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72B50FEE-217E-49F0-AB56-790623E8E057}" xr6:coauthVersionLast="36" xr6:coauthVersionMax="36" xr10:uidLastSave="{00000000-0000-0000-0000-000000000000}"/>
  <bookViews>
    <workbookView xWindow="0" yWindow="0" windowWidth="22260" windowHeight="12645" xr2:uid="{00000000-000D-0000-FFFF-FFFF00000000}"/>
  </bookViews>
  <sheets>
    <sheet name="判定ツール" sheetId="4" r:id="rId1"/>
    <sheet name="用語集" sheetId="2" r:id="rId2"/>
  </sheets>
  <definedNames>
    <definedName name="_xlnm.Print_Area" localSheetId="0">判定ツール!$B$2:$BB$62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T27" i="4" l="1"/>
  <c r="BT26" i="4"/>
  <c r="BT25" i="4"/>
  <c r="BT24" i="4"/>
  <c r="BP10" i="4"/>
  <c r="BT19" i="4" l="1"/>
  <c r="BP19" i="4"/>
  <c r="BP18" i="4"/>
  <c r="BP17" i="4"/>
  <c r="BP15" i="4"/>
  <c r="BP14" i="4"/>
  <c r="BP13" i="4"/>
  <c r="BP9" i="4"/>
  <c r="BP8" i="4"/>
  <c r="BP7" i="4"/>
  <c r="BT6" i="4"/>
  <c r="BP6" i="4"/>
  <c r="BV5" i="4"/>
  <c r="BU5" i="4"/>
  <c r="BP5" i="4"/>
  <c r="BB7" i="4" l="1"/>
  <c r="BB9" i="4"/>
  <c r="BB14" i="4"/>
  <c r="BT5" i="4"/>
  <c r="BQ8" i="4"/>
  <c r="BT8" i="4"/>
  <c r="BP16" i="4"/>
  <c r="AK20" i="4" l="1"/>
  <c r="BT15" i="4" s="1"/>
  <c r="BB16" i="4"/>
  <c r="BU9" i="4"/>
  <c r="BT9" i="4" s="1"/>
  <c r="BT7" i="4"/>
  <c r="BP12" i="4"/>
  <c r="BP11" i="4" s="1"/>
  <c r="BT10" i="4" l="1"/>
  <c r="BT12" i="4" s="1"/>
  <c r="BT13" i="4" s="1"/>
  <c r="BB11" i="4"/>
  <c r="BT28" i="4" s="1"/>
  <c r="BT14" i="4" l="1"/>
  <c r="BT16" i="4" s="1"/>
  <c r="BT17" i="4" s="1"/>
  <c r="BT18" i="4" s="1"/>
  <c r="BT20" i="4" s="1"/>
  <c r="BP47" i="4" s="1"/>
  <c r="AK47" i="4" s="1"/>
  <c r="AK4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24" authorId="0" shapeId="0" xr:uid="{6EF7E248-8622-42CA-9D49-0A35E9035248}">
      <text>
        <r>
          <rPr>
            <sz val="11"/>
            <color indexed="81"/>
            <rFont val="メイリオ"/>
            <family val="3"/>
            <charset val="128"/>
          </rPr>
          <t xml:space="preserve">複数の公的年金等の源泉徴収票がある場合は、全ての源泉徴収票の金額を合計したものを入力してください。
※生命保険等の個人年金は計算に含めません。
</t>
        </r>
      </text>
    </comment>
    <comment ref="AK46" authorId="0" shapeId="0" xr:uid="{32A4A695-7F80-43E1-850C-650166B99C5C}">
      <text>
        <r>
          <rPr>
            <sz val="11"/>
            <color indexed="81"/>
            <rFont val="メイリオ"/>
            <family val="3"/>
            <charset val="128"/>
          </rPr>
          <t xml:space="preserve">●試算結果は、１～16の入力欄全てを入力すると表示されます。
●「入力内容を見直してください」と表示された場合は、上部の【メッセージ】内容をご確認ください。
</t>
        </r>
      </text>
    </comment>
  </commentList>
</comments>
</file>

<file path=xl/sharedStrings.xml><?xml version="1.0" encoding="utf-8"?>
<sst xmlns="http://schemas.openxmlformats.org/spreadsheetml/2006/main" count="133" uniqueCount="122">
  <si>
    <t>選択肢から選択</t>
    <rPh sb="0" eb="3">
      <t>センタクシ</t>
    </rPh>
    <rPh sb="5" eb="7">
      <t>センタク</t>
    </rPh>
    <phoneticPr fontId="1"/>
  </si>
  <si>
    <t>支払金額（合計）</t>
    <rPh sb="0" eb="2">
      <t>シハライ</t>
    </rPh>
    <rPh sb="2" eb="4">
      <t>キンガク</t>
    </rPh>
    <rPh sb="5" eb="7">
      <t>ゴウケイ</t>
    </rPh>
    <phoneticPr fontId="1"/>
  </si>
  <si>
    <t>源泉徴収税額（合計）</t>
    <rPh sb="0" eb="2">
      <t>ゲンセン</t>
    </rPh>
    <rPh sb="2" eb="4">
      <t>チョウシュウ</t>
    </rPh>
    <rPh sb="4" eb="6">
      <t>ゼイガク</t>
    </rPh>
    <rPh sb="7" eb="9">
      <t>ゴウケイ</t>
    </rPh>
    <phoneticPr fontId="1"/>
  </si>
  <si>
    <t>社会保険料の額（合計）</t>
    <rPh sb="0" eb="2">
      <t>シャカイ</t>
    </rPh>
    <rPh sb="2" eb="5">
      <t>ホケンリョウ</t>
    </rPh>
    <rPh sb="6" eb="7">
      <t>ガク</t>
    </rPh>
    <rPh sb="8" eb="10">
      <t>ゴウケイ</t>
    </rPh>
    <phoneticPr fontId="1"/>
  </si>
  <si>
    <t>金額を直接入力</t>
    <rPh sb="0" eb="2">
      <t>キンガク</t>
    </rPh>
    <rPh sb="3" eb="5">
      <t>チョクセツ</t>
    </rPh>
    <rPh sb="5" eb="7">
      <t>ニュウリョク</t>
    </rPh>
    <phoneticPr fontId="1"/>
  </si>
  <si>
    <t>０人～６人</t>
    <rPh sb="1" eb="2">
      <t>ニン</t>
    </rPh>
    <rPh sb="4" eb="5">
      <t>ヒト</t>
    </rPh>
    <phoneticPr fontId="1"/>
  </si>
  <si>
    <t>なし、あり（障害者）、あり（特別障害者）</t>
    <rPh sb="6" eb="9">
      <t>ショウガイシャ</t>
    </rPh>
    <rPh sb="14" eb="16">
      <t>トクベツ</t>
    </rPh>
    <rPh sb="16" eb="19">
      <t>ショウガイシャ</t>
    </rPh>
    <phoneticPr fontId="1"/>
  </si>
  <si>
    <t>65歳未満、65歳以上</t>
    <rPh sb="2" eb="3">
      <t>サイ</t>
    </rPh>
    <rPh sb="3" eb="5">
      <t>ミマン</t>
    </rPh>
    <rPh sb="8" eb="9">
      <t>サイ</t>
    </rPh>
    <rPh sb="9" eb="11">
      <t>イジョウ</t>
    </rPh>
    <phoneticPr fontId="1"/>
  </si>
  <si>
    <t>なし、あり（70歳未満）、あり（70歳以上）</t>
    <rPh sb="8" eb="9">
      <t>サイ</t>
    </rPh>
    <rPh sb="9" eb="11">
      <t>ミマン</t>
    </rPh>
    <rPh sb="18" eb="19">
      <t>サイ</t>
    </rPh>
    <rPh sb="19" eb="21">
      <t>イジョウ</t>
    </rPh>
    <phoneticPr fontId="1"/>
  </si>
  <si>
    <t>円</t>
    <rPh sb="0" eb="1">
      <t>エン</t>
    </rPh>
    <phoneticPr fontId="1"/>
  </si>
  <si>
    <t>公的年金所得金額</t>
    <rPh sb="0" eb="2">
      <t>コウテキ</t>
    </rPh>
    <rPh sb="2" eb="4">
      <t>ネンキン</t>
    </rPh>
    <rPh sb="4" eb="6">
      <t>ショトク</t>
    </rPh>
    <rPh sb="6" eb="8">
      <t>キンガク</t>
    </rPh>
    <phoneticPr fontId="1"/>
  </si>
  <si>
    <t>社会保険料控除</t>
    <rPh sb="0" eb="2">
      <t>シャカイ</t>
    </rPh>
    <rPh sb="2" eb="5">
      <t>ホケンリョウ</t>
    </rPh>
    <rPh sb="5" eb="7">
      <t>コウジョ</t>
    </rPh>
    <phoneticPr fontId="1"/>
  </si>
  <si>
    <t>障害者控除</t>
    <rPh sb="0" eb="3">
      <t>ショウガイシャ</t>
    </rPh>
    <rPh sb="3" eb="5">
      <t>コウジョ</t>
    </rPh>
    <phoneticPr fontId="1"/>
  </si>
  <si>
    <t>配偶者控除</t>
    <rPh sb="0" eb="3">
      <t>ハイグウシャ</t>
    </rPh>
    <rPh sb="3" eb="5">
      <t>コウジョ</t>
    </rPh>
    <phoneticPr fontId="1"/>
  </si>
  <si>
    <t>扶養控除</t>
    <rPh sb="0" eb="2">
      <t>フヨウ</t>
    </rPh>
    <rPh sb="2" eb="4">
      <t>コウジョ</t>
    </rPh>
    <phoneticPr fontId="1"/>
  </si>
  <si>
    <t>基礎控除</t>
    <rPh sb="0" eb="2">
      <t>キソ</t>
    </rPh>
    <rPh sb="2" eb="4">
      <t>コウジョ</t>
    </rPh>
    <phoneticPr fontId="1"/>
  </si>
  <si>
    <t>所得金額合計</t>
    <rPh sb="0" eb="4">
      <t>ショトクキンガク</t>
    </rPh>
    <rPh sb="4" eb="6">
      <t>ゴウケイ</t>
    </rPh>
    <phoneticPr fontId="1"/>
  </si>
  <si>
    <t>課税される所得金額</t>
    <rPh sb="0" eb="2">
      <t>カゼイ</t>
    </rPh>
    <rPh sb="5" eb="7">
      <t>ショトク</t>
    </rPh>
    <rPh sb="7" eb="9">
      <t>キンガク</t>
    </rPh>
    <phoneticPr fontId="1"/>
  </si>
  <si>
    <t>定額減税額</t>
    <rPh sb="0" eb="2">
      <t>テイガク</t>
    </rPh>
    <rPh sb="2" eb="4">
      <t>ゲンゼイ</t>
    </rPh>
    <rPh sb="4" eb="5">
      <t>ガク</t>
    </rPh>
    <phoneticPr fontId="1"/>
  </si>
  <si>
    <t>再々差引所得税額</t>
    <rPh sb="0" eb="2">
      <t>サイサイ</t>
    </rPh>
    <rPh sb="2" eb="4">
      <t>サシヒキ</t>
    </rPh>
    <rPh sb="4" eb="7">
      <t>ショトクゼイ</t>
    </rPh>
    <rPh sb="7" eb="8">
      <t>ガク</t>
    </rPh>
    <phoneticPr fontId="1"/>
  </si>
  <si>
    <t>復興特別所得税額</t>
    <rPh sb="0" eb="2">
      <t>フッコウ</t>
    </rPh>
    <rPh sb="2" eb="4">
      <t>トクベツ</t>
    </rPh>
    <rPh sb="4" eb="7">
      <t>ショトクゼイ</t>
    </rPh>
    <rPh sb="7" eb="8">
      <t>ガク</t>
    </rPh>
    <phoneticPr fontId="1"/>
  </si>
  <si>
    <t>所得税及び復興特別所得税の額</t>
    <rPh sb="0" eb="2">
      <t>ショトク</t>
    </rPh>
    <rPh sb="2" eb="3">
      <t>ゼイ</t>
    </rPh>
    <rPh sb="3" eb="4">
      <t>オヨ</t>
    </rPh>
    <rPh sb="5" eb="7">
      <t>フッコウ</t>
    </rPh>
    <rPh sb="7" eb="9">
      <t>トクベツ</t>
    </rPh>
    <rPh sb="9" eb="12">
      <t>ショトクゼイ</t>
    </rPh>
    <rPh sb="13" eb="14">
      <t>ガク</t>
    </rPh>
    <phoneticPr fontId="1"/>
  </si>
  <si>
    <t>源泉徴収税額</t>
    <rPh sb="0" eb="2">
      <t>ゲンセン</t>
    </rPh>
    <rPh sb="2" eb="4">
      <t>チョウシュウ</t>
    </rPh>
    <rPh sb="4" eb="6">
      <t>ゼイガク</t>
    </rPh>
    <phoneticPr fontId="1"/>
  </si>
  <si>
    <t>申告納税額</t>
    <rPh sb="0" eb="2">
      <t>シンコク</t>
    </rPh>
    <rPh sb="2" eb="4">
      <t>ノウゼイ</t>
    </rPh>
    <rPh sb="4" eb="5">
      <t>ガク</t>
    </rPh>
    <phoneticPr fontId="1"/>
  </si>
  <si>
    <t>所得税額</t>
    <rPh sb="0" eb="2">
      <t>ショトク</t>
    </rPh>
    <rPh sb="2" eb="4">
      <t>ゼイガク</t>
    </rPh>
    <phoneticPr fontId="1"/>
  </si>
  <si>
    <t>基本情報の入力（令和６年12月31日時点）</t>
    <rPh sb="0" eb="2">
      <t>キホン</t>
    </rPh>
    <rPh sb="2" eb="4">
      <t>ジョウホウ</t>
    </rPh>
    <rPh sb="5" eb="7">
      <t>ニュウリョク</t>
    </rPh>
    <rPh sb="8" eb="10">
      <t>レイワ</t>
    </rPh>
    <rPh sb="11" eb="12">
      <t>ネン</t>
    </rPh>
    <rPh sb="14" eb="15">
      <t>ツキ</t>
    </rPh>
    <rPh sb="17" eb="18">
      <t>ヒ</t>
    </rPh>
    <rPh sb="18" eb="20">
      <t>ジテン</t>
    </rPh>
    <phoneticPr fontId="1"/>
  </si>
  <si>
    <t>本人の年齢</t>
    <rPh sb="0" eb="2">
      <t>ホンニン</t>
    </rPh>
    <rPh sb="3" eb="5">
      <t>ネンレイ</t>
    </rPh>
    <phoneticPr fontId="1"/>
  </si>
  <si>
    <t>０人～４人</t>
    <rPh sb="1" eb="2">
      <t>ヒト</t>
    </rPh>
    <rPh sb="4" eb="5">
      <t>ヒト</t>
    </rPh>
    <phoneticPr fontId="1"/>
  </si>
  <si>
    <t>０人、１人同居～４人同居</t>
    <rPh sb="1" eb="2">
      <t>ヒト</t>
    </rPh>
    <rPh sb="4" eb="5">
      <t>ヒト</t>
    </rPh>
    <rPh sb="5" eb="7">
      <t>ドウキョ</t>
    </rPh>
    <rPh sb="9" eb="10">
      <t>ヒト</t>
    </rPh>
    <rPh sb="10" eb="12">
      <t>ドウキョ</t>
    </rPh>
    <phoneticPr fontId="1"/>
  </si>
  <si>
    <t>０人～６人</t>
    <rPh sb="1" eb="2">
      <t>ヒト</t>
    </rPh>
    <rPh sb="4" eb="5">
      <t>ヒト</t>
    </rPh>
    <phoneticPr fontId="1"/>
  </si>
  <si>
    <t>本人65歳未満</t>
    <rPh sb="0" eb="2">
      <t>ホンニン</t>
    </rPh>
    <rPh sb="4" eb="5">
      <t>サイ</t>
    </rPh>
    <rPh sb="5" eb="7">
      <t>ミマン</t>
    </rPh>
    <phoneticPr fontId="1"/>
  </si>
  <si>
    <t>本人65歳以上</t>
    <rPh sb="0" eb="2">
      <t>ホンニン</t>
    </rPh>
    <rPh sb="4" eb="5">
      <t>サイ</t>
    </rPh>
    <rPh sb="5" eb="7">
      <t>イジョウ</t>
    </rPh>
    <phoneticPr fontId="1"/>
  </si>
  <si>
    <t>申告要否</t>
    <rPh sb="0" eb="2">
      <t>シンコク</t>
    </rPh>
    <rPh sb="2" eb="4">
      <t>ヨウヒ</t>
    </rPh>
    <phoneticPr fontId="1"/>
  </si>
  <si>
    <t>（参考）申告した場合の納付等の見込</t>
    <rPh sb="1" eb="3">
      <t>サンコウ</t>
    </rPh>
    <rPh sb="4" eb="6">
      <t>シンコク</t>
    </rPh>
    <rPh sb="8" eb="10">
      <t>バアイ</t>
    </rPh>
    <rPh sb="11" eb="13">
      <t>ノウフ</t>
    </rPh>
    <rPh sb="13" eb="14">
      <t>トウ</t>
    </rPh>
    <rPh sb="15" eb="17">
      <t>ミコ</t>
    </rPh>
    <phoneticPr fontId="1"/>
  </si>
  <si>
    <t>用語集</t>
    <rPh sb="0" eb="2">
      <t>ヨウゴ</t>
    </rPh>
    <rPh sb="2" eb="3">
      <t>シュウ</t>
    </rPh>
    <phoneticPr fontId="1"/>
  </si>
  <si>
    <t>同一生計配偶者</t>
    <phoneticPr fontId="1"/>
  </si>
  <si>
    <t>扶養親族</t>
    <phoneticPr fontId="1"/>
  </si>
  <si>
    <t>控除対象扶養親族</t>
    <phoneticPr fontId="1"/>
  </si>
  <si>
    <t>特定扶養親族</t>
    <phoneticPr fontId="1"/>
  </si>
  <si>
    <t>老人扶養親族</t>
    <phoneticPr fontId="1"/>
  </si>
  <si>
    <t>障害者</t>
    <phoneticPr fontId="1"/>
  </si>
  <si>
    <t>特別障害者</t>
    <phoneticPr fontId="1"/>
  </si>
  <si>
    <t>同居特別障害者</t>
    <phoneticPr fontId="1"/>
  </si>
  <si>
    <t>令和6年12月31日（年の中途で死亡した場合には、その死亡の日）の現況において、次のいずれかに該当する、精神や身体に障害のある方
●身体障害者手帳や療育手帳（※）、戦傷病者手帳、精神障害者保健福祉手帳の発行を受けている方
※「療育手帳」は、「愛護手帳」、「愛の手帳」や「みどりの手帳」など各自治体によって別の名称で呼ばれていることがあります。
●精神保健指定医などにより知的障害者と判定された方
●65歳以上の方で障害の程度が障害者に準ずるものとして市町村長等の認定を受けている方　など</t>
    <phoneticPr fontId="1"/>
  </si>
  <si>
    <t>障害者のうち、次の特に重度の障害のある方
●身体障害者手帳に身体上の障害の程度が一級又は二級と記載されている方
●療育手帳に障害の程度が重度として「A」（「マルA」、「A2」など）と表示されている方
●精神障害者保健福祉手帳に障害等級が一級と記載されている方
●重度の知的障害者と判定された方
●いつも病床にいて、複雑な介護を受けなければならない方　など</t>
    <phoneticPr fontId="1"/>
  </si>
  <si>
    <t>特別障害者である同一生計配偶者や扶養親族で、あなたや配偶者、生計を一にする親族のどなたかとの同居を常としている方
※ 老人ホームなどへ入所している場合は、同居を常にしているとはいえません。</t>
    <phoneticPr fontId="1"/>
  </si>
  <si>
    <t>扶養親族のうち、平成21年1月1日以前に生まれた方（年齢が16歳以上の方）
なお、扶養親族が国外居住親族である場合には、次のいずれかに該当する方に限り、控除対象扶養親族に該当します。
● 平成7年１月２日から平成21年１月１日の間に生まれた方（年齢が16歳以上30歳未満の方）
● 昭和30年１月１日以前に生まれた方（年齢が70歳以上の方）
● 昭和30年１月２日から平成7年１月１日の間に生まれて（年齢が30歳以上70歳未満）留学により国外に住所及び居所を有しなくなった方
● 昭和30年１月２日から平成7年１月１日の間に生まれて（年齢が30歳以上70歳未満）障害者である方
● 昭和30年１月２日から平成7年１月１日の間に生まれて（年齢が30歳以上70歳未満）あなたから令和6年中において生活費又は教育費に充てるための支払を38万円以上受けている方</t>
    <phoneticPr fontId="1"/>
  </si>
  <si>
    <t>令和6年12月31日（年の中途で死亡した場合には、その死亡の日）の現況において、次のいずれにも該当する方
●配偶者以外の親族（6親等内の血族及び3親等内の姻族）、都道府県知事から養育を委託された児童（いわゆる里子）又は市町村長から養護を委託された老人である。
●あなたと生計を一にしている。
●合計所得金額が48万円以下である。
●青色申告者の事業専従者として給与の支払を受けていない又は白色申告者の事業専従者でない。</t>
    <phoneticPr fontId="1"/>
  </si>
  <si>
    <t>控除対象扶養親族のうち、平成14年1月2日から平成18年1月1日までの間に生まれた方（年齢が19歳以上23歳未満の方）</t>
    <phoneticPr fontId="1"/>
  </si>
  <si>
    <t>控除対象扶養親族のうち、昭和30年1月1日以前に生まれた方（年齢が70歳以上の方）</t>
    <phoneticPr fontId="1"/>
  </si>
  <si>
    <t>あなたの配偶者で、次のいずれにも該当する方
● 令和6年12月31日（年の中途で死亡した場合には、その死亡の日）の現況において、あなたと生計を一にしている。
● 合計所得金額が48 万円以下である。
● 青色申告者の事業専従者として給与の支払を受けていない又は白色申告者の事業専従者でない。</t>
    <phoneticPr fontId="1"/>
  </si>
  <si>
    <t>生計を一にする</t>
    <rPh sb="0" eb="2">
      <t>セイケイ</t>
    </rPh>
    <rPh sb="3" eb="4">
      <t>イチ</t>
    </rPh>
    <phoneticPr fontId="1"/>
  </si>
  <si>
    <t>日常の生活の資を共にすることをいいます。
会社員、公務員などが勤務の都合により家族と別居している又は親族が修学、療養などのために別居している場合でも、1生活費、学資金又は療養費などを常に送金しているときや、2日常の起居を共にしていない親族が、勤務、修学等の余暇には他の親族のもとで起居を共にしているときは、「生計を一にする」ものとして取り扱われます。</t>
    <phoneticPr fontId="1"/>
  </si>
  <si>
    <t>公的年金情報の入力</t>
    <rPh sb="0" eb="2">
      <t>コウテキ</t>
    </rPh>
    <rPh sb="2" eb="4">
      <t>ネンキン</t>
    </rPh>
    <rPh sb="4" eb="6">
      <t>ジョウホウ</t>
    </rPh>
    <rPh sb="7" eb="9">
      <t>ニュウリョク</t>
    </rPh>
    <phoneticPr fontId="1"/>
  </si>
  <si>
    <t>２　源泉徴収票の見本を参考に、公的年金収入の金額等を入力してください</t>
    <rPh sb="2" eb="4">
      <t>ゲンセン</t>
    </rPh>
    <rPh sb="4" eb="6">
      <t>チョウシュウ</t>
    </rPh>
    <rPh sb="6" eb="7">
      <t>ヒョウ</t>
    </rPh>
    <rPh sb="8" eb="10">
      <t>ミホン</t>
    </rPh>
    <rPh sb="11" eb="13">
      <t>サンコウ</t>
    </rPh>
    <rPh sb="15" eb="17">
      <t>コウテキ</t>
    </rPh>
    <rPh sb="17" eb="19">
      <t>ネンキン</t>
    </rPh>
    <rPh sb="19" eb="21">
      <t>シュウニュウ</t>
    </rPh>
    <rPh sb="22" eb="24">
      <t>キンガク</t>
    </rPh>
    <rPh sb="24" eb="25">
      <t>トウ</t>
    </rPh>
    <phoneticPr fontId="1"/>
  </si>
  <si>
    <t>【公的年金等の源泉徴収票見本】</t>
    <rPh sb="1" eb="3">
      <t>コウテキ</t>
    </rPh>
    <rPh sb="3" eb="5">
      <t>ネンキン</t>
    </rPh>
    <rPh sb="5" eb="6">
      <t>トウ</t>
    </rPh>
    <rPh sb="7" eb="9">
      <t>ゲンセン</t>
    </rPh>
    <rPh sb="9" eb="12">
      <t>チョウシュウヒョウ</t>
    </rPh>
    <rPh sb="12" eb="14">
      <t>ミホン</t>
    </rPh>
    <phoneticPr fontId="1"/>
  </si>
  <si>
    <t>寡婦・ひとり親控除</t>
    <rPh sb="0" eb="2">
      <t>カフ</t>
    </rPh>
    <rPh sb="6" eb="7">
      <t>オヤ</t>
    </rPh>
    <rPh sb="7" eb="9">
      <t>コウジョ</t>
    </rPh>
    <phoneticPr fontId="1"/>
  </si>
  <si>
    <t>なし、あり（寡婦）、あり（ひとり親）</t>
    <rPh sb="6" eb="8">
      <t>カフ</t>
    </rPh>
    <rPh sb="16" eb="17">
      <t>オヤ</t>
    </rPh>
    <phoneticPr fontId="1"/>
  </si>
  <si>
    <t>【ひとり親】
現に婚姻していない又は配偶者が生死不明などの方で、次の1～3のいずれにも当てはまる方
1　合計所得金額が500万円以下であること
2　総所得金額等が48万円以下の生計を一にする子（※1）がいること
3　事実上婚姻関係と同様の事情にあると認められる者（※2）がいないこと
【寡婦】
上記の「ひとり親」に当たらない方で、次の1～3のいずれにも当てはまる方
1　合計所得金額が500万円以下であること
2　以下のいずれかに該当すること
　　◆ 夫と死別した後婚姻をしていない方又は夫が生死不明などの方
　　◆ 夫と離別した後婚姻をしていない方で、扶養親族（※3）を有する方
3　事実上婚姻関係と同様の事情にあると認められる者（※2）がいないこと
※1 生計を一にする子のうち、他の納税者の同一生計配偶者や扶養親族とされている方は除きます。
※2 あなたが世帯主の場合は、住民票の続柄に「夫（未届）」などと記載されている方をいいます。あなたが世帯主でない場合で、あなたの住民票の続柄が世帯主の「妻（未届）」などと記載されている場合は、その世帯主の方をいいます。
※3 合計所得金額48万円以下の方に限ります。なお、他の納税者の同一生計配偶者や扶養親族とされている方を除きます。</t>
    <rPh sb="4" eb="5">
      <t>オヤ</t>
    </rPh>
    <rPh sb="144" eb="146">
      <t>カフ</t>
    </rPh>
    <phoneticPr fontId="1"/>
  </si>
  <si>
    <t>要申告</t>
    <rPh sb="0" eb="1">
      <t>ヨウ</t>
    </rPh>
    <rPh sb="1" eb="3">
      <t>シンコク</t>
    </rPh>
    <phoneticPr fontId="1"/>
  </si>
  <si>
    <t>申告不要</t>
    <rPh sb="0" eb="2">
      <t>シンコク</t>
    </rPh>
    <rPh sb="2" eb="4">
      <t>フヨウ</t>
    </rPh>
    <phoneticPr fontId="1"/>
  </si>
  <si>
    <t>納税見込</t>
    <rPh sb="0" eb="2">
      <t>ノウゼイ</t>
    </rPh>
    <rPh sb="2" eb="4">
      <t>ミコミ</t>
    </rPh>
    <phoneticPr fontId="1"/>
  </si>
  <si>
    <t>納税額なし（見込）</t>
    <rPh sb="0" eb="2">
      <t>ノウゼイ</t>
    </rPh>
    <rPh sb="2" eb="3">
      <t>ガク</t>
    </rPh>
    <rPh sb="6" eb="8">
      <t>ミコミ</t>
    </rPh>
    <phoneticPr fontId="1"/>
  </si>
  <si>
    <t>還付見込</t>
    <rPh sb="0" eb="2">
      <t>カンプ</t>
    </rPh>
    <rPh sb="2" eb="4">
      <t>ミコミ</t>
    </rPh>
    <phoneticPr fontId="1"/>
  </si>
  <si>
    <t>納税見込となりますが、申告は不要です。
ただし、公的年金等に係る「源泉徴収税額」があり、本ツールで対応できない控除（医療費控除など）がある場合は「還付」となる場合があります。</t>
    <rPh sb="0" eb="2">
      <t>ノウゼイ</t>
    </rPh>
    <rPh sb="2" eb="4">
      <t>ミコミ</t>
    </rPh>
    <rPh sb="11" eb="13">
      <t>シンコク</t>
    </rPh>
    <rPh sb="14" eb="16">
      <t>フヨウ</t>
    </rPh>
    <rPh sb="24" eb="26">
      <t>コウテキ</t>
    </rPh>
    <rPh sb="26" eb="28">
      <t>ネンキン</t>
    </rPh>
    <rPh sb="28" eb="29">
      <t>トウ</t>
    </rPh>
    <rPh sb="30" eb="31">
      <t>カカ</t>
    </rPh>
    <rPh sb="33" eb="35">
      <t>ゲンセン</t>
    </rPh>
    <rPh sb="35" eb="37">
      <t>チョウシュウ</t>
    </rPh>
    <rPh sb="37" eb="39">
      <t>ゼイガク</t>
    </rPh>
    <rPh sb="44" eb="45">
      <t>ホン</t>
    </rPh>
    <rPh sb="49" eb="51">
      <t>タイオウ</t>
    </rPh>
    <rPh sb="55" eb="57">
      <t>コウジョ</t>
    </rPh>
    <rPh sb="58" eb="61">
      <t>イリョウヒ</t>
    </rPh>
    <rPh sb="61" eb="63">
      <t>コウジョ</t>
    </rPh>
    <rPh sb="69" eb="71">
      <t>バアイ</t>
    </rPh>
    <rPh sb="73" eb="75">
      <t>カンプ</t>
    </rPh>
    <rPh sb="79" eb="81">
      <t>バアイ</t>
    </rPh>
    <phoneticPr fontId="1"/>
  </si>
  <si>
    <t>納税額なし（見込）のため、申告は不要です。
ただし、公的年金等に係る「源泉徴収税額」があり、本ツールで対応できない控除（医療費控除など）がある場合は「還付」となる場合があります。</t>
    <rPh sb="0" eb="2">
      <t>ノウゼイ</t>
    </rPh>
    <rPh sb="2" eb="3">
      <t>ガク</t>
    </rPh>
    <rPh sb="6" eb="8">
      <t>ミコミ</t>
    </rPh>
    <rPh sb="13" eb="15">
      <t>シンコク</t>
    </rPh>
    <rPh sb="16" eb="18">
      <t>フヨウ</t>
    </rPh>
    <rPh sb="26" eb="28">
      <t>コウテキ</t>
    </rPh>
    <rPh sb="28" eb="30">
      <t>ネンキン</t>
    </rPh>
    <rPh sb="30" eb="31">
      <t>トウ</t>
    </rPh>
    <rPh sb="32" eb="33">
      <t>カカ</t>
    </rPh>
    <rPh sb="35" eb="37">
      <t>ゲンセン</t>
    </rPh>
    <rPh sb="37" eb="39">
      <t>チョウシュウ</t>
    </rPh>
    <rPh sb="39" eb="41">
      <t>ゼイガク</t>
    </rPh>
    <rPh sb="46" eb="47">
      <t>ホン</t>
    </rPh>
    <rPh sb="51" eb="53">
      <t>タイオウ</t>
    </rPh>
    <rPh sb="57" eb="59">
      <t>コウジョ</t>
    </rPh>
    <rPh sb="60" eb="63">
      <t>イリョウヒ</t>
    </rPh>
    <rPh sb="63" eb="65">
      <t>コウジョ</t>
    </rPh>
    <rPh sb="71" eb="73">
      <t>バアイ</t>
    </rPh>
    <rPh sb="75" eb="77">
      <t>カンプ</t>
    </rPh>
    <rPh sb="81" eb="83">
      <t>バアイ</t>
    </rPh>
    <phoneticPr fontId="1"/>
  </si>
  <si>
    <t>④　老人扶養親族がいる場合、同居者の人数</t>
    <rPh sb="2" eb="4">
      <t>ロウジン</t>
    </rPh>
    <rPh sb="4" eb="6">
      <t>フヨウ</t>
    </rPh>
    <rPh sb="6" eb="8">
      <t>シンゾク</t>
    </rPh>
    <rPh sb="11" eb="13">
      <t>バアイ</t>
    </rPh>
    <rPh sb="14" eb="16">
      <t>ドウキョ</t>
    </rPh>
    <rPh sb="16" eb="17">
      <t>シャ</t>
    </rPh>
    <rPh sb="18" eb="20">
      <t>ニンズウ</t>
    </rPh>
    <phoneticPr fontId="1"/>
  </si>
  <si>
    <t>試算結果に表示された内容及び対応については、以下を参考としてください。</t>
    <rPh sb="0" eb="2">
      <t>シサン</t>
    </rPh>
    <rPh sb="2" eb="4">
      <t>ケッカ</t>
    </rPh>
    <rPh sb="5" eb="7">
      <t>ヒョウジ</t>
    </rPh>
    <rPh sb="10" eb="12">
      <t>ナイヨウ</t>
    </rPh>
    <rPh sb="12" eb="13">
      <t>オヨ</t>
    </rPh>
    <rPh sb="14" eb="16">
      <t>タイオウ</t>
    </rPh>
    <rPh sb="22" eb="24">
      <t>イカ</t>
    </rPh>
    <rPh sb="25" eb="27">
      <t>サンコウ</t>
    </rPh>
    <phoneticPr fontId="1"/>
  </si>
  <si>
    <t>なお、正確な計算結果をお知りになりたい方は、国税庁ホームページ「確定申告書等作成コーナー」をご利用ください。</t>
    <phoneticPr fontId="1"/>
  </si>
  <si>
    <t>４　試算結果の確認後</t>
    <rPh sb="2" eb="4">
      <t>シサン</t>
    </rPh>
    <rPh sb="4" eb="6">
      <t>ケッカ</t>
    </rPh>
    <rPh sb="7" eb="9">
      <t>カクニン</t>
    </rPh>
    <rPh sb="9" eb="10">
      <t>ゴ</t>
    </rPh>
    <phoneticPr fontId="1"/>
  </si>
  <si>
    <t>１　令和６年12月31日時点の本人や配偶者、扶養親族の情報等を選択してください</t>
    <rPh sb="18" eb="21">
      <t>ハイグウシャ</t>
    </rPh>
    <rPh sb="22" eb="24">
      <t>フヨウ</t>
    </rPh>
    <rPh sb="24" eb="26">
      <t>シンゾク</t>
    </rPh>
    <rPh sb="29" eb="30">
      <t>トウ</t>
    </rPh>
    <rPh sb="31" eb="33">
      <t>センタク</t>
    </rPh>
    <phoneticPr fontId="1"/>
  </si>
  <si>
    <t>申告が必要と思われます。「確定申告書等作成コーナー」を利用して、確定申告期限までに申告書の提出をお願いします（※本ツールで対応できない控除がある場合、申告不要となる場合があります）。</t>
    <phoneticPr fontId="1"/>
  </si>
  <si>
    <t>必ずしも申告していただく必要はありませんが、申告をすると税金が還付される可能性があります。
確定申告を行う場合は、「確定申告書等作成コーナー」をご利用ください。</t>
    <rPh sb="0" eb="1">
      <t>カナラ</t>
    </rPh>
    <rPh sb="4" eb="6">
      <t>シンコク</t>
    </rPh>
    <rPh sb="12" eb="14">
      <t>ヒツヨウ</t>
    </rPh>
    <rPh sb="22" eb="24">
      <t>シンコク</t>
    </rPh>
    <rPh sb="28" eb="30">
      <t>ゼイキン</t>
    </rPh>
    <rPh sb="31" eb="33">
      <t>カンプ</t>
    </rPh>
    <rPh sb="36" eb="39">
      <t>カノウセイ</t>
    </rPh>
    <rPh sb="46" eb="48">
      <t>カクテイ</t>
    </rPh>
    <rPh sb="48" eb="50">
      <t>シンコク</t>
    </rPh>
    <rPh sb="51" eb="52">
      <t>オコナ</t>
    </rPh>
    <rPh sb="53" eb="55">
      <t>バアイ</t>
    </rPh>
    <rPh sb="58" eb="62">
      <t>カクテイシンコク</t>
    </rPh>
    <rPh sb="62" eb="63">
      <t>ショ</t>
    </rPh>
    <rPh sb="63" eb="64">
      <t>トウ</t>
    </rPh>
    <rPh sb="64" eb="66">
      <t>サクセイ</t>
    </rPh>
    <rPh sb="73" eb="75">
      <t>リヨウ</t>
    </rPh>
    <phoneticPr fontId="1"/>
  </si>
  <si>
    <t>【メッセージ】（入力に不備がある場合自動表示）</t>
    <rPh sb="8" eb="10">
      <t>ニュウリョク</t>
    </rPh>
    <rPh sb="11" eb="13">
      <t>フビ</t>
    </rPh>
    <rPh sb="16" eb="18">
      <t>バアイ</t>
    </rPh>
    <rPh sb="18" eb="20">
      <t>ジドウ</t>
    </rPh>
    <rPh sb="20" eb="22">
      <t>ヒョウジ</t>
    </rPh>
    <phoneticPr fontId="1"/>
  </si>
  <si>
    <t>寡婦・ひとり親</t>
    <rPh sb="0" eb="2">
      <t>カフ</t>
    </rPh>
    <rPh sb="6" eb="7">
      <t>オヤ</t>
    </rPh>
    <phoneticPr fontId="1"/>
  </si>
  <si>
    <t>の該当</t>
  </si>
  <si>
    <t>同一生計配偶者</t>
    <rPh sb="0" eb="2">
      <t>ドウイツ</t>
    </rPh>
    <rPh sb="2" eb="4">
      <t>セイケイ</t>
    </rPh>
    <rPh sb="4" eb="7">
      <t>ハイグウシャ</t>
    </rPh>
    <phoneticPr fontId="1"/>
  </si>
  <si>
    <t>の有無</t>
    <phoneticPr fontId="1"/>
  </si>
  <si>
    <t>扶養親族</t>
    <rPh sb="0" eb="2">
      <t>フヨウ</t>
    </rPh>
    <rPh sb="2" eb="4">
      <t>シンゾク</t>
    </rPh>
    <phoneticPr fontId="1"/>
  </si>
  <si>
    <t>の人数（配偶者除く）</t>
    <phoneticPr fontId="1"/>
  </si>
  <si>
    <t>控除対象扶養親族</t>
    <rPh sb="0" eb="2">
      <t>コウジョ</t>
    </rPh>
    <phoneticPr fontId="1"/>
  </si>
  <si>
    <t>の人数（年齢が16歳以上の方）</t>
    <phoneticPr fontId="1"/>
  </si>
  <si>
    <t>①</t>
    <phoneticPr fontId="1"/>
  </si>
  <si>
    <t>②</t>
    <phoneticPr fontId="1"/>
  </si>
  <si>
    <t>特定扶養親族</t>
    <phoneticPr fontId="1"/>
  </si>
  <si>
    <t>の人数（年齢が19歳以上23歳未満の方）</t>
    <phoneticPr fontId="1"/>
  </si>
  <si>
    <t>③</t>
    <phoneticPr fontId="1"/>
  </si>
  <si>
    <t>老人扶養親族</t>
    <phoneticPr fontId="1"/>
  </si>
  <si>
    <t>の人数（年齢が70歳以上の方）</t>
    <phoneticPr fontId="1"/>
  </si>
  <si>
    <t>A</t>
    <phoneticPr fontId="1"/>
  </si>
  <si>
    <t>障害者</t>
    <phoneticPr fontId="1"/>
  </si>
  <si>
    <t>B</t>
    <phoneticPr fontId="1"/>
  </si>
  <si>
    <t>特別障害者</t>
    <phoneticPr fontId="1"/>
  </si>
  <si>
    <t>C</t>
    <phoneticPr fontId="1"/>
  </si>
  <si>
    <t>同居特別障害者</t>
    <phoneticPr fontId="1"/>
  </si>
  <si>
    <t>の該当（本人分）</t>
    <phoneticPr fontId="1"/>
  </si>
  <si>
    <t>障害者</t>
    <rPh sb="0" eb="3">
      <t>ショウガイシャ</t>
    </rPh>
    <phoneticPr fontId="1"/>
  </si>
  <si>
    <t>入力画面に戻る場合はこちらをクリック</t>
    <rPh sb="0" eb="2">
      <t>ニュウリョク</t>
    </rPh>
    <rPh sb="2" eb="4">
      <t>ガメン</t>
    </rPh>
    <rPh sb="5" eb="6">
      <t>モド</t>
    </rPh>
    <rPh sb="7" eb="9">
      <t>バアイ</t>
    </rPh>
    <phoneticPr fontId="1"/>
  </si>
  <si>
    <t>入力画面に戻る場合はこちらをクリック</t>
    <phoneticPr fontId="1"/>
  </si>
  <si>
    <t>/</t>
    <phoneticPr fontId="1"/>
  </si>
  <si>
    <t>一般の控除対象扶養親族の人数</t>
    <phoneticPr fontId="1"/>
  </si>
  <si>
    <t>同一生計配偶者又は扶養親族が障害者に該当する場合に人数を選択</t>
    <rPh sb="0" eb="2">
      <t>ドウイツ</t>
    </rPh>
    <rPh sb="2" eb="4">
      <t>セイケイ</t>
    </rPh>
    <rPh sb="4" eb="7">
      <t>ハイグウシャ</t>
    </rPh>
    <rPh sb="7" eb="8">
      <t>マタ</t>
    </rPh>
    <rPh sb="9" eb="11">
      <t>フヨウ</t>
    </rPh>
    <rPh sb="11" eb="13">
      <t>シンゾク</t>
    </rPh>
    <rPh sb="14" eb="16">
      <t>ショウガイ</t>
    </rPh>
    <rPh sb="16" eb="17">
      <t>シャ</t>
    </rPh>
    <rPh sb="18" eb="20">
      <t>ガイトウ</t>
    </rPh>
    <rPh sb="22" eb="24">
      <t>バアイ</t>
    </rPh>
    <rPh sb="25" eb="27">
      <t>ニンズウ</t>
    </rPh>
    <rPh sb="28" eb="30">
      <t>センタク</t>
    </rPh>
    <phoneticPr fontId="1"/>
  </si>
  <si>
    <t>入力チェック</t>
    <rPh sb="0" eb="2">
      <t>ニュウリョク</t>
    </rPh>
    <phoneticPr fontId="1"/>
  </si>
  <si>
    <t>メッセージ欄</t>
    <rPh sb="5" eb="6">
      <t>ラン</t>
    </rPh>
    <phoneticPr fontId="1"/>
  </si>
  <si>
    <t>年金所得者の申告不要制度</t>
    <rPh sb="0" eb="5">
      <t>ネンキンショトクシャ</t>
    </rPh>
    <rPh sb="6" eb="12">
      <t>シンコクフヨウセイド</t>
    </rPh>
    <phoneticPr fontId="1"/>
  </si>
  <si>
    <t>（所得税分）　※自動計算</t>
    <phoneticPr fontId="1"/>
  </si>
  <si>
    <t>定額減税額</t>
    <rPh sb="0" eb="2">
      <t>テイガク</t>
    </rPh>
    <rPh sb="2" eb="4">
      <t>ゲンゼイ</t>
    </rPh>
    <rPh sb="4" eb="5">
      <t>ガク</t>
    </rPh>
    <phoneticPr fontId="1"/>
  </si>
  <si>
    <t>　（14～16まで全て入力してください。０円の場合は、「０」と入力してください。）</t>
    <rPh sb="11" eb="13">
      <t>ニュウリョク</t>
    </rPh>
    <rPh sb="21" eb="22">
      <t>エン</t>
    </rPh>
    <rPh sb="31" eb="33">
      <t>ニュウリョク</t>
    </rPh>
    <phoneticPr fontId="1"/>
  </si>
  <si>
    <r>
      <t>３　申告要否の試算結果</t>
    </r>
    <r>
      <rPr>
        <b/>
        <sz val="12"/>
        <color rgb="FFFF0000"/>
        <rFont val="ＭＳ ゴシック"/>
        <family val="3"/>
        <charset val="128"/>
      </rPr>
      <t>（１～16の入力内容に基づく試算結果）</t>
    </r>
    <rPh sb="2" eb="4">
      <t>シンコク</t>
    </rPh>
    <rPh sb="4" eb="6">
      <t>ヨウヒ</t>
    </rPh>
    <rPh sb="7" eb="9">
      <t>シサン</t>
    </rPh>
    <rPh sb="9" eb="11">
      <t>ケッカ</t>
    </rPh>
    <rPh sb="17" eb="19">
      <t>ニュウリョク</t>
    </rPh>
    <rPh sb="19" eb="21">
      <t>ナイヨウ</t>
    </rPh>
    <rPh sb="22" eb="23">
      <t>モト</t>
    </rPh>
    <rPh sb="25" eb="27">
      <t>シサン</t>
    </rPh>
    <rPh sb="27" eb="29">
      <t>ケッカ</t>
    </rPh>
    <phoneticPr fontId="1"/>
  </si>
  <si>
    <t>　（１～13まで全て選択してください。該当がない場合も、「なし」や「０人」を選択してください。）</t>
    <rPh sb="8" eb="9">
      <t>スベ</t>
    </rPh>
    <rPh sb="10" eb="12">
      <t>センタク</t>
    </rPh>
    <rPh sb="19" eb="21">
      <t>ガイトウ</t>
    </rPh>
    <rPh sb="24" eb="26">
      <t>バアイ</t>
    </rPh>
    <rPh sb="35" eb="36">
      <t>ヒト</t>
    </rPh>
    <rPh sb="38" eb="40">
      <t>センタク</t>
    </rPh>
    <phoneticPr fontId="1"/>
  </si>
  <si>
    <t>うち、</t>
    <phoneticPr fontId="1"/>
  </si>
  <si>
    <t>国外居住親族</t>
    <rPh sb="0" eb="4">
      <t>コクガイキョジュウ</t>
    </rPh>
    <rPh sb="4" eb="6">
      <t>シンゾク</t>
    </rPh>
    <phoneticPr fontId="1"/>
  </si>
  <si>
    <t>の人数</t>
    <rPh sb="1" eb="3">
      <t>ニンズウ</t>
    </rPh>
    <phoneticPr fontId="1"/>
  </si>
  <si>
    <t>国外居住親族</t>
    <rPh sb="0" eb="6">
      <t>コクガイキョジュウシンゾク</t>
    </rPh>
    <phoneticPr fontId="1"/>
  </si>
  <si>
    <t>非居住者（国内に住所を有せず、かつ、現在まで引き続いて１年以上国内に居所を有しない個人）である親族をいいます。</t>
    <phoneticPr fontId="1"/>
  </si>
  <si>
    <t>１から６</t>
    <phoneticPr fontId="1"/>
  </si>
  <si>
    <t>７から10</t>
    <phoneticPr fontId="1"/>
  </si>
  <si>
    <t>11から13</t>
    <phoneticPr fontId="1"/>
  </si>
  <si>
    <t>14から16</t>
    <phoneticPr fontId="1"/>
  </si>
  <si>
    <t>※　申告不要の方の中には、「年金所得者の申告不要制度」に該当する場合があります。</t>
    <rPh sb="2" eb="4">
      <t>シンコク</t>
    </rPh>
    <rPh sb="4" eb="6">
      <t>フヨウ</t>
    </rPh>
    <rPh sb="7" eb="8">
      <t>カタ</t>
    </rPh>
    <rPh sb="9" eb="10">
      <t>ナカ</t>
    </rPh>
    <rPh sb="14" eb="16">
      <t>ネンキン</t>
    </rPh>
    <rPh sb="16" eb="18">
      <t>ショトク</t>
    </rPh>
    <rPh sb="18" eb="19">
      <t>シャ</t>
    </rPh>
    <rPh sb="20" eb="22">
      <t>シンコク</t>
    </rPh>
    <rPh sb="22" eb="24">
      <t>フヨウ</t>
    </rPh>
    <rPh sb="24" eb="26">
      <t>セイド</t>
    </rPh>
    <rPh sb="28" eb="30">
      <t>ガイトウ</t>
    </rPh>
    <rPh sb="32" eb="34">
      <t>バアイ</t>
    </rPh>
    <phoneticPr fontId="1"/>
  </si>
  <si>
    <t>定額減税額（令和６年分特別税額控除）の額は、次の金額の合計額です。
ただし、その合計額がその人の所得税額を超える場合には、控除される金額は、その所得税額が限度となります。
１　本人（居住者に限ります。）	30,000円
２　同一生計配偶者または扶養親族 （いずれも居住者に限ります。）	１人につき30,000円</t>
    <rPh sb="0" eb="2">
      <t>テイガク</t>
    </rPh>
    <rPh sb="2" eb="4">
      <t>ゲンゼイ</t>
    </rPh>
    <rPh sb="4" eb="5">
      <t>ガク</t>
    </rPh>
    <rPh sb="6" eb="8">
      <t>レイワ</t>
    </rPh>
    <rPh sb="9" eb="10">
      <t>ネン</t>
    </rPh>
    <rPh sb="10" eb="11">
      <t>フン</t>
    </rPh>
    <rPh sb="13" eb="15">
      <t>ゼイガク</t>
    </rPh>
    <phoneticPr fontId="1"/>
  </si>
  <si>
    <t>次のいずれにも該当する場合に、計算の結果、納税額がある場合でも、所得税等の確定申告は必要ありません。（注１・２）
●公的年金等の収入金額が400万円以下（注３・４）
●公的年金等に係る雑所得以外の所得金額が20万円以下
（注１）所得税等の確定申告が必要ない場合でも、住民税の申告が必要な場合があります。詳しくは、お住まいの市区町村の窓口にお尋ねください。
（注２）所得税等の確定申告が必要ない場合でも、一定の要件に該当する場合には、還付を受けるための申告（還付申告）を行うことで税金が還付されます。
（注３）源泉徴収を要しない公的年金等の規定（所得税法第203条の７）の適用を受けるものを除きます。
（注４）一定の外国年金が国外で支払われる場合などには、源泉徴収の対象となりません。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</si>
</sst>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_);[Red]\(#,##0\)"/>
    <numFmt numFmtId="178" formatCode="#,##0_ "/>
    <numFmt numFmtId="179" formatCode="#,##0;&quot;△ &quot;#,##0"/>
  </numFmts>
  <fonts count="20">
    <font>
      <sz val="11"/>
      <color theme="1"/>
      <name val="Yu Gothic"/>
      <family val="2"/>
      <scheme val="minor"/>
    </font>
    <font>
      <sz val="6"/>
      <name val="Yu Gothic"/>
      <family val="3"/>
      <charset val="128"/>
      <scheme val="minor"/>
    </font>
    <font>
      <sz val="11"/>
      <color theme="1"/>
      <name val="Yu Gothic"/>
      <family val="2"/>
      <scheme val="minor"/>
    </font>
    <font>
      <u/>
      <sz val="11"/>
      <color theme="10"/>
      <name val="Yu Gothic"/>
      <family val="2"/>
      <scheme val="minor"/>
    </font>
    <font>
      <sz val="11"/>
      <color theme="1"/>
      <name val="メイリオ"/>
      <family val="3"/>
      <charset val="128"/>
    </font>
    <font>
      <sz val="11"/>
      <color rgb="FF000000"/>
      <name val="メイリオ"/>
      <family val="3"/>
      <charset val="128"/>
    </font>
    <font>
      <sz val="11"/>
      <color indexed="81"/>
      <name val="メイリオ"/>
      <family val="3"/>
      <charset val="128"/>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b/>
      <sz val="12"/>
      <color rgb="FFFF0000"/>
      <name val="ＭＳ ゴシック"/>
      <family val="3"/>
      <charset val="128"/>
    </font>
    <font>
      <u/>
      <sz val="11"/>
      <color theme="10"/>
      <name val="ＭＳ ゴシック"/>
      <family val="3"/>
      <charset val="128"/>
    </font>
    <font>
      <b/>
      <sz val="18"/>
      <color theme="1"/>
      <name val="メイリオ"/>
      <family val="3"/>
      <charset val="128"/>
    </font>
    <font>
      <b/>
      <sz val="20"/>
      <color theme="1"/>
      <name val="メイリオ"/>
      <family val="3"/>
      <charset val="128"/>
    </font>
    <font>
      <u/>
      <sz val="14"/>
      <color theme="10"/>
      <name val="メイリオ"/>
      <family val="3"/>
      <charset val="128"/>
    </font>
    <font>
      <u/>
      <sz val="16"/>
      <color theme="10"/>
      <name val="メイリオ"/>
      <family val="3"/>
      <charset val="128"/>
    </font>
    <font>
      <sz val="11"/>
      <name val="ＭＳ ゴシック"/>
      <family val="3"/>
      <charset val="128"/>
    </font>
    <font>
      <b/>
      <sz val="14"/>
      <color rgb="FFFF0000"/>
      <name val="ＭＳ ゴシック"/>
      <family val="3"/>
      <charset val="128"/>
    </font>
    <font>
      <sz val="11"/>
      <color theme="1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pplyNumberFormat="0" applyFill="0" applyBorder="0" applyAlignment="0" applyProtection="0"/>
  </cellStyleXfs>
  <cellXfs count="146">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9" xfId="0" applyFont="1" applyBorder="1" applyAlignment="1">
      <alignment vertical="center"/>
    </xf>
    <xf numFmtId="0" fontId="4" fillId="0" borderId="9" xfId="0" applyFont="1" applyBorder="1" applyAlignment="1">
      <alignment vertical="center" wrapText="1"/>
    </xf>
    <xf numFmtId="0" fontId="4" fillId="2" borderId="9" xfId="0" applyFont="1" applyFill="1" applyBorder="1" applyAlignment="1">
      <alignment horizontal="center" vertical="center"/>
    </xf>
    <xf numFmtId="0" fontId="7" fillId="0" borderId="0" xfId="0" applyFont="1"/>
    <xf numFmtId="0" fontId="7"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3" fontId="7" fillId="0" borderId="0" xfId="1" applyNumberFormat="1" applyFont="1" applyAlignment="1">
      <alignment vertical="center"/>
    </xf>
    <xf numFmtId="179" fontId="7" fillId="0" borderId="0" xfId="0" applyNumberFormat="1" applyFont="1" applyAlignment="1">
      <alignment horizontal="right" vertical="center"/>
    </xf>
    <xf numFmtId="179" fontId="7" fillId="0" borderId="0" xfId="0" applyNumberFormat="1" applyFont="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wrapText="1"/>
    </xf>
    <xf numFmtId="0" fontId="7" fillId="0" borderId="6"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177" fontId="7" fillId="0" borderId="0" xfId="0" applyNumberFormat="1" applyFont="1" applyFill="1" applyBorder="1" applyAlignment="1">
      <alignment horizontal="right" vertical="center"/>
    </xf>
    <xf numFmtId="0" fontId="7" fillId="0" borderId="0" xfId="0" applyFont="1" applyFill="1" applyAlignment="1">
      <alignmen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horizontal="center" vertical="center"/>
    </xf>
    <xf numFmtId="178" fontId="7" fillId="0" borderId="0" xfId="0" applyNumberFormat="1" applyFont="1" applyFill="1" applyBorder="1" applyAlignment="1">
      <alignment horizontal="left" vertical="center"/>
    </xf>
    <xf numFmtId="0" fontId="7" fillId="0" borderId="9" xfId="0" applyFont="1" applyBorder="1" applyAlignment="1">
      <alignment vertical="center"/>
    </xf>
    <xf numFmtId="0" fontId="7" fillId="2" borderId="9" xfId="0" applyFont="1" applyFill="1" applyBorder="1" applyAlignment="1">
      <alignment vertical="center"/>
    </xf>
    <xf numFmtId="0" fontId="7" fillId="0" borderId="9" xfId="0" applyFont="1" applyFill="1" applyBorder="1" applyAlignment="1">
      <alignment horizontal="center" vertical="center"/>
    </xf>
    <xf numFmtId="178" fontId="7" fillId="0" borderId="9" xfId="0" applyNumberFormat="1" applyFont="1" applyFill="1" applyBorder="1" applyAlignment="1">
      <alignment horizontal="left" vertical="center"/>
    </xf>
    <xf numFmtId="0" fontId="7" fillId="0" borderId="3"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10" fillId="0" borderId="0" xfId="0" applyFont="1" applyAlignment="1">
      <alignment vertical="center"/>
    </xf>
    <xf numFmtId="0" fontId="9" fillId="0" borderId="0" xfId="0" applyFont="1" applyBorder="1" applyAlignment="1">
      <alignment horizontal="left" vertical="center"/>
    </xf>
    <xf numFmtId="0" fontId="7" fillId="0" borderId="0" xfId="0" applyFont="1" applyFill="1" applyBorder="1" applyAlignment="1">
      <alignment vertical="center"/>
    </xf>
    <xf numFmtId="0" fontId="11" fillId="0" borderId="0" xfId="0" applyFont="1" applyAlignment="1">
      <alignment vertical="center"/>
    </xf>
    <xf numFmtId="0" fontId="12" fillId="0" borderId="2" xfId="2" applyFont="1" applyBorder="1" applyAlignment="1">
      <alignment vertical="center" wrapText="1"/>
    </xf>
    <xf numFmtId="0" fontId="12" fillId="0" borderId="2" xfId="2" applyFont="1" applyBorder="1" applyAlignment="1">
      <alignment vertical="center"/>
    </xf>
    <xf numFmtId="0" fontId="12" fillId="0" borderId="5" xfId="2" applyFont="1" applyBorder="1" applyAlignment="1">
      <alignment vertical="center"/>
    </xf>
    <xf numFmtId="0" fontId="12" fillId="0" borderId="0" xfId="2" applyFont="1" applyBorder="1" applyAlignment="1">
      <alignment vertical="center"/>
    </xf>
    <xf numFmtId="0" fontId="4" fillId="2" borderId="24" xfId="0" applyFont="1" applyFill="1" applyBorder="1" applyAlignment="1">
      <alignment horizontal="center" vertical="center"/>
    </xf>
    <xf numFmtId="0" fontId="4" fillId="0" borderId="24" xfId="0" applyFont="1" applyBorder="1" applyAlignment="1">
      <alignment horizontal="left" vertical="center"/>
    </xf>
    <xf numFmtId="0" fontId="5" fillId="0" borderId="24" xfId="0" applyFont="1" applyBorder="1" applyAlignment="1">
      <alignment horizontal="left" vertical="center" wrapText="1"/>
    </xf>
    <xf numFmtId="0" fontId="9" fillId="0" borderId="9"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12" fillId="0" borderId="4" xfId="2" applyFont="1" applyBorder="1" applyAlignment="1">
      <alignment horizontal="left" vertical="center"/>
    </xf>
    <xf numFmtId="0" fontId="7" fillId="0" borderId="2"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9" xfId="0" applyFont="1" applyBorder="1" applyAlignment="1">
      <alignment horizontal="right" vertical="center"/>
    </xf>
    <xf numFmtId="0" fontId="18" fillId="0" borderId="0" xfId="0" applyFont="1" applyFill="1" applyAlignment="1">
      <alignment vertical="center" shrinkToFit="1"/>
    </xf>
    <xf numFmtId="0" fontId="4" fillId="0" borderId="9" xfId="0" applyFont="1" applyBorder="1" applyAlignment="1">
      <alignment vertical="center" shrinkToFit="1"/>
    </xf>
    <xf numFmtId="0" fontId="7" fillId="0" borderId="17" xfId="0" applyFont="1" applyBorder="1" applyAlignment="1">
      <alignment vertical="center"/>
    </xf>
    <xf numFmtId="0" fontId="7" fillId="0" borderId="18" xfId="0" applyFont="1" applyBorder="1" applyAlignment="1">
      <alignment vertical="center"/>
    </xf>
    <xf numFmtId="0" fontId="19" fillId="0" borderId="5" xfId="2" applyFont="1" applyBorder="1" applyAlignment="1">
      <alignment horizontal="left" vertical="center"/>
    </xf>
    <xf numFmtId="0" fontId="17" fillId="0" borderId="5" xfId="2" applyFont="1" applyBorder="1" applyAlignment="1">
      <alignment horizontal="left" vertical="center"/>
    </xf>
    <xf numFmtId="0" fontId="3" fillId="0" borderId="0" xfId="2" applyBorder="1" applyAlignment="1">
      <alignment vertical="center"/>
    </xf>
    <xf numFmtId="0" fontId="7" fillId="0" borderId="0" xfId="0" applyFont="1" applyAlignment="1">
      <alignment horizontal="left" vertical="center"/>
    </xf>
    <xf numFmtId="0" fontId="7" fillId="0" borderId="22"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2" fillId="0" borderId="1" xfId="2" applyFont="1" applyBorder="1" applyAlignment="1" applyProtection="1">
      <alignment horizontal="left" vertical="center"/>
      <protection locked="0"/>
    </xf>
    <xf numFmtId="0" fontId="12" fillId="0" borderId="2" xfId="2" applyFont="1" applyBorder="1" applyAlignment="1" applyProtection="1">
      <alignment horizontal="left" vertical="center"/>
      <protection locked="0"/>
    </xf>
    <xf numFmtId="0" fontId="12" fillId="0" borderId="4" xfId="2" applyFont="1" applyBorder="1" applyAlignment="1" applyProtection="1">
      <alignment horizontal="left" vertical="center"/>
      <protection locked="0"/>
    </xf>
    <xf numFmtId="0" fontId="12" fillId="0" borderId="5" xfId="2" applyFont="1" applyBorder="1" applyAlignment="1" applyProtection="1">
      <alignment horizontal="left" vertical="center"/>
      <protection locked="0"/>
    </xf>
    <xf numFmtId="176" fontId="7" fillId="3" borderId="1" xfId="0" applyNumberFormat="1" applyFont="1" applyFill="1" applyBorder="1" applyAlignment="1" applyProtection="1">
      <alignment horizontal="center" vertical="center"/>
      <protection locked="0"/>
    </xf>
    <xf numFmtId="176" fontId="7" fillId="3" borderId="2" xfId="0" applyNumberFormat="1" applyFont="1" applyFill="1" applyBorder="1" applyAlignment="1" applyProtection="1">
      <alignment horizontal="center" vertical="center"/>
      <protection locked="0"/>
    </xf>
    <xf numFmtId="176" fontId="7" fillId="3" borderId="3" xfId="0" applyNumberFormat="1" applyFont="1" applyFill="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176" fontId="7" fillId="0" borderId="9" xfId="0" applyNumberFormat="1" applyFont="1" applyFill="1" applyBorder="1" applyAlignment="1">
      <alignment horizontal="left" vertical="center" wrapText="1"/>
    </xf>
    <xf numFmtId="176" fontId="7" fillId="0" borderId="22" xfId="0" applyNumberFormat="1" applyFont="1" applyFill="1" applyBorder="1" applyAlignment="1">
      <alignment horizontal="left" vertical="center" wrapText="1"/>
    </xf>
    <xf numFmtId="176" fontId="7" fillId="0" borderId="24" xfId="0" applyNumberFormat="1" applyFont="1" applyFill="1" applyBorder="1" applyAlignment="1">
      <alignment horizontal="left" vertical="center" wrapText="1"/>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77" fontId="7" fillId="3" borderId="1" xfId="0" applyNumberFormat="1" applyFont="1" applyFill="1" applyBorder="1" applyAlignment="1" applyProtection="1">
      <alignment horizontal="right" vertical="center"/>
      <protection locked="0"/>
    </xf>
    <xf numFmtId="177" fontId="7" fillId="3" borderId="2" xfId="0" applyNumberFormat="1" applyFont="1" applyFill="1" applyBorder="1" applyAlignment="1" applyProtection="1">
      <alignment horizontal="right" vertic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178" fontId="7" fillId="4" borderId="16" xfId="0" applyNumberFormat="1" applyFont="1" applyFill="1" applyBorder="1" applyAlignment="1">
      <alignment horizontal="right" vertical="center"/>
    </xf>
    <xf numFmtId="178" fontId="7" fillId="4" borderId="17" xfId="0" applyNumberFormat="1" applyFont="1" applyFill="1" applyBorder="1" applyAlignment="1">
      <alignment horizontal="right" vertical="center"/>
    </xf>
    <xf numFmtId="178" fontId="7" fillId="4" borderId="17" xfId="0" applyNumberFormat="1" applyFont="1" applyFill="1" applyBorder="1" applyAlignment="1">
      <alignment horizontal="left" vertical="center"/>
    </xf>
    <xf numFmtId="178" fontId="7" fillId="4" borderId="18"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0" borderId="16" xfId="2" applyFont="1" applyBorder="1" applyAlignment="1" applyProtection="1">
      <alignment horizontal="left" vertical="center"/>
      <protection locked="0"/>
    </xf>
    <xf numFmtId="0" fontId="12" fillId="0" borderId="17" xfId="2" applyFont="1" applyBorder="1" applyAlignment="1" applyProtection="1">
      <alignment horizontal="left" vertical="center"/>
      <protection locked="0"/>
    </xf>
    <xf numFmtId="176" fontId="7" fillId="3" borderId="4" xfId="0" applyNumberFormat="1" applyFont="1" applyFill="1" applyBorder="1" applyAlignment="1" applyProtection="1">
      <alignment horizontal="center" vertical="center"/>
      <protection locked="0"/>
    </xf>
    <xf numFmtId="176" fontId="7" fillId="3" borderId="5" xfId="0" applyNumberFormat="1" applyFont="1" applyFill="1" applyBorder="1" applyAlignment="1" applyProtection="1">
      <alignment horizontal="center" vertical="center"/>
      <protection locked="0"/>
    </xf>
    <xf numFmtId="176" fontId="7" fillId="3" borderId="8" xfId="0" applyNumberFormat="1" applyFont="1" applyFill="1" applyBorder="1" applyAlignment="1" applyProtection="1">
      <alignment horizontal="center" vertical="center"/>
      <protection locked="0"/>
    </xf>
    <xf numFmtId="0" fontId="12" fillId="0" borderId="25" xfId="2" applyFont="1" applyBorder="1" applyAlignment="1" applyProtection="1">
      <alignment horizontal="left" vertical="center"/>
      <protection locked="0"/>
    </xf>
    <xf numFmtId="0" fontId="7" fillId="0" borderId="9" xfId="0" applyFont="1" applyFill="1" applyBorder="1" applyAlignment="1">
      <alignment horizontal="left" vertical="center" wrapText="1"/>
    </xf>
    <xf numFmtId="0" fontId="8" fillId="4" borderId="35" xfId="0" applyFont="1" applyFill="1" applyBorder="1" applyAlignment="1">
      <alignment horizontal="center" vertical="center" shrinkToFit="1"/>
    </xf>
    <xf numFmtId="0" fontId="8" fillId="4" borderId="36" xfId="0" applyFont="1" applyFill="1" applyBorder="1" applyAlignment="1">
      <alignment horizontal="center" vertical="center" shrinkToFit="1"/>
    </xf>
    <xf numFmtId="0" fontId="8" fillId="4" borderId="37" xfId="0" applyFont="1" applyFill="1" applyBorder="1" applyAlignment="1">
      <alignment horizontal="center" vertical="center" shrinkToFit="1"/>
    </xf>
    <xf numFmtId="0" fontId="8" fillId="4" borderId="32"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14" fillId="0" borderId="0" xfId="0" applyFont="1" applyAlignment="1">
      <alignment horizontal="left" vertical="center"/>
    </xf>
    <xf numFmtId="0" fontId="13" fillId="0" borderId="0" xfId="0" applyFont="1" applyAlignment="1">
      <alignment horizontal="left" vertical="center"/>
    </xf>
    <xf numFmtId="0" fontId="15" fillId="5" borderId="29" xfId="2" applyFont="1" applyFill="1" applyBorder="1" applyAlignment="1" applyProtection="1">
      <alignment horizontal="center" vertical="center"/>
      <protection locked="0"/>
    </xf>
    <xf numFmtId="0" fontId="15" fillId="5" borderId="30" xfId="2" applyFont="1" applyFill="1" applyBorder="1" applyAlignment="1" applyProtection="1">
      <alignment horizontal="center" vertical="center"/>
      <protection locked="0"/>
    </xf>
    <xf numFmtId="0" fontId="15" fillId="5" borderId="31" xfId="2" applyFont="1" applyFill="1" applyBorder="1" applyAlignment="1" applyProtection="1">
      <alignment horizontal="center" vertical="center"/>
      <protection locked="0"/>
    </xf>
    <xf numFmtId="0" fontId="16" fillId="5" borderId="26" xfId="2" applyFont="1" applyFill="1" applyBorder="1" applyAlignment="1" applyProtection="1">
      <alignment horizontal="center" vertical="center"/>
      <protection locked="0"/>
    </xf>
    <xf numFmtId="0" fontId="16" fillId="5" borderId="27" xfId="2" applyFont="1" applyFill="1" applyBorder="1" applyAlignment="1" applyProtection="1">
      <alignment horizontal="center" vertical="center"/>
      <protection locked="0"/>
    </xf>
    <xf numFmtId="0" fontId="16" fillId="5" borderId="28" xfId="2"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29992;&#35486;&#38598;!B15"/><Relationship Id="rId2" Type="http://schemas.openxmlformats.org/officeDocument/2006/relationships/hyperlink" Target="https://www.keisan.nta.go.jp/kyoutu/ky/sm/top#bsctr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95248</xdr:colOff>
      <xdr:row>29</xdr:row>
      <xdr:rowOff>40907</xdr:rowOff>
    </xdr:from>
    <xdr:to>
      <xdr:col>45</xdr:col>
      <xdr:colOff>57602</xdr:colOff>
      <xdr:row>43</xdr:row>
      <xdr:rowOff>45637</xdr:rowOff>
    </xdr:to>
    <xdr:pic>
      <xdr:nvPicPr>
        <xdr:cNvPr id="3" name="図 2">
          <a:extLst>
            <a:ext uri="{FF2B5EF4-FFF2-40B4-BE49-F238E27FC236}">
              <a16:creationId xmlns:a16="http://schemas.microsoft.com/office/drawing/2014/main" id="{306043E7-F7CF-4B67-9EA8-251DB891B3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48" y="9175382"/>
          <a:ext cx="6058354" cy="3875055"/>
        </a:xfrm>
        <a:prstGeom prst="rect">
          <a:avLst/>
        </a:prstGeom>
      </xdr:spPr>
    </xdr:pic>
    <xdr:clientData/>
  </xdr:twoCellAnchor>
  <xdr:twoCellAnchor>
    <xdr:from>
      <xdr:col>14</xdr:col>
      <xdr:colOff>112032</xdr:colOff>
      <xdr:row>31</xdr:row>
      <xdr:rowOff>237066</xdr:rowOff>
    </xdr:from>
    <xdr:to>
      <xdr:col>29</xdr:col>
      <xdr:colOff>133350</xdr:colOff>
      <xdr:row>35</xdr:row>
      <xdr:rowOff>10832</xdr:rowOff>
    </xdr:to>
    <xdr:sp macro="" textlink="">
      <xdr:nvSpPr>
        <xdr:cNvPr id="4" name="四角形: 角を丸くする 3">
          <a:extLst>
            <a:ext uri="{FF2B5EF4-FFF2-40B4-BE49-F238E27FC236}">
              <a16:creationId xmlns:a16="http://schemas.microsoft.com/office/drawing/2014/main" id="{38B5A8CD-0CD3-4B29-93F9-6469960ABA9D}"/>
            </a:ext>
          </a:extLst>
        </xdr:cNvPr>
        <xdr:cNvSpPr/>
      </xdr:nvSpPr>
      <xdr:spPr>
        <a:xfrm>
          <a:off x="2483757" y="9923991"/>
          <a:ext cx="2164443" cy="878666"/>
        </a:xfrm>
        <a:prstGeom prst="roundRect">
          <a:avLst>
            <a:gd name="adj" fmla="val 0"/>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226220</xdr:colOff>
      <xdr:row>35</xdr:row>
      <xdr:rowOff>29089</xdr:rowOff>
    </xdr:from>
    <xdr:to>
      <xdr:col>44</xdr:col>
      <xdr:colOff>57151</xdr:colOff>
      <xdr:row>36</xdr:row>
      <xdr:rowOff>228366</xdr:rowOff>
    </xdr:to>
    <xdr:sp macro="" textlink="">
      <xdr:nvSpPr>
        <xdr:cNvPr id="5" name="四角形: 角を丸くする 4">
          <a:extLst>
            <a:ext uri="{FF2B5EF4-FFF2-40B4-BE49-F238E27FC236}">
              <a16:creationId xmlns:a16="http://schemas.microsoft.com/office/drawing/2014/main" id="{56CECED6-6BD1-4497-8911-D6E8DB5D451F}"/>
            </a:ext>
          </a:extLst>
        </xdr:cNvPr>
        <xdr:cNvSpPr/>
      </xdr:nvSpPr>
      <xdr:spPr>
        <a:xfrm>
          <a:off x="5286376" y="11292402"/>
          <a:ext cx="1212056" cy="473120"/>
        </a:xfrm>
        <a:prstGeom prst="roundRect">
          <a:avLst>
            <a:gd name="adj" fmla="val 0"/>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102511</xdr:colOff>
      <xdr:row>37</xdr:row>
      <xdr:rowOff>102507</xdr:rowOff>
    </xdr:from>
    <xdr:to>
      <xdr:col>44</xdr:col>
      <xdr:colOff>57151</xdr:colOff>
      <xdr:row>39</xdr:row>
      <xdr:rowOff>149678</xdr:rowOff>
    </xdr:to>
    <xdr:sp macro="" textlink="">
      <xdr:nvSpPr>
        <xdr:cNvPr id="6" name="四角形: 角を丸くする 5">
          <a:extLst>
            <a:ext uri="{FF2B5EF4-FFF2-40B4-BE49-F238E27FC236}">
              <a16:creationId xmlns:a16="http://schemas.microsoft.com/office/drawing/2014/main" id="{CAF3EC3B-45EB-49DE-BC2E-952531DBD050}"/>
            </a:ext>
          </a:extLst>
        </xdr:cNvPr>
        <xdr:cNvSpPr/>
      </xdr:nvSpPr>
      <xdr:spPr>
        <a:xfrm>
          <a:off x="3588661" y="11999232"/>
          <a:ext cx="2907390" cy="599621"/>
        </a:xfrm>
        <a:prstGeom prst="roundRect">
          <a:avLst>
            <a:gd name="adj" fmla="val 0"/>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31</xdr:row>
      <xdr:rowOff>239183</xdr:rowOff>
    </xdr:from>
    <xdr:to>
      <xdr:col>44</xdr:col>
      <xdr:colOff>57150</xdr:colOff>
      <xdr:row>35</xdr:row>
      <xdr:rowOff>19299</xdr:rowOff>
    </xdr:to>
    <xdr:sp macro="" textlink="">
      <xdr:nvSpPr>
        <xdr:cNvPr id="7" name="四角形: 角を丸くする 6">
          <a:extLst>
            <a:ext uri="{FF2B5EF4-FFF2-40B4-BE49-F238E27FC236}">
              <a16:creationId xmlns:a16="http://schemas.microsoft.com/office/drawing/2014/main" id="{894D3813-3F97-4ED1-98CB-569DE487C8C5}"/>
            </a:ext>
          </a:extLst>
        </xdr:cNvPr>
        <xdr:cNvSpPr/>
      </xdr:nvSpPr>
      <xdr:spPr>
        <a:xfrm>
          <a:off x="4333875" y="10478558"/>
          <a:ext cx="2162175" cy="885016"/>
        </a:xfrm>
        <a:prstGeom prst="roundRect">
          <a:avLst>
            <a:gd name="adj" fmla="val 0"/>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163740</xdr:colOff>
      <xdr:row>31</xdr:row>
      <xdr:rowOff>34246</xdr:rowOff>
    </xdr:from>
    <xdr:to>
      <xdr:col>53</xdr:col>
      <xdr:colOff>3197678</xdr:colOff>
      <xdr:row>39</xdr:row>
      <xdr:rowOff>188799</xdr:rowOff>
    </xdr:to>
    <xdr:sp macro="" textlink="">
      <xdr:nvSpPr>
        <xdr:cNvPr id="8" name="正方形/長方形 7">
          <a:extLst>
            <a:ext uri="{FF2B5EF4-FFF2-40B4-BE49-F238E27FC236}">
              <a16:creationId xmlns:a16="http://schemas.microsoft.com/office/drawing/2014/main" id="{1285E13C-6861-489A-9A03-BD942EA58E29}"/>
            </a:ext>
          </a:extLst>
        </xdr:cNvPr>
        <xdr:cNvSpPr/>
      </xdr:nvSpPr>
      <xdr:spPr>
        <a:xfrm>
          <a:off x="7890896" y="10202184"/>
          <a:ext cx="3033938" cy="2345303"/>
        </a:xfrm>
        <a:prstGeom prst="rect">
          <a:avLst/>
        </a:prstGeom>
        <a:solidFill>
          <a:srgbClr val="FFFFE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ysClr val="windowText" lastClr="000000"/>
              </a:solidFill>
              <a:effectLst/>
              <a:latin typeface="メイリオ" panose="020B0604030504040204" pitchFamily="50" charset="-128"/>
              <a:ea typeface="メイリオ" panose="020B0604030504040204" pitchFamily="50" charset="-128"/>
              <a:cs typeface="+mn-cs"/>
            </a:rPr>
            <a:t>厚生労働大臣等から支払われる公的年金等（確定給付企業年金法の規定に基づいて支給を受ける年金等を除きます。）に係る源泉徴収税額から控除された定額減税額に相当する金額等が</a:t>
          </a:r>
          <a:r>
            <a:rPr kumimoji="1" lang="ja-JP" altLang="en-US" sz="1100" b="0" i="0" strike="noStrike" baseline="0">
              <a:solidFill>
                <a:sysClr val="windowText" lastClr="000000"/>
              </a:solidFill>
              <a:effectLst/>
              <a:latin typeface="メイリオ" panose="020B0604030504040204" pitchFamily="50" charset="-128"/>
              <a:ea typeface="メイリオ" panose="020B0604030504040204" pitchFamily="50" charset="-128"/>
              <a:cs typeface="+mn-cs"/>
            </a:rPr>
            <a:t>こちらへは記載されて</a:t>
          </a:r>
          <a:r>
            <a:rPr kumimoji="1" lang="ja-JP" altLang="en-US" sz="1100" b="0" i="0" baseline="0">
              <a:solidFill>
                <a:sysClr val="windowText" lastClr="000000"/>
              </a:solidFill>
              <a:effectLst/>
              <a:latin typeface="メイリオ" panose="020B0604030504040204" pitchFamily="50" charset="-128"/>
              <a:ea typeface="メイリオ" panose="020B0604030504040204" pitchFamily="50" charset="-128"/>
              <a:cs typeface="+mn-cs"/>
            </a:rPr>
            <a:t>いますが、この判定ツールの申告要否の計算においては使用しません。</a:t>
          </a:r>
          <a:endParaRPr kumimoji="1" lang="en-US" altLang="ja-JP" sz="1100" b="0" i="0" baseline="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baseline="0">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44</xdr:col>
      <xdr:colOff>76200</xdr:colOff>
      <xdr:row>37</xdr:row>
      <xdr:rowOff>190500</xdr:rowOff>
    </xdr:from>
    <xdr:to>
      <xdr:col>53</xdr:col>
      <xdr:colOff>154781</xdr:colOff>
      <xdr:row>38</xdr:row>
      <xdr:rowOff>95250</xdr:rowOff>
    </xdr:to>
    <xdr:cxnSp macro="">
      <xdr:nvCxnSpPr>
        <xdr:cNvPr id="9" name="直線コネクタ 8">
          <a:extLst>
            <a:ext uri="{FF2B5EF4-FFF2-40B4-BE49-F238E27FC236}">
              <a16:creationId xmlns:a16="http://schemas.microsoft.com/office/drawing/2014/main" id="{CE32DB1C-1803-417F-AF83-34CAF4C6A2AE}"/>
            </a:ext>
          </a:extLst>
        </xdr:cNvPr>
        <xdr:cNvCxnSpPr/>
      </xdr:nvCxnSpPr>
      <xdr:spPr>
        <a:xfrm flipV="1">
          <a:off x="6517481" y="12001500"/>
          <a:ext cx="1364456" cy="178594"/>
        </a:xfrm>
        <a:prstGeom prst="line">
          <a:avLst/>
        </a:prstGeom>
        <a:ln w="28575">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0</xdr:row>
      <xdr:rowOff>125640</xdr:rowOff>
    </xdr:from>
    <xdr:ext cx="9517856" cy="1968500"/>
    <xdr:sp macro="" textlink="">
      <xdr:nvSpPr>
        <xdr:cNvPr id="15" name="正方形/長方形 14">
          <a:extLst>
            <a:ext uri="{FF2B5EF4-FFF2-40B4-BE49-F238E27FC236}">
              <a16:creationId xmlns:a16="http://schemas.microsoft.com/office/drawing/2014/main" id="{405F497B-C41D-4081-B3FF-714CC55C2398}"/>
            </a:ext>
          </a:extLst>
        </xdr:cNvPr>
        <xdr:cNvSpPr/>
      </xdr:nvSpPr>
      <xdr:spPr>
        <a:xfrm>
          <a:off x="202406" y="292328"/>
          <a:ext cx="9517856" cy="1968500"/>
        </a:xfrm>
        <a:prstGeom prst="rect">
          <a:avLst/>
        </a:prstGeom>
        <a:solidFill>
          <a:schemeClr val="accent6">
            <a:lumMod val="20000"/>
            <a:lumOff val="80000"/>
          </a:schemeClr>
        </a:solidFill>
        <a:ln w="41275" cmpd="thickThi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288000" tIns="0" rIns="288000" bIns="0" spcCol="180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公的年金所得者用簡易申告要否判定ツール</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このツールでは、公的年金所得のみの方が、「令和６年分公的年金等の源泉徴収票」や扶養親族等の情報を基に、令和６年分所得税申告の要否をシミュレーションすることができます。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注１）本ツールでは対応していない控除（医療費控除、ふるさと納税などの寄附金控除等）</a:t>
          </a:r>
          <a:r>
            <a:rPr kumimoji="1" lang="ja-JP" altLang="en-US" sz="12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や対応していない状況（扶養親族の人数が７人を超える場合等）</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があり、</a:t>
          </a:r>
          <a:r>
            <a:rPr kumimoji="1" lang="ja-JP" altLang="en-US" sz="1200" b="1"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概算で申告要否を試算しているため、実際の計算結果と異なる場合があります。</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正確な計算結果をお知りになりたい方は、国税庁ホームページ「確定申告書等作成コーナー」をご利用ください。</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注２）不明な用語がある場合は「用語集」シートをご確認ください。</a:t>
          </a:r>
          <a:endParaRPr kumimoji="1" lang="en-US" altLang="ja-JP" sz="1200" b="0">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twoCellAnchor>
    <xdr:from>
      <xdr:col>20</xdr:col>
      <xdr:colOff>11907</xdr:colOff>
      <xdr:row>32</xdr:row>
      <xdr:rowOff>154782</xdr:rowOff>
    </xdr:from>
    <xdr:to>
      <xdr:col>25</xdr:col>
      <xdr:colOff>126767</xdr:colOff>
      <xdr:row>34</xdr:row>
      <xdr:rowOff>242093</xdr:rowOff>
    </xdr:to>
    <xdr:sp macro="" textlink="">
      <xdr:nvSpPr>
        <xdr:cNvPr id="13" name="テキスト ボックス 12">
          <a:extLst>
            <a:ext uri="{FF2B5EF4-FFF2-40B4-BE49-F238E27FC236}">
              <a16:creationId xmlns:a16="http://schemas.microsoft.com/office/drawing/2014/main" id="{E1E968A8-6B8A-4C7F-BF4E-2D5FD5432B79}"/>
            </a:ext>
          </a:extLst>
        </xdr:cNvPr>
        <xdr:cNvSpPr txBox="1"/>
      </xdr:nvSpPr>
      <xdr:spPr>
        <a:xfrm>
          <a:off x="2928938" y="10596563"/>
          <a:ext cx="829235" cy="63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latin typeface="ＭＳ ゴシック" panose="020B0609070205080204" pitchFamily="49" charset="-128"/>
              <a:ea typeface="ＭＳ ゴシック" panose="020B0609070205080204" pitchFamily="49" charset="-128"/>
            </a:rPr>
            <a:t>14</a:t>
          </a:r>
          <a:r>
            <a:rPr kumimoji="1" lang="ja-JP" altLang="en-US" sz="1600" b="1">
              <a:solidFill>
                <a:srgbClr val="FF0000"/>
              </a:solidFill>
              <a:latin typeface="ＭＳ ゴシック" panose="020B0609070205080204" pitchFamily="49" charset="-128"/>
              <a:ea typeface="ＭＳ ゴシック" panose="020B0609070205080204" pitchFamily="49" charset="-128"/>
            </a:rPr>
            <a:t>欄</a:t>
          </a:r>
        </a:p>
      </xdr:txBody>
    </xdr:sp>
    <xdr:clientData/>
  </xdr:twoCellAnchor>
  <xdr:twoCellAnchor>
    <xdr:from>
      <xdr:col>35</xdr:col>
      <xdr:colOff>83344</xdr:colOff>
      <xdr:row>32</xdr:row>
      <xdr:rowOff>166688</xdr:rowOff>
    </xdr:from>
    <xdr:to>
      <xdr:col>40</xdr:col>
      <xdr:colOff>114159</xdr:colOff>
      <xdr:row>34</xdr:row>
      <xdr:rowOff>253999</xdr:rowOff>
    </xdr:to>
    <xdr:sp macro="" textlink="">
      <xdr:nvSpPr>
        <xdr:cNvPr id="14" name="テキスト ボックス 13">
          <a:extLst>
            <a:ext uri="{FF2B5EF4-FFF2-40B4-BE49-F238E27FC236}">
              <a16:creationId xmlns:a16="http://schemas.microsoft.com/office/drawing/2014/main" id="{3451A599-F97F-4B81-8CAB-356D9E350317}"/>
            </a:ext>
          </a:extLst>
        </xdr:cNvPr>
        <xdr:cNvSpPr txBox="1"/>
      </xdr:nvSpPr>
      <xdr:spPr>
        <a:xfrm>
          <a:off x="5143500" y="10608469"/>
          <a:ext cx="840440" cy="63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latin typeface="ＭＳ ゴシック" panose="020B0609070205080204" pitchFamily="49" charset="-128"/>
              <a:ea typeface="ＭＳ ゴシック" panose="020B0609070205080204" pitchFamily="49" charset="-128"/>
            </a:rPr>
            <a:t>15</a:t>
          </a:r>
          <a:r>
            <a:rPr kumimoji="1" lang="ja-JP" altLang="en-US" sz="1600" b="1">
              <a:solidFill>
                <a:srgbClr val="FF0000"/>
              </a:solidFill>
              <a:latin typeface="ＭＳ ゴシック" panose="020B0609070205080204" pitchFamily="49" charset="-128"/>
              <a:ea typeface="ＭＳ ゴシック" panose="020B0609070205080204" pitchFamily="49" charset="-128"/>
            </a:rPr>
            <a:t>欄</a:t>
          </a:r>
        </a:p>
      </xdr:txBody>
    </xdr:sp>
    <xdr:clientData/>
  </xdr:twoCellAnchor>
  <xdr:twoCellAnchor>
    <xdr:from>
      <xdr:col>37</xdr:col>
      <xdr:colOff>138227</xdr:colOff>
      <xdr:row>35</xdr:row>
      <xdr:rowOff>182223</xdr:rowOff>
    </xdr:from>
    <xdr:to>
      <xdr:col>43</xdr:col>
      <xdr:colOff>110211</xdr:colOff>
      <xdr:row>37</xdr:row>
      <xdr:rowOff>269536</xdr:rowOff>
    </xdr:to>
    <xdr:sp macro="" textlink="">
      <xdr:nvSpPr>
        <xdr:cNvPr id="16" name="テキスト ボックス 15">
          <a:extLst>
            <a:ext uri="{FF2B5EF4-FFF2-40B4-BE49-F238E27FC236}">
              <a16:creationId xmlns:a16="http://schemas.microsoft.com/office/drawing/2014/main" id="{2E1A92E1-1521-4A93-8BBC-1743AB739FCB}"/>
            </a:ext>
          </a:extLst>
        </xdr:cNvPr>
        <xdr:cNvSpPr txBox="1"/>
      </xdr:nvSpPr>
      <xdr:spPr>
        <a:xfrm>
          <a:off x="5579383" y="11445536"/>
          <a:ext cx="829234"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latin typeface="ＭＳ ゴシック" panose="020B0609070205080204" pitchFamily="49" charset="-128"/>
              <a:ea typeface="ＭＳ ゴシック" panose="020B0609070205080204" pitchFamily="49" charset="-128"/>
            </a:rPr>
            <a:t>16</a:t>
          </a:r>
          <a:r>
            <a:rPr kumimoji="1" lang="ja-JP" altLang="en-US" sz="1600" b="1">
              <a:solidFill>
                <a:srgbClr val="FF0000"/>
              </a:solidFill>
              <a:latin typeface="ＭＳ ゴシック" panose="020B0609070205080204" pitchFamily="49" charset="-128"/>
              <a:ea typeface="ＭＳ ゴシック" panose="020B0609070205080204" pitchFamily="49" charset="-128"/>
            </a:rPr>
            <a:t>欄</a:t>
          </a:r>
        </a:p>
      </xdr:txBody>
    </xdr:sp>
    <xdr:clientData/>
  </xdr:twoCellAnchor>
  <xdr:twoCellAnchor>
    <xdr:from>
      <xdr:col>53</xdr:col>
      <xdr:colOff>419099</xdr:colOff>
      <xdr:row>51</xdr:row>
      <xdr:rowOff>104650</xdr:rowOff>
    </xdr:from>
    <xdr:to>
      <xdr:col>53</xdr:col>
      <xdr:colOff>3299099</xdr:colOff>
      <xdr:row>52</xdr:row>
      <xdr:rowOff>137972</xdr:rowOff>
    </xdr:to>
    <xdr:sp macro="" textlink="">
      <xdr:nvSpPr>
        <xdr:cNvPr id="17" name="テキスト ボックス 16">
          <a:hlinkClick xmlns:r="http://schemas.openxmlformats.org/officeDocument/2006/relationships" r:id="rId2"/>
          <a:extLst>
            <a:ext uri="{FF2B5EF4-FFF2-40B4-BE49-F238E27FC236}">
              <a16:creationId xmlns:a16="http://schemas.microsoft.com/office/drawing/2014/main" id="{D01747D8-C55C-48AB-BC6F-19EF346D0900}"/>
            </a:ext>
          </a:extLst>
        </xdr:cNvPr>
        <xdr:cNvSpPr txBox="1"/>
      </xdr:nvSpPr>
      <xdr:spPr>
        <a:xfrm>
          <a:off x="8143874" y="16144750"/>
          <a:ext cx="2880000" cy="309547"/>
        </a:xfrm>
        <a:prstGeom prst="rect">
          <a:avLst/>
        </a:prstGeom>
        <a:solidFill>
          <a:srgbClr val="FFFFCC"/>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確定申告書等作成コーナーはこちらから</a:t>
          </a:r>
        </a:p>
      </xdr:txBody>
    </xdr:sp>
    <xdr:clientData/>
  </xdr:twoCellAnchor>
  <xdr:twoCellAnchor>
    <xdr:from>
      <xdr:col>53</xdr:col>
      <xdr:colOff>422863</xdr:colOff>
      <xdr:row>53</xdr:row>
      <xdr:rowOff>50937</xdr:rowOff>
    </xdr:from>
    <xdr:to>
      <xdr:col>53</xdr:col>
      <xdr:colOff>3302863</xdr:colOff>
      <xdr:row>54</xdr:row>
      <xdr:rowOff>84258</xdr:rowOff>
    </xdr:to>
    <xdr:sp macro="" textlink="">
      <xdr:nvSpPr>
        <xdr:cNvPr id="26" name="テキスト ボックス 25">
          <a:hlinkClick xmlns:r="http://schemas.openxmlformats.org/officeDocument/2006/relationships" r:id="rId3"/>
          <a:extLst>
            <a:ext uri="{FF2B5EF4-FFF2-40B4-BE49-F238E27FC236}">
              <a16:creationId xmlns:a16="http://schemas.microsoft.com/office/drawing/2014/main" id="{60A0B624-3D90-43F3-915E-07D526FF99C1}"/>
            </a:ext>
          </a:extLst>
        </xdr:cNvPr>
        <xdr:cNvSpPr txBox="1"/>
      </xdr:nvSpPr>
      <xdr:spPr>
        <a:xfrm>
          <a:off x="8147638" y="16643487"/>
          <a:ext cx="2880000" cy="309546"/>
        </a:xfrm>
        <a:prstGeom prst="rect">
          <a:avLst/>
        </a:prstGeom>
        <a:solidFill>
          <a:srgbClr val="FFFFCC"/>
        </a:solidFill>
        <a:ln w="285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「年金所得者の申告不要制度」とは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281F5-641E-4CFB-937C-35D7E1F92181}">
  <dimension ref="D1:BX107"/>
  <sheetViews>
    <sheetView showGridLines="0" tabSelected="1" view="pageBreakPreview" zoomScale="70" zoomScaleNormal="70" zoomScaleSheetLayoutView="70" workbookViewId="0">
      <selection activeCell="AK5" sqref="AK5:AX5"/>
    </sheetView>
  </sheetViews>
  <sheetFormatPr defaultColWidth="8.625" defaultRowHeight="13.5" outlineLevelCol="1"/>
  <cols>
    <col min="1" max="1" width="2.625" style="7" customWidth="1"/>
    <col min="2" max="35" width="1.875" style="7" customWidth="1"/>
    <col min="36" max="36" width="3.125" style="7" customWidth="1"/>
    <col min="37" max="53" width="1.875" style="7" customWidth="1"/>
    <col min="54" max="54" width="46.375" style="7" customWidth="1"/>
    <col min="55" max="64" width="1.875" style="7" customWidth="1"/>
    <col min="65" max="65" width="17.125" style="7" customWidth="1"/>
    <col min="66" max="67" width="1.875" style="7" customWidth="1"/>
    <col min="68" max="68" width="1.875" style="7" hidden="1" customWidth="1" outlineLevel="1"/>
    <col min="69" max="69" width="6.125" style="7" hidden="1" customWidth="1" outlineLevel="1"/>
    <col min="70" max="70" width="1.875" style="7" hidden="1" customWidth="1" outlineLevel="1"/>
    <col min="71" max="71" width="27.625" style="7" hidden="1" customWidth="1" outlineLevel="1"/>
    <col min="72" max="72" width="12.875" style="7" hidden="1" customWidth="1" outlineLevel="1"/>
    <col min="73" max="73" width="14.125" style="7" hidden="1" customWidth="1" outlineLevel="1"/>
    <col min="74" max="74" width="15.875" style="7" hidden="1" customWidth="1" outlineLevel="1"/>
    <col min="75" max="75" width="12.125" style="7" hidden="1" customWidth="1" outlineLevel="1"/>
    <col min="76" max="76" width="1.875" style="7" customWidth="1" collapsed="1"/>
    <col min="77" max="116" width="1.875" style="7" customWidth="1"/>
    <col min="117" max="16384" width="8.625" style="7"/>
  </cols>
  <sheetData>
    <row r="1" spans="4:74" ht="175.5" customHeight="1">
      <c r="BP1" s="8"/>
    </row>
    <row r="2" spans="4:74" s="8" customFormat="1" ht="21.95" customHeight="1">
      <c r="D2" s="35" t="s">
        <v>70</v>
      </c>
    </row>
    <row r="3" spans="4:74" s="8" customFormat="1" ht="21.95" customHeight="1">
      <c r="D3" s="38" t="s">
        <v>109</v>
      </c>
    </row>
    <row r="4" spans="4:74" s="8" customFormat="1" ht="21.95" customHeight="1">
      <c r="D4" s="92" t="s">
        <v>25</v>
      </c>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4"/>
      <c r="AK4" s="92" t="s">
        <v>0</v>
      </c>
      <c r="AL4" s="93"/>
      <c r="AM4" s="93"/>
      <c r="AN4" s="93"/>
      <c r="AO4" s="93"/>
      <c r="AP4" s="93"/>
      <c r="AQ4" s="93"/>
      <c r="AR4" s="93"/>
      <c r="AS4" s="93"/>
      <c r="AT4" s="93"/>
      <c r="AU4" s="93"/>
      <c r="AV4" s="93"/>
      <c r="AW4" s="93"/>
      <c r="AX4" s="94"/>
      <c r="AY4" s="25"/>
      <c r="AZ4" s="25"/>
      <c r="BA4" s="25"/>
      <c r="BB4" s="29" t="s">
        <v>73</v>
      </c>
      <c r="BU4" s="8" t="s">
        <v>30</v>
      </c>
      <c r="BV4" s="8" t="s">
        <v>31</v>
      </c>
    </row>
    <row r="5" spans="4:74" s="8" customFormat="1" ht="21.95" customHeight="1">
      <c r="D5" s="9" t="s">
        <v>26</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46">
        <v>1</v>
      </c>
      <c r="AK5" s="77"/>
      <c r="AL5" s="78"/>
      <c r="AM5" s="78"/>
      <c r="AN5" s="78"/>
      <c r="AO5" s="78"/>
      <c r="AP5" s="78"/>
      <c r="AQ5" s="78"/>
      <c r="AR5" s="78"/>
      <c r="AS5" s="78"/>
      <c r="AT5" s="78"/>
      <c r="AU5" s="78"/>
      <c r="AV5" s="78"/>
      <c r="AW5" s="78"/>
      <c r="AX5" s="79"/>
      <c r="AY5" s="25"/>
      <c r="AZ5" s="25"/>
      <c r="BA5" s="25"/>
      <c r="BB5" s="30"/>
      <c r="BC5" s="8" t="s">
        <v>7</v>
      </c>
      <c r="BP5" s="8">
        <f>IF(AK5="65歳未満",1,2)</f>
        <v>2</v>
      </c>
      <c r="BS5" s="8" t="s">
        <v>10</v>
      </c>
      <c r="BT5" s="11">
        <f>IF(BP5=1,BU5,BV5)</f>
        <v>-1100000</v>
      </c>
      <c r="BU5" s="12">
        <f>IF(AK25&gt;=10000000,AK25-1955000,IF(AK25&gt;=7700000,AK25*0.95-1455000,IF(AK25&gt;=4100000,AK25*0.85-685000,IF(AK25&gt;=1300000,AK25*0.75-275000,AK25-600000))))</f>
        <v>-600000</v>
      </c>
      <c r="BV5" s="12">
        <f>IF(AK25&gt;=10000000,AK25-1955000,IF(AK25&gt;=7700000,AK25*0.95-1455000,IF(AK25&gt;=4100000,AK25*0.85-685000,IF(AK25&gt;=3300000,AK25*0.75-275000,AK25-1100000))))</f>
        <v>-1100000</v>
      </c>
    </row>
    <row r="6" spans="4:74" s="8" customFormat="1" ht="21.95" customHeight="1">
      <c r="D6" s="66" t="s">
        <v>96</v>
      </c>
      <c r="E6" s="67"/>
      <c r="F6" s="67"/>
      <c r="G6" s="67"/>
      <c r="H6" s="51" t="s">
        <v>99</v>
      </c>
      <c r="I6" s="67" t="s">
        <v>92</v>
      </c>
      <c r="J6" s="67"/>
      <c r="K6" s="67"/>
      <c r="L6" s="67"/>
      <c r="M6" s="67"/>
      <c r="N6" s="67"/>
      <c r="O6" s="10" t="s">
        <v>95</v>
      </c>
      <c r="P6" s="10"/>
      <c r="Q6" s="10"/>
      <c r="R6" s="10"/>
      <c r="S6" s="10"/>
      <c r="T6" s="10"/>
      <c r="U6" s="10"/>
      <c r="V6" s="10"/>
      <c r="W6" s="10"/>
      <c r="X6" s="10"/>
      <c r="Y6" s="10"/>
      <c r="Z6" s="10"/>
      <c r="AA6" s="10"/>
      <c r="AB6" s="10"/>
      <c r="AC6" s="10"/>
      <c r="AD6" s="10"/>
      <c r="AE6" s="10"/>
      <c r="AF6" s="10"/>
      <c r="AG6" s="10"/>
      <c r="AH6" s="10"/>
      <c r="AI6" s="10"/>
      <c r="AJ6" s="46">
        <v>2</v>
      </c>
      <c r="AK6" s="77"/>
      <c r="AL6" s="78"/>
      <c r="AM6" s="78"/>
      <c r="AN6" s="78"/>
      <c r="AO6" s="78"/>
      <c r="AP6" s="78"/>
      <c r="AQ6" s="78"/>
      <c r="AR6" s="78"/>
      <c r="AS6" s="78"/>
      <c r="AT6" s="78"/>
      <c r="AU6" s="78"/>
      <c r="AV6" s="78"/>
      <c r="AW6" s="78"/>
      <c r="AX6" s="79"/>
      <c r="AY6" s="25"/>
      <c r="AZ6" s="25"/>
      <c r="BA6" s="25"/>
      <c r="BB6" s="30"/>
      <c r="BC6" s="8" t="s">
        <v>6</v>
      </c>
      <c r="BP6" s="8">
        <f>IF(AK6="なし",0,IF(AK6="あり（障害者）",1,IF(AK6="あり（特別障害者）",2,)))</f>
        <v>0</v>
      </c>
      <c r="BS6" s="8" t="s">
        <v>11</v>
      </c>
      <c r="BT6" s="13">
        <f>AK27</f>
        <v>0</v>
      </c>
      <c r="BU6" s="13"/>
    </row>
    <row r="7" spans="4:74" s="8" customFormat="1" ht="21.95" customHeight="1">
      <c r="D7" s="66" t="s">
        <v>74</v>
      </c>
      <c r="E7" s="67"/>
      <c r="F7" s="67"/>
      <c r="G7" s="67"/>
      <c r="H7" s="67"/>
      <c r="I7" s="67"/>
      <c r="J7" s="67"/>
      <c r="K7" s="67"/>
      <c r="L7" s="10" t="s">
        <v>75</v>
      </c>
      <c r="M7" s="10"/>
      <c r="N7" s="10"/>
      <c r="O7" s="40"/>
      <c r="Q7" s="10"/>
      <c r="R7" s="10"/>
      <c r="S7" s="10"/>
      <c r="T7" s="10"/>
      <c r="U7" s="10"/>
      <c r="V7" s="10"/>
      <c r="W7" s="10"/>
      <c r="X7" s="10"/>
      <c r="Y7" s="10"/>
      <c r="Z7" s="10"/>
      <c r="AA7" s="10"/>
      <c r="AB7" s="10"/>
      <c r="AC7" s="10"/>
      <c r="AD7" s="10"/>
      <c r="AE7" s="10"/>
      <c r="AF7" s="10"/>
      <c r="AG7" s="10"/>
      <c r="AH7" s="10"/>
      <c r="AI7" s="10"/>
      <c r="AJ7" s="46">
        <v>3</v>
      </c>
      <c r="AK7" s="77"/>
      <c r="AL7" s="78"/>
      <c r="AM7" s="78"/>
      <c r="AN7" s="78"/>
      <c r="AO7" s="78"/>
      <c r="AP7" s="78"/>
      <c r="AQ7" s="78"/>
      <c r="AR7" s="78"/>
      <c r="AS7" s="78"/>
      <c r="AT7" s="78"/>
      <c r="AU7" s="78"/>
      <c r="AV7" s="78"/>
      <c r="AW7" s="78"/>
      <c r="AX7" s="79"/>
      <c r="AY7" s="25"/>
      <c r="AZ7" s="25"/>
      <c r="BA7" s="25"/>
      <c r="BB7" s="64" t="str">
        <f>IF(OR(BP7=1,BP7=2),IF(OR(BP8=1,BP8=2),"「寡婦・ひとり親の該当」と「同一生計配偶者の有無」は両方「あり」とはなりません。いずれかの入力内容を見直してください",""),"")</f>
        <v/>
      </c>
      <c r="BC7" s="8" t="s">
        <v>57</v>
      </c>
      <c r="BP7" s="8">
        <f>IF(AK7="なし",0,IF(AK7="あり（寡婦）",1,IF(AK7="あり（ひとり親）",2,)))</f>
        <v>0</v>
      </c>
      <c r="BS7" s="8" t="s">
        <v>56</v>
      </c>
      <c r="BT7" s="13">
        <f>IF(BT5&gt;5000000,0,IF(BP7=0,0,IF(BP7=1,270000,IF(BP7=2,350000,0))))</f>
        <v>0</v>
      </c>
      <c r="BU7" s="13"/>
    </row>
    <row r="8" spans="4:74" s="8" customFormat="1" ht="21.75" customHeight="1">
      <c r="D8" s="66" t="s">
        <v>76</v>
      </c>
      <c r="E8" s="67"/>
      <c r="F8" s="67"/>
      <c r="G8" s="67"/>
      <c r="H8" s="67"/>
      <c r="I8" s="67"/>
      <c r="J8" s="67"/>
      <c r="K8" s="67"/>
      <c r="L8" s="8" t="s">
        <v>77</v>
      </c>
      <c r="M8" s="7"/>
      <c r="N8" s="7"/>
      <c r="O8" s="40"/>
      <c r="P8" s="10"/>
      <c r="Q8" s="10"/>
      <c r="R8" s="10"/>
      <c r="S8" s="10"/>
      <c r="T8" s="10"/>
      <c r="U8" s="10"/>
      <c r="V8" s="10"/>
      <c r="W8" s="10"/>
      <c r="X8" s="10"/>
      <c r="Y8" s="10"/>
      <c r="Z8" s="10"/>
      <c r="AA8" s="10"/>
      <c r="AB8" s="10"/>
      <c r="AC8" s="10"/>
      <c r="AD8" s="10"/>
      <c r="AE8" s="10"/>
      <c r="AF8" s="10"/>
      <c r="AG8" s="10"/>
      <c r="AH8" s="10"/>
      <c r="AI8" s="10"/>
      <c r="AJ8" s="46">
        <v>4</v>
      </c>
      <c r="AK8" s="77"/>
      <c r="AL8" s="78"/>
      <c r="AM8" s="78"/>
      <c r="AN8" s="78"/>
      <c r="AO8" s="78"/>
      <c r="AP8" s="78"/>
      <c r="AQ8" s="78"/>
      <c r="AR8" s="78"/>
      <c r="AS8" s="78"/>
      <c r="AT8" s="78"/>
      <c r="AU8" s="78"/>
      <c r="AV8" s="78"/>
      <c r="AW8" s="78"/>
      <c r="AX8" s="79"/>
      <c r="AY8" s="25"/>
      <c r="AZ8" s="25"/>
      <c r="BA8" s="25"/>
      <c r="BB8" s="65"/>
      <c r="BC8" s="8" t="s">
        <v>8</v>
      </c>
      <c r="BP8" s="8">
        <f>IF(AK8="なし",0,IF(AK8="あり（70歳未満）",1,IF(AK8="あり（70歳以上）",2,)))</f>
        <v>0</v>
      </c>
      <c r="BQ8" s="8">
        <f>IF(BP8=0,0,1)</f>
        <v>0</v>
      </c>
      <c r="BS8" s="8" t="s">
        <v>12</v>
      </c>
      <c r="BT8" s="13">
        <f>_xlfn.IFS(BP6=0,0,BP6=1,270000,BP6=2,400000)+(BP17*270000+BP18*400000+BP19*750000)</f>
        <v>0</v>
      </c>
      <c r="BU8" s="13"/>
    </row>
    <row r="9" spans="4:74" s="8" customFormat="1" ht="21.95" customHeight="1">
      <c r="D9" s="66" t="s">
        <v>78</v>
      </c>
      <c r="E9" s="67"/>
      <c r="F9" s="67"/>
      <c r="G9" s="67"/>
      <c r="H9" s="67"/>
      <c r="I9" s="15" t="s">
        <v>79</v>
      </c>
      <c r="J9" s="15"/>
      <c r="K9" s="15"/>
      <c r="L9" s="15"/>
      <c r="M9" s="15"/>
      <c r="N9" s="15"/>
      <c r="O9" s="15"/>
      <c r="P9" s="15"/>
      <c r="Q9" s="15"/>
      <c r="R9" s="15"/>
      <c r="S9" s="41"/>
      <c r="T9" s="15"/>
      <c r="U9" s="15"/>
      <c r="V9" s="15"/>
      <c r="W9" s="15"/>
      <c r="X9" s="15"/>
      <c r="Y9" s="15"/>
      <c r="Z9" s="15"/>
      <c r="AA9" s="15"/>
      <c r="AB9" s="15"/>
      <c r="AC9" s="15"/>
      <c r="AD9" s="15"/>
      <c r="AE9" s="15"/>
      <c r="AF9" s="15"/>
      <c r="AG9" s="15"/>
      <c r="AH9" s="15"/>
      <c r="AI9" s="15"/>
      <c r="AJ9" s="46">
        <v>5</v>
      </c>
      <c r="AK9" s="70"/>
      <c r="AL9" s="71"/>
      <c r="AM9" s="71"/>
      <c r="AN9" s="71"/>
      <c r="AO9" s="71"/>
      <c r="AP9" s="71"/>
      <c r="AQ9" s="71"/>
      <c r="AR9" s="71"/>
      <c r="AS9" s="71"/>
      <c r="AT9" s="71"/>
      <c r="AU9" s="71"/>
      <c r="AV9" s="71"/>
      <c r="AW9" s="71"/>
      <c r="AX9" s="72"/>
      <c r="AY9" s="24"/>
      <c r="AZ9" s="24"/>
      <c r="BB9" s="75" t="str">
        <f>IF(BP9&lt;BP10,"国外居住親族の人数が扶養親族の人数より多いため、入力内容を見直してください","")</f>
        <v/>
      </c>
      <c r="BC9" s="8" t="s">
        <v>5</v>
      </c>
      <c r="BP9" s="8">
        <f>IF(AK9="０人",0,IF(AK9="１人",1,IF(AK9="２人",2,IF(AK9="３人",3,IF(AK9="４人",4,IF(AK9="５人",5,IF(AK9="６人",6,0)))))))</f>
        <v>0</v>
      </c>
      <c r="BS9" s="8" t="s">
        <v>13</v>
      </c>
      <c r="BT9" s="13">
        <f>IF(BP8=0,0,IF(BP8=1,CHOOSE(BU9,380000,260000,130000,0),IF(BP8=2,CHOOSE(BU9,480000,320000,160000,0),"")))</f>
        <v>0</v>
      </c>
      <c r="BU9" s="13">
        <f>IF(BT5&lt;=9000000,1,IF(BT5&lt;=9500000,2,IF(BT5&lt;=10000000,3,4)))</f>
        <v>1</v>
      </c>
    </row>
    <row r="10" spans="4:74" s="8" customFormat="1" ht="21.95" customHeight="1">
      <c r="D10" s="50"/>
      <c r="E10" s="61" t="s">
        <v>110</v>
      </c>
      <c r="G10" s="60"/>
      <c r="H10" s="73" t="s">
        <v>111</v>
      </c>
      <c r="I10" s="73"/>
      <c r="J10" s="73"/>
      <c r="K10" s="73"/>
      <c r="L10" s="73"/>
      <c r="M10" s="73"/>
      <c r="N10" s="73"/>
      <c r="O10" s="15" t="s">
        <v>112</v>
      </c>
      <c r="P10" s="15"/>
      <c r="Q10" s="15"/>
      <c r="R10" s="15"/>
      <c r="S10" s="41"/>
      <c r="T10" s="15"/>
      <c r="U10" s="15"/>
      <c r="V10" s="15"/>
      <c r="W10" s="15"/>
      <c r="X10" s="15"/>
      <c r="Y10" s="15"/>
      <c r="Z10" s="15"/>
      <c r="AA10" s="15"/>
      <c r="AB10" s="15"/>
      <c r="AC10" s="15"/>
      <c r="AD10" s="15"/>
      <c r="AE10" s="15"/>
      <c r="AF10" s="15"/>
      <c r="AG10" s="15"/>
      <c r="AH10" s="15"/>
      <c r="AI10" s="15"/>
      <c r="AJ10" s="46">
        <v>6</v>
      </c>
      <c r="AK10" s="70"/>
      <c r="AL10" s="71"/>
      <c r="AM10" s="71"/>
      <c r="AN10" s="71"/>
      <c r="AO10" s="71"/>
      <c r="AP10" s="71"/>
      <c r="AQ10" s="71"/>
      <c r="AR10" s="71"/>
      <c r="AS10" s="71"/>
      <c r="AT10" s="71"/>
      <c r="AU10" s="71"/>
      <c r="AV10" s="71"/>
      <c r="AW10" s="71"/>
      <c r="AX10" s="72"/>
      <c r="AY10" s="24"/>
      <c r="AZ10" s="24"/>
      <c r="BB10" s="76"/>
      <c r="BC10" s="8" t="s">
        <v>5</v>
      </c>
      <c r="BP10" s="8">
        <f>IF(AK10="０人",0,IF(AK10="１人",1,IF(AK10="２人",2,IF(AK10="３人",3,IF(AK10="４人",4,IF(AK10="５人",5,IF(AK10="６人",6,0)))))))</f>
        <v>0</v>
      </c>
      <c r="BS10" s="8" t="s">
        <v>14</v>
      </c>
      <c r="BT10" s="13">
        <f>BP12*380000+BP13*630000+BP14*480000+BP15*100000</f>
        <v>0</v>
      </c>
      <c r="BU10" s="13"/>
    </row>
    <row r="11" spans="4:74" s="8" customFormat="1" ht="21.95" customHeight="1">
      <c r="D11" s="68" t="s">
        <v>80</v>
      </c>
      <c r="E11" s="69"/>
      <c r="F11" s="69"/>
      <c r="G11" s="69"/>
      <c r="H11" s="69"/>
      <c r="I11" s="69"/>
      <c r="J11" s="69"/>
      <c r="K11" s="69"/>
      <c r="L11" s="69"/>
      <c r="M11" s="10" t="s">
        <v>81</v>
      </c>
      <c r="N11" s="16"/>
      <c r="O11" s="16"/>
      <c r="P11" s="16"/>
      <c r="Q11" s="16"/>
      <c r="R11" s="16"/>
      <c r="S11" s="16"/>
      <c r="T11" s="16"/>
      <c r="U11" s="16"/>
      <c r="V11" s="16"/>
      <c r="W11" s="16"/>
      <c r="X11" s="16"/>
      <c r="Y11" s="16"/>
      <c r="Z11" s="16"/>
      <c r="AA11" s="39"/>
      <c r="AB11" s="16"/>
      <c r="AC11" s="16"/>
      <c r="AD11" s="16"/>
      <c r="AE11" s="16"/>
      <c r="AF11" s="16"/>
      <c r="AG11" s="16"/>
      <c r="AH11" s="16"/>
      <c r="AI11" s="16"/>
      <c r="AJ11" s="16"/>
      <c r="AK11" s="80"/>
      <c r="AL11" s="80"/>
      <c r="AM11" s="80"/>
      <c r="AN11" s="80"/>
      <c r="AO11" s="80"/>
      <c r="AP11" s="80"/>
      <c r="AQ11" s="80"/>
      <c r="AR11" s="80"/>
      <c r="AS11" s="80"/>
      <c r="AT11" s="80"/>
      <c r="AU11" s="80"/>
      <c r="AV11" s="80"/>
      <c r="AW11" s="80"/>
      <c r="AX11" s="81"/>
      <c r="AY11" s="24"/>
      <c r="AZ11" s="24"/>
      <c r="BB11" s="74" t="str">
        <f>IF(BP9&lt;BP11,"控除対象扶養親族の人数（①+②+③の計）が扶養親族の人数より多いため、入力内容を見直してください","")</f>
        <v/>
      </c>
      <c r="BP11" s="8">
        <f>BP12+BP13+BP14</f>
        <v>0</v>
      </c>
      <c r="BS11" s="8" t="s">
        <v>15</v>
      </c>
      <c r="BT11" s="13">
        <v>480000</v>
      </c>
      <c r="BU11" s="13"/>
    </row>
    <row r="12" spans="4:74" s="8" customFormat="1" ht="21.95" customHeight="1">
      <c r="D12" s="17"/>
      <c r="E12" s="18"/>
      <c r="F12" s="9" t="s">
        <v>82</v>
      </c>
      <c r="G12" s="16"/>
      <c r="H12" s="10" t="s">
        <v>100</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47">
        <v>7</v>
      </c>
      <c r="AK12" s="70"/>
      <c r="AL12" s="71"/>
      <c r="AM12" s="71"/>
      <c r="AN12" s="71"/>
      <c r="AO12" s="71"/>
      <c r="AP12" s="71"/>
      <c r="AQ12" s="71"/>
      <c r="AR12" s="71"/>
      <c r="AS12" s="71"/>
      <c r="AT12" s="71"/>
      <c r="AU12" s="71"/>
      <c r="AV12" s="71"/>
      <c r="AW12" s="71"/>
      <c r="AX12" s="72"/>
      <c r="AY12" s="26"/>
      <c r="AZ12" s="26"/>
      <c r="BA12" s="26"/>
      <c r="BB12" s="74"/>
      <c r="BC12" s="8" t="s">
        <v>5</v>
      </c>
      <c r="BP12" s="8">
        <f>IF(AK12="０人",0,IF(AK12="１人",1,IF(AK12="２人",2,IF(AK12="３人",3,IF(AK12="４人",4,IF(AK12="５人",5,IF(AK12="６人",6,0)))))))</f>
        <v>0</v>
      </c>
      <c r="BS12" s="8" t="s">
        <v>16</v>
      </c>
      <c r="BT12" s="13">
        <f>SUM(BT6:BT11)</f>
        <v>480000</v>
      </c>
      <c r="BU12" s="13"/>
    </row>
    <row r="13" spans="4:74" s="8" customFormat="1" ht="21.95" customHeight="1">
      <c r="D13" s="17"/>
      <c r="E13" s="19"/>
      <c r="F13" s="17" t="s">
        <v>83</v>
      </c>
      <c r="G13" s="19"/>
      <c r="H13" s="67" t="s">
        <v>84</v>
      </c>
      <c r="I13" s="67"/>
      <c r="J13" s="67"/>
      <c r="K13" s="67"/>
      <c r="L13" s="67"/>
      <c r="M13" s="67"/>
      <c r="N13" s="67"/>
      <c r="O13" s="19" t="s">
        <v>85</v>
      </c>
      <c r="P13" s="19"/>
      <c r="Q13" s="19"/>
      <c r="R13" s="19"/>
      <c r="S13" s="19"/>
      <c r="T13" s="19"/>
      <c r="U13" s="19"/>
      <c r="V13" s="19"/>
      <c r="W13" s="19"/>
      <c r="X13" s="19"/>
      <c r="Y13" s="19"/>
      <c r="Z13" s="19"/>
      <c r="AA13" s="19"/>
      <c r="AB13" s="19"/>
      <c r="AC13" s="19"/>
      <c r="AD13" s="19"/>
      <c r="AE13" s="19"/>
      <c r="AF13" s="19"/>
      <c r="AG13" s="19"/>
      <c r="AH13" s="19"/>
      <c r="AI13" s="42"/>
      <c r="AJ13" s="48">
        <v>8</v>
      </c>
      <c r="AK13" s="77"/>
      <c r="AL13" s="78"/>
      <c r="AM13" s="78"/>
      <c r="AN13" s="78"/>
      <c r="AO13" s="78"/>
      <c r="AP13" s="78"/>
      <c r="AQ13" s="78"/>
      <c r="AR13" s="78"/>
      <c r="AS13" s="78"/>
      <c r="AT13" s="78"/>
      <c r="AU13" s="78"/>
      <c r="AV13" s="78"/>
      <c r="AW13" s="78"/>
      <c r="AX13" s="79"/>
      <c r="AY13" s="25"/>
      <c r="AZ13" s="25"/>
      <c r="BA13" s="25"/>
      <c r="BB13" s="74"/>
      <c r="BC13" s="8" t="s">
        <v>27</v>
      </c>
      <c r="BP13" s="8">
        <f>IF(AK13="０人",0,IF(AK13="１人",1,IF(AK13="２人",2,IF(AK13="３人",3,IF(AK13="４人",4,)))))</f>
        <v>0</v>
      </c>
      <c r="BS13" s="8" t="s">
        <v>17</v>
      </c>
      <c r="BT13" s="13">
        <f>IF(ROUNDDOWN(BT5-BT12,-3)&lt;0,0,ROUNDDOWN(BT5-BT12,-3))</f>
        <v>0</v>
      </c>
      <c r="BU13" s="13"/>
    </row>
    <row r="14" spans="4:74" s="8" customFormat="1" ht="21.95" customHeight="1">
      <c r="D14" s="17"/>
      <c r="E14" s="19"/>
      <c r="F14" s="14" t="s">
        <v>86</v>
      </c>
      <c r="G14" s="15"/>
      <c r="H14" s="67" t="s">
        <v>87</v>
      </c>
      <c r="I14" s="67"/>
      <c r="J14" s="67"/>
      <c r="K14" s="67"/>
      <c r="L14" s="67"/>
      <c r="M14" s="67"/>
      <c r="N14" s="67"/>
      <c r="O14" s="15" t="s">
        <v>88</v>
      </c>
      <c r="P14" s="15"/>
      <c r="Q14" s="15"/>
      <c r="R14" s="15"/>
      <c r="S14" s="15"/>
      <c r="T14" s="15"/>
      <c r="U14" s="15"/>
      <c r="V14" s="15"/>
      <c r="W14" s="15"/>
      <c r="X14" s="15"/>
      <c r="Y14" s="15"/>
      <c r="Z14" s="15"/>
      <c r="AA14" s="15"/>
      <c r="AB14" s="15"/>
      <c r="AC14" s="41"/>
      <c r="AD14" s="15"/>
      <c r="AE14" s="15"/>
      <c r="AF14" s="15"/>
      <c r="AG14" s="15"/>
      <c r="AH14" s="15"/>
      <c r="AI14" s="15"/>
      <c r="AJ14" s="46">
        <v>9</v>
      </c>
      <c r="AK14" s="77"/>
      <c r="AL14" s="78"/>
      <c r="AM14" s="78"/>
      <c r="AN14" s="78"/>
      <c r="AO14" s="78"/>
      <c r="AP14" s="78"/>
      <c r="AQ14" s="78"/>
      <c r="AR14" s="78"/>
      <c r="AS14" s="78"/>
      <c r="AT14" s="78"/>
      <c r="AU14" s="78"/>
      <c r="AV14" s="78"/>
      <c r="AW14" s="78"/>
      <c r="AX14" s="79"/>
      <c r="AY14" s="25"/>
      <c r="AZ14" s="25"/>
      <c r="BA14" s="25"/>
      <c r="BB14" s="107" t="str">
        <f>IF(BP14&lt;BP15,"老人扶養親族の同居者の人数（④）が老人扶養親族の人数（③）より多いため、入力内容を見直してください","")</f>
        <v/>
      </c>
      <c r="BC14" s="8" t="s">
        <v>27</v>
      </c>
      <c r="BP14" s="8">
        <f>IF(AK14="０人",0,IF(AK14="１人",1,IF(AK14="２人",2,IF(AK14="３人",3,IF(AK14="４人",4,)))))</f>
        <v>0</v>
      </c>
      <c r="BS14" s="8" t="s">
        <v>24</v>
      </c>
      <c r="BT14" s="13">
        <f>IF(BT13&gt;=40000000,BT13*0.45-4796000,IF(BT13&gt;=18000000,BT13*0.4-2796000,IF(BT13&gt;=9000000,BT13*0.33-1536000,IF(BT13&gt;=6950000,BT13*0.23-636000,IF(BT13&gt;=3300000,BT13*0.2-427500,IF(BT13&gt;=1950000,BT13*0.1-97500,IF(BT13&gt;=1000,BT13*0.05,0)))))))</f>
        <v>0</v>
      </c>
      <c r="BU14" s="13"/>
    </row>
    <row r="15" spans="4:74" s="8" customFormat="1" ht="21.95" customHeight="1">
      <c r="D15" s="82"/>
      <c r="E15" s="83"/>
      <c r="F15" s="34"/>
      <c r="G15" s="9" t="s">
        <v>66</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46">
        <v>10</v>
      </c>
      <c r="AK15" s="77"/>
      <c r="AL15" s="78"/>
      <c r="AM15" s="78"/>
      <c r="AN15" s="78"/>
      <c r="AO15" s="78"/>
      <c r="AP15" s="78"/>
      <c r="AQ15" s="78"/>
      <c r="AR15" s="78"/>
      <c r="AS15" s="78"/>
      <c r="AT15" s="78"/>
      <c r="AU15" s="78"/>
      <c r="AV15" s="78"/>
      <c r="AW15" s="78"/>
      <c r="AX15" s="79"/>
      <c r="AY15" s="25"/>
      <c r="AZ15" s="25"/>
      <c r="BA15" s="25"/>
      <c r="BB15" s="107"/>
      <c r="BC15" s="8" t="s">
        <v>28</v>
      </c>
      <c r="BP15" s="8">
        <f>IF(AK15="１人同居",1,IF(AK15="２人同居",2,IF(AK15="３人同居",3,IF(AK15="４人同居",4,0))))</f>
        <v>0</v>
      </c>
      <c r="BS15" s="8" t="s">
        <v>18</v>
      </c>
      <c r="BT15" s="13">
        <f>AK20</f>
        <v>30000</v>
      </c>
      <c r="BU15" s="13"/>
    </row>
    <row r="16" spans="4:74" s="8" customFormat="1" ht="21.95" customHeight="1">
      <c r="D16" s="97" t="s">
        <v>101</v>
      </c>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9"/>
      <c r="AL16" s="99"/>
      <c r="AM16" s="99"/>
      <c r="AN16" s="99"/>
      <c r="AO16" s="99"/>
      <c r="AP16" s="99"/>
      <c r="AQ16" s="99"/>
      <c r="AR16" s="99"/>
      <c r="AS16" s="99"/>
      <c r="AT16" s="99"/>
      <c r="AU16" s="99"/>
      <c r="AV16" s="99"/>
      <c r="AW16" s="99"/>
      <c r="AX16" s="100"/>
      <c r="AY16" s="25"/>
      <c r="AZ16" s="25"/>
      <c r="BA16" s="25"/>
      <c r="BB16" s="107" t="str">
        <f>IF(BQ8+BP9&lt;BP16,"障害者の人数（A+B+Cの計）が同一生計配偶者又は扶養親族の人数より多いため、入力内容を見直してください","")</f>
        <v/>
      </c>
      <c r="BP16" s="8">
        <f>BP17+BP18+BP19</f>
        <v>0</v>
      </c>
      <c r="BS16" s="8" t="s">
        <v>19</v>
      </c>
      <c r="BT16" s="13">
        <f>IF(BT14-BT15&lt;0,0,BT14-BT15)</f>
        <v>0</v>
      </c>
      <c r="BU16" s="13"/>
    </row>
    <row r="17" spans="4:73" s="8" customFormat="1" ht="21.95" customHeight="1">
      <c r="D17" s="82"/>
      <c r="E17" s="83"/>
      <c r="F17" s="9" t="s">
        <v>89</v>
      </c>
      <c r="G17" s="10"/>
      <c r="H17" s="67" t="s">
        <v>90</v>
      </c>
      <c r="I17" s="67"/>
      <c r="J17" s="67"/>
      <c r="K17" s="67"/>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46">
        <v>11</v>
      </c>
      <c r="AK17" s="70"/>
      <c r="AL17" s="71"/>
      <c r="AM17" s="71"/>
      <c r="AN17" s="71"/>
      <c r="AO17" s="71"/>
      <c r="AP17" s="71"/>
      <c r="AQ17" s="71"/>
      <c r="AR17" s="71"/>
      <c r="AS17" s="71"/>
      <c r="AT17" s="71"/>
      <c r="AU17" s="71"/>
      <c r="AV17" s="71"/>
      <c r="AW17" s="71"/>
      <c r="AX17" s="72"/>
      <c r="AY17" s="24"/>
      <c r="AZ17" s="24"/>
      <c r="BA17" s="24"/>
      <c r="BB17" s="107"/>
      <c r="BC17" s="8" t="s">
        <v>29</v>
      </c>
      <c r="BP17" s="8">
        <f>IF(AK17="０人",0,IF(AK17="１人",1,IF(AK17="２人",2,IF(AK17="３人",3,IF(AK17="４人",4,IF(AK17="５人",5,IF(AK17="６人",6,0)))))))</f>
        <v>0</v>
      </c>
      <c r="BS17" s="8" t="s">
        <v>20</v>
      </c>
      <c r="BT17" s="13">
        <f>ROUNDDOWN(BT16*2.1%,0)</f>
        <v>0</v>
      </c>
      <c r="BU17" s="13"/>
    </row>
    <row r="18" spans="4:73" s="8" customFormat="1" ht="21.95" customHeight="1">
      <c r="D18" s="82"/>
      <c r="E18" s="83"/>
      <c r="F18" s="9" t="s">
        <v>91</v>
      </c>
      <c r="G18" s="10"/>
      <c r="H18" s="67" t="s">
        <v>92</v>
      </c>
      <c r="I18" s="67"/>
      <c r="J18" s="67"/>
      <c r="K18" s="67"/>
      <c r="L18" s="67"/>
      <c r="M18" s="67"/>
      <c r="N18" s="10"/>
      <c r="O18" s="10"/>
      <c r="P18" s="10"/>
      <c r="Q18" s="10"/>
      <c r="R18" s="10"/>
      <c r="S18" s="10"/>
      <c r="T18" s="10"/>
      <c r="U18" s="10"/>
      <c r="V18" s="10"/>
      <c r="W18" s="10"/>
      <c r="X18" s="10"/>
      <c r="Y18" s="10"/>
      <c r="Z18" s="10"/>
      <c r="AA18" s="10"/>
      <c r="AB18" s="10"/>
      <c r="AC18" s="10"/>
      <c r="AD18" s="10"/>
      <c r="AE18" s="10"/>
      <c r="AF18" s="10"/>
      <c r="AG18" s="10"/>
      <c r="AH18" s="10"/>
      <c r="AI18" s="10"/>
      <c r="AJ18" s="46">
        <v>12</v>
      </c>
      <c r="AK18" s="70"/>
      <c r="AL18" s="71"/>
      <c r="AM18" s="71"/>
      <c r="AN18" s="71"/>
      <c r="AO18" s="71"/>
      <c r="AP18" s="71"/>
      <c r="AQ18" s="71"/>
      <c r="AR18" s="71"/>
      <c r="AS18" s="71"/>
      <c r="AT18" s="71"/>
      <c r="AU18" s="71"/>
      <c r="AV18" s="71"/>
      <c r="AW18" s="71"/>
      <c r="AX18" s="72"/>
      <c r="AY18" s="24"/>
      <c r="AZ18" s="24"/>
      <c r="BA18" s="24"/>
      <c r="BB18" s="107"/>
      <c r="BC18" s="8" t="s">
        <v>29</v>
      </c>
      <c r="BP18" s="8">
        <f>IF(AK18="０人",0,IF(AK18="１人",1,IF(AK18="２人",2,IF(AK18="３人",3,IF(AK18="４人",4,IF(AK18="５人",5,IF(AK18="６人",6,0)))))))</f>
        <v>0</v>
      </c>
      <c r="BS18" s="8" t="s">
        <v>21</v>
      </c>
      <c r="BT18" s="13">
        <f>BT16+BT17</f>
        <v>0</v>
      </c>
      <c r="BU18" s="13"/>
    </row>
    <row r="19" spans="4:73" s="8" customFormat="1" ht="21.95" customHeight="1" thickBot="1">
      <c r="D19" s="82"/>
      <c r="E19" s="83"/>
      <c r="F19" s="53" t="s">
        <v>93</v>
      </c>
      <c r="G19" s="54"/>
      <c r="H19" s="106" t="s">
        <v>94</v>
      </c>
      <c r="I19" s="106"/>
      <c r="J19" s="106"/>
      <c r="K19" s="106"/>
      <c r="L19" s="106"/>
      <c r="M19" s="106"/>
      <c r="N19" s="106"/>
      <c r="O19" s="106"/>
      <c r="P19" s="54"/>
      <c r="Q19" s="54"/>
      <c r="R19" s="54"/>
      <c r="S19" s="54"/>
      <c r="T19" s="54"/>
      <c r="U19" s="54"/>
      <c r="V19" s="54"/>
      <c r="W19" s="54"/>
      <c r="X19" s="54"/>
      <c r="Y19" s="54"/>
      <c r="Z19" s="54"/>
      <c r="AA19" s="54"/>
      <c r="AB19" s="54"/>
      <c r="AC19" s="54"/>
      <c r="AD19" s="54"/>
      <c r="AE19" s="54"/>
      <c r="AF19" s="54"/>
      <c r="AG19" s="54"/>
      <c r="AH19" s="54"/>
      <c r="AI19" s="54"/>
      <c r="AJ19" s="49">
        <v>13</v>
      </c>
      <c r="AK19" s="103"/>
      <c r="AL19" s="104"/>
      <c r="AM19" s="104"/>
      <c r="AN19" s="104"/>
      <c r="AO19" s="104"/>
      <c r="AP19" s="104"/>
      <c r="AQ19" s="104"/>
      <c r="AR19" s="104"/>
      <c r="AS19" s="104"/>
      <c r="AT19" s="104"/>
      <c r="AU19" s="104"/>
      <c r="AV19" s="104"/>
      <c r="AW19" s="104"/>
      <c r="AX19" s="105"/>
      <c r="AY19" s="24"/>
      <c r="AZ19" s="24"/>
      <c r="BA19" s="24"/>
      <c r="BB19" s="107"/>
      <c r="BC19" s="8" t="s">
        <v>29</v>
      </c>
      <c r="BP19" s="8">
        <f>IF(AK19="０人",0,IF(AK19="１人",1,IF(AK19="２人",2,IF(AK19="３人",3,IF(AK19="４人",4,IF(AK19="５人",5,IF(AK19="６人",6,0)))))))</f>
        <v>0</v>
      </c>
      <c r="BS19" s="8" t="s">
        <v>22</v>
      </c>
      <c r="BT19" s="13">
        <f>AK26</f>
        <v>0</v>
      </c>
      <c r="BU19" s="13"/>
    </row>
    <row r="20" spans="4:73" s="8" customFormat="1" ht="21.95" customHeight="1" thickBot="1">
      <c r="D20" s="101" t="s">
        <v>18</v>
      </c>
      <c r="E20" s="102"/>
      <c r="F20" s="102"/>
      <c r="G20" s="102"/>
      <c r="H20" s="102"/>
      <c r="I20" s="102"/>
      <c r="J20" s="52" t="s">
        <v>105</v>
      </c>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9"/>
      <c r="AK20" s="88">
        <f>IF(BT5&gt;18050000,0,30000*(1+BQ8+BP9-BP10))</f>
        <v>30000</v>
      </c>
      <c r="AL20" s="89"/>
      <c r="AM20" s="89"/>
      <c r="AN20" s="89"/>
      <c r="AO20" s="89"/>
      <c r="AP20" s="89"/>
      <c r="AQ20" s="89"/>
      <c r="AR20" s="89"/>
      <c r="AS20" s="89"/>
      <c r="AT20" s="89"/>
      <c r="AU20" s="89"/>
      <c r="AV20" s="90" t="s">
        <v>9</v>
      </c>
      <c r="AW20" s="90"/>
      <c r="AX20" s="91"/>
      <c r="AY20" s="27"/>
      <c r="AZ20" s="27"/>
      <c r="BA20" s="27"/>
      <c r="BB20" s="31"/>
      <c r="BS20" s="8" t="s">
        <v>23</v>
      </c>
      <c r="BT20" s="13">
        <f>BT18-BT19</f>
        <v>0</v>
      </c>
      <c r="BU20" s="13"/>
    </row>
    <row r="21" spans="4:73" s="8" customFormat="1" ht="21.95" customHeight="1">
      <c r="AK21" s="19"/>
      <c r="AL21" s="19"/>
      <c r="AM21" s="19"/>
      <c r="AN21" s="19"/>
      <c r="AO21" s="19"/>
      <c r="AP21" s="19"/>
      <c r="AQ21" s="19"/>
      <c r="AR21" s="19"/>
      <c r="AS21" s="19"/>
      <c r="AT21" s="19"/>
      <c r="AU21" s="19"/>
      <c r="AV21" s="19"/>
      <c r="AW21" s="19"/>
      <c r="AX21" s="19"/>
      <c r="AY21" s="37"/>
      <c r="AZ21" s="37"/>
      <c r="BA21" s="19"/>
      <c r="BB21" s="19"/>
      <c r="BU21" s="13"/>
    </row>
    <row r="22" spans="4:73" s="8" customFormat="1" ht="21.95" customHeight="1">
      <c r="D22" s="35" t="s">
        <v>54</v>
      </c>
    </row>
    <row r="23" spans="4:73" s="8" customFormat="1" ht="21.95" customHeight="1">
      <c r="D23" s="38" t="s">
        <v>107</v>
      </c>
      <c r="BS23" s="28" t="s">
        <v>102</v>
      </c>
      <c r="BT23" s="28"/>
    </row>
    <row r="24" spans="4:73" s="8" customFormat="1" ht="21.95" customHeight="1">
      <c r="D24" s="92" t="s">
        <v>53</v>
      </c>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4"/>
      <c r="AK24" s="95" t="s">
        <v>4</v>
      </c>
      <c r="AL24" s="96"/>
      <c r="AM24" s="96"/>
      <c r="AN24" s="96"/>
      <c r="AO24" s="96"/>
      <c r="AP24" s="96"/>
      <c r="AQ24" s="96"/>
      <c r="AR24" s="96"/>
      <c r="AS24" s="96"/>
      <c r="AT24" s="96"/>
      <c r="AU24" s="96"/>
      <c r="AV24" s="93"/>
      <c r="AW24" s="93"/>
      <c r="AX24" s="94"/>
      <c r="AY24" s="25"/>
      <c r="AZ24" s="25"/>
      <c r="BA24" s="25"/>
      <c r="BB24" s="25"/>
      <c r="BS24" s="55" t="s">
        <v>115</v>
      </c>
      <c r="BT24" s="28" t="str">
        <f>IF(AND(COUNTA(AK5:AX10)=6),"OK","")</f>
        <v/>
      </c>
    </row>
    <row r="25" spans="4:73" s="8" customFormat="1" ht="21.95" customHeight="1">
      <c r="D25" s="28" t="s">
        <v>1</v>
      </c>
      <c r="E25" s="28"/>
      <c r="F25" s="28"/>
      <c r="G25" s="28"/>
      <c r="H25" s="28"/>
      <c r="I25" s="28"/>
      <c r="J25" s="28"/>
      <c r="K25" s="9"/>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46">
        <v>14</v>
      </c>
      <c r="AK25" s="84"/>
      <c r="AL25" s="85"/>
      <c r="AM25" s="85"/>
      <c r="AN25" s="85"/>
      <c r="AO25" s="85"/>
      <c r="AP25" s="85"/>
      <c r="AQ25" s="85"/>
      <c r="AR25" s="85"/>
      <c r="AS25" s="85"/>
      <c r="AT25" s="85"/>
      <c r="AU25" s="85"/>
      <c r="AV25" s="86" t="s">
        <v>9</v>
      </c>
      <c r="AW25" s="86"/>
      <c r="AX25" s="87"/>
      <c r="AY25" s="21"/>
      <c r="AZ25" s="21"/>
      <c r="BA25" s="21"/>
      <c r="BB25" s="20"/>
      <c r="BS25" s="55" t="s">
        <v>116</v>
      </c>
      <c r="BT25" s="28" t="str">
        <f>IF(AND(COUNTA(AK12:AX15)=4),"OK","")</f>
        <v/>
      </c>
    </row>
    <row r="26" spans="4:73" s="8" customFormat="1" ht="21.95" customHeight="1">
      <c r="D26" s="28" t="s">
        <v>2</v>
      </c>
      <c r="E26" s="28"/>
      <c r="F26" s="28"/>
      <c r="G26" s="28"/>
      <c r="H26" s="28"/>
      <c r="I26" s="28"/>
      <c r="J26" s="28"/>
      <c r="K26" s="28"/>
      <c r="L26" s="28"/>
      <c r="M26" s="9"/>
      <c r="N26" s="10"/>
      <c r="O26" s="10"/>
      <c r="P26" s="10"/>
      <c r="Q26" s="10"/>
      <c r="R26" s="10"/>
      <c r="S26" s="10"/>
      <c r="T26" s="10"/>
      <c r="U26" s="10"/>
      <c r="V26" s="10"/>
      <c r="W26" s="10"/>
      <c r="X26" s="10"/>
      <c r="Y26" s="10"/>
      <c r="Z26" s="10"/>
      <c r="AA26" s="10"/>
      <c r="AB26" s="10"/>
      <c r="AC26" s="10"/>
      <c r="AD26" s="10"/>
      <c r="AE26" s="10"/>
      <c r="AF26" s="10"/>
      <c r="AG26" s="10"/>
      <c r="AH26" s="10"/>
      <c r="AI26" s="10"/>
      <c r="AJ26" s="46">
        <v>15</v>
      </c>
      <c r="AK26" s="84"/>
      <c r="AL26" s="85"/>
      <c r="AM26" s="85"/>
      <c r="AN26" s="85"/>
      <c r="AO26" s="85"/>
      <c r="AP26" s="85"/>
      <c r="AQ26" s="85"/>
      <c r="AR26" s="85"/>
      <c r="AS26" s="85"/>
      <c r="AT26" s="85"/>
      <c r="AU26" s="85"/>
      <c r="AV26" s="86" t="s">
        <v>9</v>
      </c>
      <c r="AW26" s="86"/>
      <c r="AX26" s="87"/>
      <c r="AY26" s="21"/>
      <c r="AZ26" s="21"/>
      <c r="BA26" s="21"/>
      <c r="BB26" s="20"/>
      <c r="BS26" s="55" t="s">
        <v>117</v>
      </c>
      <c r="BT26" s="28" t="str">
        <f>IF(AND(COUNTA(AK17:AX19)=3),"OK","")</f>
        <v/>
      </c>
    </row>
    <row r="27" spans="4:73" s="8" customFormat="1" ht="21.95" customHeight="1">
      <c r="D27" s="28" t="s">
        <v>3</v>
      </c>
      <c r="E27" s="28"/>
      <c r="F27" s="28"/>
      <c r="G27" s="28"/>
      <c r="H27" s="28"/>
      <c r="I27" s="28"/>
      <c r="J27" s="28"/>
      <c r="K27" s="28"/>
      <c r="L27" s="28"/>
      <c r="M27" s="28"/>
      <c r="N27" s="9"/>
      <c r="O27" s="10"/>
      <c r="P27" s="10"/>
      <c r="Q27" s="10"/>
      <c r="R27" s="10"/>
      <c r="S27" s="10"/>
      <c r="T27" s="10"/>
      <c r="U27" s="10"/>
      <c r="V27" s="10"/>
      <c r="W27" s="10"/>
      <c r="X27" s="10"/>
      <c r="Y27" s="10"/>
      <c r="Z27" s="10"/>
      <c r="AA27" s="10"/>
      <c r="AB27" s="10"/>
      <c r="AC27" s="10"/>
      <c r="AD27" s="10"/>
      <c r="AE27" s="10"/>
      <c r="AF27" s="10"/>
      <c r="AG27" s="10"/>
      <c r="AH27" s="10"/>
      <c r="AI27" s="10"/>
      <c r="AJ27" s="46">
        <v>16</v>
      </c>
      <c r="AK27" s="84"/>
      <c r="AL27" s="85"/>
      <c r="AM27" s="85"/>
      <c r="AN27" s="85"/>
      <c r="AO27" s="85"/>
      <c r="AP27" s="85"/>
      <c r="AQ27" s="85"/>
      <c r="AR27" s="85"/>
      <c r="AS27" s="85"/>
      <c r="AT27" s="85"/>
      <c r="AU27" s="85"/>
      <c r="AV27" s="86" t="s">
        <v>9</v>
      </c>
      <c r="AW27" s="86"/>
      <c r="AX27" s="87"/>
      <c r="AY27" s="21"/>
      <c r="AZ27" s="21"/>
      <c r="BA27" s="21"/>
      <c r="BB27" s="20"/>
      <c r="BS27" s="55" t="s">
        <v>118</v>
      </c>
      <c r="BT27" s="28" t="str">
        <f>IF(AND(COUNTA(AK25:AU27)=3),"OK","")</f>
        <v/>
      </c>
    </row>
    <row r="28" spans="4:73" s="8" customFormat="1" ht="21.95" customHeight="1">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1"/>
      <c r="AK28" s="22"/>
      <c r="AL28" s="22"/>
      <c r="AM28" s="22"/>
      <c r="AN28" s="22"/>
      <c r="AO28" s="22"/>
      <c r="AP28" s="22"/>
      <c r="AQ28" s="22"/>
      <c r="AR28" s="22"/>
      <c r="AS28" s="22"/>
      <c r="AT28" s="22"/>
      <c r="AU28" s="22"/>
      <c r="AV28" s="21"/>
      <c r="AW28" s="21"/>
      <c r="AX28" s="21"/>
      <c r="AY28" s="21"/>
      <c r="AZ28" s="21"/>
      <c r="BA28" s="21"/>
      <c r="BB28" s="21"/>
      <c r="BC28" s="23"/>
      <c r="BD28" s="23"/>
      <c r="BS28" s="55" t="s">
        <v>103</v>
      </c>
      <c r="BT28" s="28" t="str">
        <f>IF(COUNTBLANK(BB5:BB19)=15,"OK","NG")</f>
        <v>OK</v>
      </c>
    </row>
    <row r="29" spans="4:73" s="8" customFormat="1" ht="21.95" customHeight="1">
      <c r="D29" s="36" t="s">
        <v>55</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1"/>
      <c r="AK29" s="22"/>
      <c r="AL29" s="22"/>
      <c r="AM29" s="22"/>
      <c r="AN29" s="22"/>
      <c r="AO29" s="22"/>
      <c r="AP29" s="22"/>
      <c r="AQ29" s="22"/>
      <c r="AR29" s="22"/>
      <c r="AS29" s="22"/>
      <c r="AT29" s="22"/>
      <c r="AU29" s="22"/>
      <c r="AV29" s="21"/>
      <c r="AW29" s="21"/>
      <c r="AX29" s="21"/>
      <c r="AY29" s="21"/>
      <c r="AZ29" s="21"/>
      <c r="BA29" s="21"/>
      <c r="BB29" s="21"/>
      <c r="BC29" s="23"/>
      <c r="BD29" s="23"/>
    </row>
    <row r="30" spans="4:73" s="8" customFormat="1" ht="21.95" customHeight="1">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1"/>
      <c r="AK30" s="22"/>
      <c r="AL30" s="22"/>
      <c r="AM30" s="22"/>
      <c r="AN30" s="22"/>
      <c r="AO30" s="22"/>
      <c r="AP30" s="22"/>
      <c r="AQ30" s="22"/>
      <c r="AR30" s="22"/>
      <c r="AS30" s="22"/>
      <c r="AT30" s="22"/>
      <c r="AU30" s="22"/>
      <c r="AV30" s="21"/>
      <c r="AW30" s="21"/>
      <c r="AX30" s="21"/>
      <c r="AY30" s="21"/>
      <c r="AZ30" s="21"/>
      <c r="BA30" s="21"/>
      <c r="BB30" s="21"/>
      <c r="BC30" s="23"/>
      <c r="BD30" s="23"/>
    </row>
    <row r="31" spans="4:73" s="8" customFormat="1" ht="21.95" customHeight="1">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1"/>
      <c r="AK31" s="22"/>
      <c r="AL31" s="22"/>
      <c r="AM31" s="22"/>
      <c r="AN31" s="22"/>
      <c r="AO31" s="22"/>
      <c r="AP31" s="22"/>
      <c r="AQ31" s="22"/>
      <c r="AR31" s="22"/>
      <c r="AS31" s="22"/>
      <c r="AT31" s="22"/>
      <c r="AU31" s="22"/>
      <c r="AV31" s="21"/>
      <c r="AW31" s="21"/>
      <c r="AX31" s="21"/>
      <c r="AY31" s="21"/>
      <c r="AZ31" s="21"/>
      <c r="BA31" s="21"/>
      <c r="BB31" s="21"/>
      <c r="BC31" s="23"/>
      <c r="BD31" s="23"/>
    </row>
    <row r="32" spans="4:73" s="8" customFormat="1" ht="21.95" customHeight="1">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1"/>
      <c r="AK32" s="22"/>
      <c r="AL32" s="22"/>
      <c r="AM32" s="22"/>
      <c r="AN32" s="22"/>
      <c r="AO32" s="22"/>
      <c r="AP32" s="22"/>
      <c r="AQ32" s="22"/>
      <c r="AR32" s="22"/>
      <c r="AS32" s="22"/>
      <c r="AT32" s="22"/>
      <c r="AU32" s="22"/>
      <c r="AV32" s="21"/>
      <c r="AW32" s="21"/>
      <c r="AX32" s="21"/>
      <c r="AY32" s="21"/>
      <c r="AZ32" s="21"/>
      <c r="BA32" s="21"/>
      <c r="BB32" s="21"/>
      <c r="BC32" s="23"/>
      <c r="BD32" s="23"/>
    </row>
    <row r="33" spans="4:68" s="8" customFormat="1" ht="21.95" customHeight="1">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1"/>
      <c r="AK33" s="22"/>
      <c r="AL33" s="22"/>
      <c r="AM33" s="22"/>
      <c r="AN33" s="22"/>
      <c r="AO33" s="22"/>
      <c r="AP33" s="22"/>
      <c r="AQ33" s="22"/>
      <c r="AR33" s="22"/>
      <c r="AS33" s="22"/>
      <c r="AT33" s="22"/>
      <c r="AU33" s="22"/>
      <c r="AV33" s="21"/>
      <c r="AW33" s="21"/>
      <c r="AX33" s="21"/>
      <c r="AY33" s="21"/>
      <c r="AZ33" s="21"/>
      <c r="BA33" s="21"/>
      <c r="BB33" s="21"/>
      <c r="BC33" s="23"/>
      <c r="BD33" s="23"/>
    </row>
    <row r="34" spans="4:68" s="8" customFormat="1" ht="21.95" customHeight="1">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1"/>
      <c r="AK34" s="22"/>
      <c r="AL34" s="22"/>
      <c r="AM34" s="22"/>
      <c r="AN34" s="22"/>
      <c r="AO34" s="22"/>
      <c r="AP34" s="22"/>
      <c r="AQ34" s="22"/>
      <c r="AR34" s="22"/>
      <c r="AS34" s="22"/>
      <c r="AT34" s="22"/>
      <c r="AU34" s="22"/>
      <c r="AV34" s="21"/>
      <c r="AW34" s="21"/>
      <c r="AX34" s="21"/>
      <c r="AY34" s="21"/>
      <c r="AZ34" s="21"/>
      <c r="BA34" s="21"/>
      <c r="BB34" s="21"/>
      <c r="BC34" s="23"/>
      <c r="BD34" s="23"/>
    </row>
    <row r="35" spans="4:68" s="8" customFormat="1" ht="21.95" customHeight="1">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1"/>
      <c r="AK35" s="22"/>
      <c r="AL35" s="22"/>
      <c r="AM35" s="22"/>
      <c r="AN35" s="22"/>
      <c r="AO35" s="22"/>
      <c r="AP35" s="22"/>
      <c r="AQ35" s="22"/>
      <c r="AR35" s="22"/>
      <c r="AS35" s="22"/>
      <c r="AT35" s="22"/>
      <c r="AU35" s="22"/>
      <c r="AV35" s="21"/>
      <c r="AW35" s="21"/>
      <c r="AX35" s="21"/>
      <c r="AY35" s="21"/>
      <c r="AZ35" s="21"/>
      <c r="BA35" s="21"/>
      <c r="BB35" s="21"/>
      <c r="BC35" s="23"/>
      <c r="BD35" s="23"/>
    </row>
    <row r="36" spans="4:68" s="8" customFormat="1" ht="21.95" customHeight="1">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1"/>
      <c r="AK36" s="22"/>
      <c r="AL36" s="22"/>
      <c r="AM36" s="22"/>
      <c r="AN36" s="22"/>
      <c r="AO36" s="22"/>
      <c r="AP36" s="22"/>
      <c r="AQ36" s="22"/>
      <c r="AR36" s="22"/>
      <c r="AS36" s="22"/>
      <c r="AT36" s="22"/>
      <c r="AU36" s="22"/>
      <c r="AV36" s="21"/>
      <c r="AW36" s="21"/>
      <c r="AX36" s="21"/>
      <c r="AY36" s="21"/>
      <c r="AZ36" s="21"/>
      <c r="BA36" s="21"/>
      <c r="BB36" s="21"/>
      <c r="BC36" s="23"/>
      <c r="BD36" s="23"/>
    </row>
    <row r="37" spans="4:68" s="8" customFormat="1" ht="21.95" customHeight="1">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1"/>
      <c r="AK37" s="22"/>
      <c r="AL37" s="22"/>
      <c r="AM37" s="22"/>
      <c r="AN37" s="22"/>
      <c r="AO37" s="22"/>
      <c r="AP37" s="22"/>
      <c r="AQ37" s="22"/>
      <c r="AR37" s="22"/>
      <c r="AS37" s="22"/>
      <c r="AT37" s="22"/>
      <c r="AU37" s="22"/>
      <c r="AV37" s="21"/>
      <c r="AW37" s="21"/>
      <c r="AX37" s="21"/>
      <c r="AY37" s="21"/>
      <c r="AZ37" s="21"/>
      <c r="BA37" s="21"/>
      <c r="BB37" s="21"/>
      <c r="BC37" s="23"/>
      <c r="BD37" s="23"/>
    </row>
    <row r="38" spans="4:68" s="8" customFormat="1" ht="21.95" customHeight="1">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1"/>
      <c r="AK38" s="22"/>
      <c r="AL38" s="22"/>
      <c r="AM38" s="22"/>
      <c r="AN38" s="22"/>
      <c r="AO38" s="22"/>
      <c r="AP38" s="22"/>
      <c r="AQ38" s="22"/>
      <c r="AR38" s="22"/>
      <c r="AS38" s="22"/>
      <c r="AT38" s="22"/>
      <c r="AU38" s="22"/>
      <c r="AV38" s="21"/>
      <c r="AW38" s="21"/>
      <c r="AX38" s="21"/>
      <c r="AY38" s="21"/>
      <c r="AZ38" s="21"/>
      <c r="BA38" s="21"/>
      <c r="BB38" s="21"/>
      <c r="BC38" s="23"/>
      <c r="BD38" s="23"/>
    </row>
    <row r="39" spans="4:68" s="8" customFormat="1" ht="21.95" customHeight="1">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1"/>
      <c r="AK39" s="22"/>
      <c r="AL39" s="22"/>
      <c r="AM39" s="22"/>
      <c r="AN39" s="22"/>
      <c r="AO39" s="22"/>
      <c r="AP39" s="22"/>
      <c r="AQ39" s="22"/>
      <c r="AR39" s="22"/>
      <c r="AS39" s="22"/>
      <c r="AT39" s="22"/>
      <c r="AU39" s="22"/>
      <c r="AV39" s="21"/>
      <c r="AW39" s="21"/>
      <c r="AX39" s="21"/>
      <c r="AY39" s="21"/>
      <c r="AZ39" s="21"/>
      <c r="BA39" s="21"/>
      <c r="BB39" s="21"/>
      <c r="BC39" s="23"/>
      <c r="BD39" s="23"/>
    </row>
    <row r="40" spans="4:68" s="8" customFormat="1" ht="21.95" customHeight="1">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1"/>
      <c r="AK40" s="22"/>
      <c r="AL40" s="22"/>
      <c r="AM40" s="22"/>
      <c r="AN40" s="22"/>
      <c r="AO40" s="22"/>
      <c r="AP40" s="22"/>
      <c r="AQ40" s="22"/>
      <c r="AR40" s="22"/>
      <c r="AS40" s="22"/>
      <c r="AT40" s="22"/>
      <c r="AU40" s="22"/>
      <c r="AV40" s="21"/>
      <c r="AW40" s="21"/>
      <c r="AX40" s="21"/>
      <c r="AY40" s="21"/>
      <c r="AZ40" s="21"/>
      <c r="BA40" s="21"/>
      <c r="BB40" s="21"/>
      <c r="BC40" s="23"/>
      <c r="BD40" s="23"/>
    </row>
    <row r="41" spans="4:68" s="8" customFormat="1" ht="21.95" customHeight="1">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1"/>
      <c r="AK41" s="22"/>
      <c r="AL41" s="22"/>
      <c r="AM41" s="22"/>
      <c r="AN41" s="22"/>
      <c r="AO41" s="22"/>
      <c r="AP41" s="22"/>
      <c r="AQ41" s="22"/>
      <c r="AR41" s="22"/>
      <c r="AS41" s="22"/>
      <c r="AT41" s="22"/>
      <c r="AU41" s="22"/>
      <c r="AV41" s="21"/>
      <c r="AW41" s="21"/>
      <c r="AX41" s="21"/>
      <c r="AY41" s="21"/>
      <c r="AZ41" s="21"/>
      <c r="BA41" s="21"/>
      <c r="BB41" s="21"/>
      <c r="BC41" s="23"/>
      <c r="BD41" s="23"/>
    </row>
    <row r="42" spans="4:68" s="8" customFormat="1" ht="21.95" customHeight="1">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1"/>
      <c r="AK42" s="22"/>
      <c r="AL42" s="22"/>
      <c r="AM42" s="22"/>
      <c r="AN42" s="22"/>
      <c r="AO42" s="22"/>
      <c r="AP42" s="22"/>
      <c r="AQ42" s="22"/>
      <c r="AR42" s="22"/>
      <c r="AS42" s="22"/>
      <c r="AT42" s="22"/>
      <c r="AU42" s="22"/>
      <c r="AV42" s="21"/>
      <c r="AW42" s="21"/>
      <c r="AX42" s="21"/>
      <c r="AY42" s="21"/>
      <c r="AZ42" s="21"/>
      <c r="BA42" s="21"/>
      <c r="BB42" s="21"/>
      <c r="BC42" s="23"/>
      <c r="BD42" s="23"/>
    </row>
    <row r="43" spans="4:68" s="8" customFormat="1" ht="21.95" customHeight="1">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1"/>
      <c r="AK43" s="22"/>
      <c r="AL43" s="22"/>
      <c r="AM43" s="22"/>
      <c r="AN43" s="22"/>
      <c r="AO43" s="22"/>
      <c r="AP43" s="22"/>
      <c r="AQ43" s="22"/>
      <c r="AR43" s="22"/>
      <c r="AS43" s="22"/>
      <c r="AT43" s="22"/>
      <c r="AU43" s="22"/>
      <c r="AV43" s="21"/>
      <c r="AW43" s="21"/>
      <c r="AX43" s="21"/>
      <c r="AY43" s="21"/>
      <c r="AZ43" s="21"/>
      <c r="BA43" s="21"/>
      <c r="BB43" s="21"/>
      <c r="BC43" s="23"/>
      <c r="BD43" s="23"/>
    </row>
    <row r="44" spans="4:68" s="8" customFormat="1" ht="21.95" customHeight="1">
      <c r="AJ44" s="23"/>
      <c r="AK44" s="23"/>
      <c r="AL44" s="23"/>
      <c r="AM44" s="23"/>
      <c r="AN44" s="23"/>
      <c r="AO44" s="23"/>
      <c r="AP44" s="23"/>
      <c r="AQ44" s="23"/>
      <c r="AR44" s="23"/>
      <c r="AS44" s="23"/>
      <c r="AT44" s="23"/>
      <c r="AU44" s="23"/>
      <c r="AV44" s="23"/>
      <c r="AW44" s="23"/>
      <c r="AX44" s="23"/>
      <c r="AY44" s="23"/>
      <c r="AZ44" s="23"/>
      <c r="BA44" s="23"/>
      <c r="BB44" s="23"/>
      <c r="BC44" s="23"/>
      <c r="BD44" s="23"/>
      <c r="BM44" s="2"/>
    </row>
    <row r="45" spans="4:68" s="8" customFormat="1" ht="21.95" customHeight="1" thickBot="1">
      <c r="D45" s="35" t="s">
        <v>108</v>
      </c>
      <c r="AY45" s="23"/>
      <c r="AZ45" s="23"/>
      <c r="BA45" s="23"/>
      <c r="BB45" s="19"/>
    </row>
    <row r="46" spans="4:68" s="8" customFormat="1" ht="21.95" customHeight="1">
      <c r="D46" s="126" t="s">
        <v>32</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8"/>
      <c r="AK46" s="108" t="str">
        <f>IF(COUNTBLANK(BT24:BT27)=0,IF(BT28="NG","入力内容を見直してください",IF(AND(BT28="OK",OR(BP47=2,BP47=3)),"申告不要",IF(AND(BT28="OK",BP47=1,AK25&gt;4000000),"要申告",IF(AND(BT28="OK",BP47=1,AK25&lt;=4000000),"申告不要","")))),"")</f>
        <v/>
      </c>
      <c r="AL46" s="109"/>
      <c r="AM46" s="109"/>
      <c r="AN46" s="109"/>
      <c r="AO46" s="109"/>
      <c r="AP46" s="109"/>
      <c r="AQ46" s="109"/>
      <c r="AR46" s="109"/>
      <c r="AS46" s="109"/>
      <c r="AT46" s="109"/>
      <c r="AU46" s="109"/>
      <c r="AV46" s="109"/>
      <c r="AW46" s="109"/>
      <c r="AX46" s="109"/>
      <c r="AY46" s="109"/>
      <c r="AZ46" s="109"/>
      <c r="BA46" s="110"/>
      <c r="BB46" s="56"/>
    </row>
    <row r="47" spans="4:68" s="8" customFormat="1" ht="21.95" customHeight="1" thickBot="1">
      <c r="D47" s="129" t="s">
        <v>33</v>
      </c>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1"/>
      <c r="AK47" s="111" t="str">
        <f>IF(AND(AK5&lt;&gt;"",AK6&lt;&gt;"",AK7&lt;&gt;"",AK8&lt;&gt;"",AK9&lt;&gt;"",AK10&lt;&gt;"",AK12&lt;&gt;"",AK13&lt;&gt;"",AK14&lt;&gt;"",AK15&lt;&gt;"",AK17&lt;&gt;"",AK18&lt;&gt;"",AK19&lt;&gt;"",AK25&lt;&gt;"",AK26&lt;&gt;"",AK27&lt;&gt;""),IF(BP47=1,"納税見込",IF(BP47=2,"納税額なし（見込）","還付見込")),"")</f>
        <v/>
      </c>
      <c r="AL47" s="112"/>
      <c r="AM47" s="112"/>
      <c r="AN47" s="112"/>
      <c r="AO47" s="112"/>
      <c r="AP47" s="112"/>
      <c r="AQ47" s="112"/>
      <c r="AR47" s="112"/>
      <c r="AS47" s="112"/>
      <c r="AT47" s="112"/>
      <c r="AU47" s="112"/>
      <c r="AV47" s="112"/>
      <c r="AW47" s="112"/>
      <c r="AX47" s="112"/>
      <c r="AY47" s="112"/>
      <c r="AZ47" s="112"/>
      <c r="BA47" s="113"/>
      <c r="BB47" s="19"/>
      <c r="BP47" s="8">
        <f>IF(BT20&gt;0,1,IF(BT20=0,2,IF(BT20&lt;0,3)))</f>
        <v>2</v>
      </c>
    </row>
    <row r="48" spans="4:68" s="8" customFormat="1" ht="21.95" customHeight="1">
      <c r="AY48" s="23"/>
      <c r="AZ48" s="23"/>
      <c r="BA48" s="23"/>
    </row>
    <row r="49" spans="4:65" s="8" customFormat="1" ht="21.95" customHeight="1">
      <c r="D49" s="35" t="s">
        <v>69</v>
      </c>
      <c r="AY49" s="23"/>
      <c r="AZ49" s="23"/>
      <c r="BA49" s="23"/>
      <c r="BB49" s="37"/>
    </row>
    <row r="50" spans="4:65" s="8" customFormat="1" ht="21.95" customHeight="1">
      <c r="E50" s="8" t="s">
        <v>67</v>
      </c>
    </row>
    <row r="51" spans="4:65" s="8" customFormat="1" ht="21.95" customHeight="1">
      <c r="E51" s="63" t="s">
        <v>68</v>
      </c>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row>
    <row r="52" spans="4:65" s="8" customFormat="1" ht="21.95" customHeight="1">
      <c r="E52" s="8" t="s">
        <v>119</v>
      </c>
      <c r="BB52" s="19"/>
    </row>
    <row r="53" spans="4:65" s="8" customFormat="1" ht="21.95" customHeight="1">
      <c r="D53" s="120" t="s">
        <v>59</v>
      </c>
      <c r="E53" s="121"/>
      <c r="F53" s="121"/>
      <c r="G53" s="121"/>
      <c r="H53" s="121"/>
      <c r="I53" s="121"/>
      <c r="J53" s="121"/>
      <c r="K53" s="121"/>
      <c r="L53" s="121"/>
      <c r="M53" s="122"/>
      <c r="N53" s="132" t="s">
        <v>71</v>
      </c>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4"/>
      <c r="BA53" s="23"/>
      <c r="BB53" s="19"/>
    </row>
    <row r="54" spans="4:65" s="8" customFormat="1" ht="21.95" customHeight="1">
      <c r="D54" s="123"/>
      <c r="E54" s="124"/>
      <c r="F54" s="124"/>
      <c r="G54" s="124"/>
      <c r="H54" s="124"/>
      <c r="I54" s="124"/>
      <c r="J54" s="124"/>
      <c r="K54" s="124"/>
      <c r="L54" s="124"/>
      <c r="M54" s="125"/>
      <c r="N54" s="135"/>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7"/>
      <c r="BA54" s="23"/>
      <c r="BB54" s="62"/>
    </row>
    <row r="55" spans="4:65" s="8" customFormat="1" ht="21.95" customHeight="1">
      <c r="D55" s="14" t="s">
        <v>60</v>
      </c>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32"/>
      <c r="BB55" s="42"/>
    </row>
    <row r="56" spans="4:65" s="8" customFormat="1" ht="21.95" customHeight="1">
      <c r="D56" s="33"/>
      <c r="E56" s="114" t="s">
        <v>61</v>
      </c>
      <c r="F56" s="115"/>
      <c r="G56" s="115"/>
      <c r="H56" s="115"/>
      <c r="I56" s="115"/>
      <c r="J56" s="115"/>
      <c r="K56" s="115"/>
      <c r="L56" s="115"/>
      <c r="M56" s="116"/>
      <c r="N56" s="132" t="s">
        <v>64</v>
      </c>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4"/>
      <c r="BB56" s="19"/>
    </row>
    <row r="57" spans="4:65" s="8" customFormat="1" ht="21.95" customHeight="1">
      <c r="D57" s="17"/>
      <c r="E57" s="117"/>
      <c r="F57" s="118"/>
      <c r="G57" s="118"/>
      <c r="H57" s="118"/>
      <c r="I57" s="118"/>
      <c r="J57" s="118"/>
      <c r="K57" s="118"/>
      <c r="L57" s="118"/>
      <c r="M57" s="119"/>
      <c r="N57" s="135"/>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7"/>
      <c r="BM57" s="2"/>
    </row>
    <row r="58" spans="4:65" s="8" customFormat="1" ht="21.95" customHeight="1">
      <c r="D58" s="17"/>
      <c r="E58" s="114" t="s">
        <v>62</v>
      </c>
      <c r="F58" s="115"/>
      <c r="G58" s="115"/>
      <c r="H58" s="115"/>
      <c r="I58" s="115"/>
      <c r="J58" s="115"/>
      <c r="K58" s="115"/>
      <c r="L58" s="115"/>
      <c r="M58" s="116"/>
      <c r="N58" s="132" t="s">
        <v>65</v>
      </c>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4"/>
    </row>
    <row r="59" spans="4:65" s="8" customFormat="1" ht="21.95" customHeight="1">
      <c r="D59" s="17"/>
      <c r="E59" s="117"/>
      <c r="F59" s="118"/>
      <c r="G59" s="118"/>
      <c r="H59" s="118"/>
      <c r="I59" s="118"/>
      <c r="J59" s="118"/>
      <c r="K59" s="118"/>
      <c r="L59" s="118"/>
      <c r="M59" s="119"/>
      <c r="N59" s="135"/>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7"/>
    </row>
    <row r="60" spans="4:65" s="8" customFormat="1" ht="21.95" customHeight="1">
      <c r="D60" s="17"/>
      <c r="E60" s="114" t="s">
        <v>63</v>
      </c>
      <c r="F60" s="115"/>
      <c r="G60" s="115"/>
      <c r="H60" s="115"/>
      <c r="I60" s="115"/>
      <c r="J60" s="115"/>
      <c r="K60" s="115"/>
      <c r="L60" s="115"/>
      <c r="M60" s="116"/>
      <c r="N60" s="132" t="s">
        <v>72</v>
      </c>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4"/>
    </row>
    <row r="61" spans="4:65" s="8" customFormat="1" ht="21.95" customHeight="1">
      <c r="D61" s="34"/>
      <c r="E61" s="117"/>
      <c r="F61" s="118"/>
      <c r="G61" s="118"/>
      <c r="H61" s="118"/>
      <c r="I61" s="118"/>
      <c r="J61" s="118"/>
      <c r="K61" s="118"/>
      <c r="L61" s="118"/>
      <c r="M61" s="119"/>
      <c r="N61" s="135"/>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7"/>
    </row>
    <row r="62" spans="4:65" s="8" customFormat="1" ht="21.95" customHeight="1"/>
    <row r="63" spans="4:65" s="8" customFormat="1" ht="21.95" customHeight="1"/>
    <row r="64" spans="4:65" s="8" customFormat="1" ht="21.95" customHeight="1"/>
    <row r="65" s="8" customFormat="1" ht="21.95" customHeight="1"/>
    <row r="66" s="8" customFormat="1" ht="21.95" customHeight="1"/>
    <row r="67" s="8" customFormat="1" ht="21.95" customHeight="1"/>
    <row r="68" s="8" customFormat="1" ht="21.95" customHeight="1"/>
    <row r="69" s="8" customFormat="1" ht="21.95" customHeight="1"/>
    <row r="70" s="8" customFormat="1" ht="21.95" customHeight="1"/>
    <row r="71" s="8" customFormat="1" ht="21.95" customHeight="1"/>
    <row r="72" s="8" customFormat="1" ht="21.95" customHeight="1"/>
    <row r="73" s="8" customFormat="1" ht="21.95" customHeight="1"/>
    <row r="74" s="8" customFormat="1" ht="21.95" customHeight="1"/>
    <row r="75" s="8" customFormat="1" ht="21.95" customHeight="1"/>
    <row r="76" s="8" customFormat="1" ht="21.95" customHeight="1"/>
    <row r="77" s="8" customFormat="1" ht="21.95" customHeight="1"/>
    <row r="78" s="8" customFormat="1" ht="21.95" customHeight="1"/>
    <row r="79" s="8" customFormat="1" ht="21.95" customHeight="1"/>
    <row r="80" s="8" customFormat="1" ht="21.95" customHeight="1"/>
    <row r="81" s="8" customFormat="1" ht="21.95" customHeight="1"/>
    <row r="82" s="8" customFormat="1"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sheetData>
  <sheetProtection algorithmName="SHA-512" hashValue="E7Z/P5TJMSQYIhas9xgi0GnnGl6tQaD21ukjUpMdZP+Z/y69e6jlkpVFUqdn1a59OvXRcYeaEngM/+jkDYdHTg==" saltValue="+Ac5qCYkxlWlDgB8mNQSWA==" spinCount="100000" sheet="1" objects="1" scenarios="1" selectLockedCells="1"/>
  <mergeCells count="62">
    <mergeCell ref="AK46:BA46"/>
    <mergeCell ref="AK47:BA47"/>
    <mergeCell ref="E60:M61"/>
    <mergeCell ref="D53:M54"/>
    <mergeCell ref="E56:M57"/>
    <mergeCell ref="D46:AJ46"/>
    <mergeCell ref="D47:AJ47"/>
    <mergeCell ref="E58:M59"/>
    <mergeCell ref="N56:AZ57"/>
    <mergeCell ref="N58:AZ59"/>
    <mergeCell ref="N60:AZ61"/>
    <mergeCell ref="N53:AZ54"/>
    <mergeCell ref="BB14:BB15"/>
    <mergeCell ref="AK14:AX14"/>
    <mergeCell ref="H14:N14"/>
    <mergeCell ref="H17:K17"/>
    <mergeCell ref="H18:M18"/>
    <mergeCell ref="BB16:BB19"/>
    <mergeCell ref="AK17:AX17"/>
    <mergeCell ref="D18:E18"/>
    <mergeCell ref="AK18:AX18"/>
    <mergeCell ref="D19:E19"/>
    <mergeCell ref="AK19:AX19"/>
    <mergeCell ref="H19:O19"/>
    <mergeCell ref="D4:AJ4"/>
    <mergeCell ref="AK4:AX4"/>
    <mergeCell ref="AK5:AX5"/>
    <mergeCell ref="AK6:AX6"/>
    <mergeCell ref="AK7:AX7"/>
    <mergeCell ref="D7:K7"/>
    <mergeCell ref="D6:G6"/>
    <mergeCell ref="I6:N6"/>
    <mergeCell ref="D15:E15"/>
    <mergeCell ref="AK25:AU25"/>
    <mergeCell ref="AV25:AX25"/>
    <mergeCell ref="AK26:AU26"/>
    <mergeCell ref="AK27:AU27"/>
    <mergeCell ref="AV27:AX27"/>
    <mergeCell ref="AK15:AX15"/>
    <mergeCell ref="AV26:AX26"/>
    <mergeCell ref="AK20:AU20"/>
    <mergeCell ref="AV20:AX20"/>
    <mergeCell ref="D24:AJ24"/>
    <mergeCell ref="AK24:AX24"/>
    <mergeCell ref="D16:AJ16"/>
    <mergeCell ref="AK16:AX16"/>
    <mergeCell ref="D20:I20"/>
    <mergeCell ref="D17:E17"/>
    <mergeCell ref="BB7:BB8"/>
    <mergeCell ref="D8:K8"/>
    <mergeCell ref="D9:H9"/>
    <mergeCell ref="D11:L11"/>
    <mergeCell ref="H13:N13"/>
    <mergeCell ref="AK10:AX10"/>
    <mergeCell ref="H10:N10"/>
    <mergeCell ref="BB11:BB13"/>
    <mergeCell ref="BB9:BB10"/>
    <mergeCell ref="AK8:AX8"/>
    <mergeCell ref="AK9:AX9"/>
    <mergeCell ref="AK11:AX11"/>
    <mergeCell ref="AK12:AX12"/>
    <mergeCell ref="AK13:AX13"/>
  </mergeCells>
  <phoneticPr fontId="1"/>
  <dataValidations count="7">
    <dataValidation type="list" allowBlank="1" showInputMessage="1" showErrorMessage="1" sqref="AK8:AX8" xr:uid="{049D2739-31AB-4978-A128-A5B4D1FAAD74}">
      <formula1>"なし,あり（70歳未満）,あり（70歳以上）"</formula1>
    </dataValidation>
    <dataValidation type="list" allowBlank="1" showInputMessage="1" showErrorMessage="1" sqref="AK6:AX6" xr:uid="{C42605BE-537F-4214-95D3-77E60ED5A97B}">
      <formula1>"なし,あり（障害者）,あり（特別障害者）"</formula1>
    </dataValidation>
    <dataValidation type="list" allowBlank="1" showInputMessage="1" showErrorMessage="1" sqref="AK15:AX15" xr:uid="{35C032FC-A1F2-4071-B8BE-B26AE9E89874}">
      <formula1>"０人,１人同居,２人同居,３人同居,４人同居"</formula1>
    </dataValidation>
    <dataValidation type="list" allowBlank="1" showInputMessage="1" showErrorMessage="1" sqref="AK13:AX14" xr:uid="{6F52EAD0-C250-460D-8912-EF96F22E30C4}">
      <formula1>"０人,１人,２人,３人,４人"</formula1>
    </dataValidation>
    <dataValidation type="list" allowBlank="1" showInputMessage="1" showErrorMessage="1" sqref="AK7:AX7" xr:uid="{4CEAE28A-A326-4746-B747-0E3170CD945D}">
      <formula1>"なし,あり（寡婦）,あり（ひとり親）"</formula1>
    </dataValidation>
    <dataValidation type="list" allowBlank="1" showInputMessage="1" showErrorMessage="1" sqref="AK5" xr:uid="{059A1F61-4AF7-4520-A73A-65687B1016B4}">
      <formula1>"65歳未満,65歳以上"</formula1>
    </dataValidation>
    <dataValidation type="list" allowBlank="1" showInputMessage="1" showErrorMessage="1" sqref="AK12 AK17:AX19 AK9:AK10 AL9:AX9" xr:uid="{EACB5253-6905-40BA-A79E-290E6FD2E20C}">
      <formula1>"０人,１人,２人,３人,４人,５人,６人"</formula1>
    </dataValidation>
  </dataValidations>
  <hyperlinks>
    <hyperlink ref="D7:K7" location="用語集!B13" display="寡婦・ひとり親" xr:uid="{250342CE-5D2D-4E58-9C56-3EFE530F4E8B}"/>
    <hyperlink ref="D8:K8" location="用語集!B4" display="同一生計配偶者" xr:uid="{E3E66137-8544-4AAF-997C-3F21610D232B}"/>
    <hyperlink ref="D9:H9" location="用語集!B5" display="扶養親族" xr:uid="{0189983D-CFD0-41E3-A993-E35A76961A51}"/>
    <hyperlink ref="D11:L11" location="用語集!B7" display="控除対象扶養親族" xr:uid="{FD9BD58F-CFD5-4C05-8B2A-878D09B7A5B0}"/>
    <hyperlink ref="H13:N13" location="用語集!B8" display="特定扶養親族" xr:uid="{9238ABB3-E613-4225-B1A2-764D2AF15EA5}"/>
    <hyperlink ref="H14:N14" location="用語集!B9" display="老人扶養親族" xr:uid="{C21013A1-248C-4CDA-B1A8-1502A8245B7E}"/>
    <hyperlink ref="H17:K17" location="用語集!B10" display="障害者" xr:uid="{238705C7-F03C-479C-8566-64522C0A34D9}"/>
    <hyperlink ref="H19:O19" location="用語集!B12" display="同居特別障害者" xr:uid="{01684015-F5ED-4773-8D1C-7245733CD29D}"/>
    <hyperlink ref="D6:G6" location="用語集!B10" display="障害者" xr:uid="{71198080-22C5-4DFC-A1EB-5C7141DD0D58}"/>
    <hyperlink ref="I6:N6" location="用語集!B11" display="特別障害者" xr:uid="{69910197-FB5F-4C85-8FED-01E54040FC99}"/>
    <hyperlink ref="H18:M18" location="用語集!B11" display="特別障害者" xr:uid="{189A02F8-02F1-4890-B529-5A81B3212AB9}"/>
    <hyperlink ref="D20:I20" location="用語集!B14" display="定額減税額" xr:uid="{6302B019-3495-49D8-AEE4-2F20D2E4E16C}"/>
    <hyperlink ref="H10:N10" location="用語集!B6" display="国外居住親族" xr:uid="{91A9077F-38EA-49A2-9D6F-41B15A904570}"/>
  </hyperlinks>
  <pageMargins left="0.7" right="0.7" top="0.75" bottom="0.75" header="0.3" footer="0.3"/>
  <pageSetup paperSize="9"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2E454-7A05-4F57-BAE3-1B06004C5AB3}">
  <sheetPr>
    <tabColor rgb="FFFFFF00"/>
  </sheetPr>
  <dimension ref="B1:D18"/>
  <sheetViews>
    <sheetView zoomScale="85" zoomScaleNormal="85" workbookViewId="0">
      <selection activeCell="B2" sqref="B2:D2"/>
    </sheetView>
  </sheetViews>
  <sheetFormatPr defaultColWidth="8.625" defaultRowHeight="18.75"/>
  <cols>
    <col min="1" max="1" width="8.625" style="1"/>
    <col min="2" max="2" width="4.125" style="3" customWidth="1"/>
    <col min="3" max="3" width="20.125" style="2" customWidth="1"/>
    <col min="4" max="4" width="108.5" style="2" customWidth="1"/>
    <col min="5" max="16384" width="8.625" style="1"/>
  </cols>
  <sheetData>
    <row r="1" spans="2:4" ht="57.6" customHeight="1" thickBot="1">
      <c r="B1" s="138" t="s">
        <v>34</v>
      </c>
      <c r="C1" s="139"/>
    </row>
    <row r="2" spans="2:4" ht="39.6" customHeight="1" thickBot="1">
      <c r="B2" s="140" t="s">
        <v>98</v>
      </c>
      <c r="C2" s="141"/>
      <c r="D2" s="142"/>
    </row>
    <row r="3" spans="2:4" ht="78.95" customHeight="1">
      <c r="B3" s="43">
        <v>1</v>
      </c>
      <c r="C3" s="44" t="s">
        <v>51</v>
      </c>
      <c r="D3" s="45" t="s">
        <v>52</v>
      </c>
    </row>
    <row r="4" spans="2:4" ht="101.45" customHeight="1">
      <c r="B4" s="6">
        <v>2</v>
      </c>
      <c r="C4" s="4" t="s">
        <v>35</v>
      </c>
      <c r="D4" s="5" t="s">
        <v>50</v>
      </c>
    </row>
    <row r="5" spans="2:4" ht="146.1" customHeight="1">
      <c r="B5" s="6">
        <v>3</v>
      </c>
      <c r="C5" s="4" t="s">
        <v>36</v>
      </c>
      <c r="D5" s="5" t="s">
        <v>47</v>
      </c>
    </row>
    <row r="6" spans="2:4" ht="48" customHeight="1">
      <c r="B6" s="6">
        <v>4</v>
      </c>
      <c r="C6" s="4" t="s">
        <v>113</v>
      </c>
      <c r="D6" s="5" t="s">
        <v>114</v>
      </c>
    </row>
    <row r="7" spans="2:4" ht="190.5" customHeight="1">
      <c r="B7" s="6">
        <v>5</v>
      </c>
      <c r="C7" s="4" t="s">
        <v>37</v>
      </c>
      <c r="D7" s="5" t="s">
        <v>46</v>
      </c>
    </row>
    <row r="8" spans="2:4" ht="39.950000000000003" customHeight="1">
      <c r="B8" s="6">
        <v>6</v>
      </c>
      <c r="C8" s="4" t="s">
        <v>38</v>
      </c>
      <c r="D8" s="5" t="s">
        <v>48</v>
      </c>
    </row>
    <row r="9" spans="2:4" ht="39.6" customHeight="1">
      <c r="B9" s="6">
        <v>7</v>
      </c>
      <c r="C9" s="4" t="s">
        <v>39</v>
      </c>
      <c r="D9" s="5" t="s">
        <v>49</v>
      </c>
    </row>
    <row r="10" spans="2:4" ht="155.1" customHeight="1">
      <c r="B10" s="6">
        <v>8</v>
      </c>
      <c r="C10" s="4" t="s">
        <v>40</v>
      </c>
      <c r="D10" s="5" t="s">
        <v>43</v>
      </c>
    </row>
    <row r="11" spans="2:4" ht="137.1" customHeight="1">
      <c r="B11" s="6">
        <v>9</v>
      </c>
      <c r="C11" s="4" t="s">
        <v>41</v>
      </c>
      <c r="D11" s="5" t="s">
        <v>44</v>
      </c>
    </row>
    <row r="12" spans="2:4" ht="54.6" customHeight="1">
      <c r="B12" s="6">
        <v>10</v>
      </c>
      <c r="C12" s="4" t="s">
        <v>42</v>
      </c>
      <c r="D12" s="5" t="s">
        <v>45</v>
      </c>
    </row>
    <row r="13" spans="2:4" ht="370.5" customHeight="1">
      <c r="B13" s="6">
        <v>11</v>
      </c>
      <c r="C13" s="4" t="s">
        <v>74</v>
      </c>
      <c r="D13" s="5" t="s">
        <v>58</v>
      </c>
    </row>
    <row r="14" spans="2:4" ht="103.5" customHeight="1">
      <c r="B14" s="6">
        <v>12</v>
      </c>
      <c r="C14" s="4" t="s">
        <v>106</v>
      </c>
      <c r="D14" s="5" t="s">
        <v>120</v>
      </c>
    </row>
    <row r="15" spans="2:4" ht="195.75" customHeight="1">
      <c r="B15" s="6">
        <v>13</v>
      </c>
      <c r="C15" s="57" t="s">
        <v>104</v>
      </c>
      <c r="D15" s="5" t="s">
        <v>121</v>
      </c>
    </row>
    <row r="16" spans="2:4" ht="19.5" thickBot="1"/>
    <row r="17" spans="2:4" ht="35.1" customHeight="1" thickTop="1" thickBot="1">
      <c r="B17" s="143" t="s">
        <v>97</v>
      </c>
      <c r="C17" s="144"/>
      <c r="D17" s="145"/>
    </row>
    <row r="18" spans="2:4" ht="19.5" thickTop="1"/>
  </sheetData>
  <sheetProtection selectLockedCells="1"/>
  <mergeCells count="3">
    <mergeCell ref="B1:C1"/>
    <mergeCell ref="B17:D17"/>
    <mergeCell ref="B2:D2"/>
  </mergeCells>
  <phoneticPr fontId="1"/>
  <hyperlinks>
    <hyperlink ref="B2:D2" location="判定ツール!AK4" display="入力画面に戻る場合はこちらをクリック" xr:uid="{2481B9AD-EE30-4CE0-A091-88FA12390D2D}"/>
    <hyperlink ref="B17:D17" location="判定ツール!AK4" display="入力画面に戻る場合はこちらをクリック" xr:uid="{B3227375-BC08-4C87-980C-41731C6468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判定ツール</vt:lpstr>
      <vt:lpstr>用語集</vt:lpstr>
      <vt:lpstr>判定ツール!Print_Area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2025-02-03T06:50:15Z</dcterms:modified>
</cp:coreProperties>
</file>