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E:\05_交付要綱\02_R3補正F1、R4BT\05　事業化状況報告書　様式修正\01　共通様式\"/>
    </mc:Choice>
  </mc:AlternateContent>
  <xr:revisionPtr revIDLastSave="0" documentId="13_ncr:1_{36883DA1-090A-4236-8925-C836288C9FEB}" xr6:coauthVersionLast="36" xr6:coauthVersionMax="36" xr10:uidLastSave="{00000000-0000-0000-0000-000000000000}"/>
  <bookViews>
    <workbookView xWindow="0" yWindow="0" windowWidth="18080" windowHeight="7660" xr2:uid="{00000000-000D-0000-FFFF-FFFF00000000}"/>
  </bookViews>
  <sheets>
    <sheet name="基本項目等入力シート" sheetId="5" r:id="rId1"/>
    <sheet name="様式第13" sheetId="3" r:id="rId2"/>
    <sheet name="事業化状況報告　集計表" sheetId="4" r:id="rId3"/>
    <sheet name="記載注意事項" sheetId="7" r:id="rId4"/>
  </sheets>
  <definedNames>
    <definedName name="_xlnm.Print_Area" localSheetId="0">基本項目等入力シート!$A$1:$Q$98</definedName>
    <definedName name="_xlnm.Print_Area" localSheetId="2">'事業化状況報告　集計表'!$B$1:$K$99</definedName>
    <definedName name="_xlnm.Print_Area" localSheetId="1">様式第13!$A$1:$AG$154</definedName>
    <definedName name="_xlnm.Print_Titles" localSheetId="2">'事業化状況報告　集計表'!$30:$30</definedName>
  </definedNames>
  <calcPr calcId="191029"/>
</workbook>
</file>

<file path=xl/calcChain.xml><?xml version="1.0" encoding="utf-8"?>
<calcChain xmlns="http://schemas.openxmlformats.org/spreadsheetml/2006/main">
  <c r="J95" i="4" l="1"/>
  <c r="I95" i="4"/>
  <c r="H95" i="4"/>
  <c r="G95" i="4"/>
  <c r="F95" i="4"/>
  <c r="J88" i="4"/>
  <c r="I88" i="4"/>
  <c r="H88" i="4"/>
  <c r="G88" i="4"/>
  <c r="F88" i="4"/>
  <c r="J81" i="4"/>
  <c r="I81" i="4"/>
  <c r="H81" i="4"/>
  <c r="G81" i="4"/>
  <c r="F81" i="4"/>
  <c r="J74" i="4"/>
  <c r="I74" i="4"/>
  <c r="H74" i="4"/>
  <c r="G74" i="4"/>
  <c r="F74" i="4"/>
  <c r="J67" i="4"/>
  <c r="I67" i="4"/>
  <c r="H67" i="4"/>
  <c r="G67" i="4"/>
  <c r="F67" i="4"/>
  <c r="J60" i="4"/>
  <c r="I60" i="4"/>
  <c r="H60" i="4"/>
  <c r="G60" i="4"/>
  <c r="F60" i="4"/>
  <c r="J53" i="4"/>
  <c r="I53" i="4"/>
  <c r="H53" i="4"/>
  <c r="G53" i="4"/>
  <c r="F53" i="4"/>
  <c r="J46" i="4"/>
  <c r="I46" i="4"/>
  <c r="H46" i="4"/>
  <c r="G46" i="4"/>
  <c r="F46" i="4"/>
  <c r="J39" i="4"/>
  <c r="I39" i="4"/>
  <c r="H39" i="4"/>
  <c r="G39" i="4"/>
  <c r="F39" i="4"/>
  <c r="J32" i="4"/>
  <c r="I32" i="4"/>
  <c r="H32" i="4"/>
  <c r="G32" i="4"/>
  <c r="F32" i="4"/>
  <c r="J26" i="4"/>
  <c r="I26" i="4"/>
  <c r="H26" i="4"/>
  <c r="G26" i="4"/>
  <c r="J22" i="4"/>
  <c r="I22" i="4"/>
  <c r="H22" i="4"/>
  <c r="G22" i="4"/>
  <c r="F22" i="4"/>
  <c r="J19" i="4"/>
  <c r="I19" i="4"/>
  <c r="H19" i="4"/>
  <c r="G19" i="4"/>
  <c r="F19" i="4"/>
  <c r="F18" i="4"/>
  <c r="J11" i="4"/>
  <c r="I11" i="4"/>
  <c r="H11" i="4"/>
  <c r="G11" i="4"/>
  <c r="F11" i="4"/>
  <c r="J10" i="4"/>
  <c r="I10" i="4"/>
  <c r="H10" i="4"/>
  <c r="G10" i="4"/>
  <c r="F10" i="4"/>
  <c r="E8" i="5" l="1"/>
  <c r="G8" i="5" s="1"/>
  <c r="H8" i="5" l="1"/>
  <c r="I8" i="5" s="1"/>
  <c r="F12" i="5"/>
  <c r="G12" i="5"/>
  <c r="H12" i="5" s="1"/>
  <c r="K71" i="3" l="1"/>
  <c r="K70" i="3"/>
  <c r="K67" i="3"/>
  <c r="K66" i="3"/>
  <c r="G5" i="4"/>
  <c r="E7" i="4"/>
  <c r="E6" i="4"/>
  <c r="E5" i="4"/>
  <c r="E4" i="4"/>
  <c r="O73" i="3" l="1"/>
  <c r="O74" i="3"/>
  <c r="U34" i="3"/>
  <c r="U33" i="3"/>
  <c r="G143" i="3" l="1"/>
  <c r="G126" i="3"/>
  <c r="AB49" i="3"/>
  <c r="AB50" i="3"/>
  <c r="AB51" i="3"/>
  <c r="AB52" i="3"/>
  <c r="AB53" i="3"/>
  <c r="AB48" i="3"/>
  <c r="V49" i="3"/>
  <c r="V50" i="3"/>
  <c r="V51" i="3"/>
  <c r="V52" i="3"/>
  <c r="V53" i="3"/>
  <c r="V48" i="3"/>
  <c r="P49" i="3"/>
  <c r="P50" i="3"/>
  <c r="P51" i="3"/>
  <c r="P52" i="3"/>
  <c r="P53" i="3"/>
  <c r="P48" i="3"/>
  <c r="J49" i="3" l="1"/>
  <c r="J50" i="3"/>
  <c r="J51" i="3"/>
  <c r="J52" i="3"/>
  <c r="J53" i="3"/>
  <c r="J48" i="3"/>
  <c r="A58" i="5"/>
  <c r="A57" i="5"/>
  <c r="A56" i="5"/>
  <c r="A55" i="5"/>
  <c r="A54" i="5"/>
  <c r="A53" i="5"/>
  <c r="AI20" i="3" l="1"/>
  <c r="AI17" i="3"/>
  <c r="A17" i="3" s="1"/>
  <c r="AA13" i="3"/>
  <c r="Y11" i="3"/>
  <c r="G109" i="3" l="1"/>
  <c r="K61" i="3"/>
  <c r="E94" i="4" l="1"/>
  <c r="E87" i="4"/>
  <c r="E80" i="4"/>
  <c r="E73" i="4"/>
  <c r="E66" i="4"/>
  <c r="E59" i="4" l="1"/>
  <c r="E52" i="4"/>
  <c r="E45" i="4"/>
  <c r="E38" i="4"/>
  <c r="K69" i="3"/>
  <c r="K65" i="3"/>
  <c r="K63" i="3"/>
  <c r="K62" i="3"/>
  <c r="G111" i="3"/>
  <c r="X151" i="3" l="1"/>
  <c r="N101" i="3"/>
  <c r="X149" i="3"/>
  <c r="N91" i="3"/>
  <c r="N84" i="3"/>
  <c r="X147" i="3"/>
  <c r="X132" i="3"/>
  <c r="X130" i="3"/>
  <c r="N100" i="3"/>
  <c r="X134" i="3"/>
  <c r="N90" i="3"/>
  <c r="N83" i="3"/>
  <c r="T28" i="3"/>
  <c r="T30" i="3"/>
  <c r="T29" i="3"/>
  <c r="J29" i="5"/>
  <c r="I29" i="5"/>
  <c r="J24" i="5"/>
  <c r="I24" i="5"/>
  <c r="C1" i="4"/>
  <c r="N28" i="5" l="1"/>
  <c r="M28" i="5"/>
  <c r="L28" i="5"/>
  <c r="E31" i="4"/>
  <c r="N23" i="5"/>
  <c r="M23" i="5"/>
  <c r="L23" i="5"/>
  <c r="L7" i="5"/>
  <c r="M7" i="5"/>
  <c r="K7" i="5"/>
  <c r="Y9" i="3"/>
  <c r="Y12" i="3"/>
  <c r="AM20" i="3" l="1"/>
  <c r="AL20" i="3"/>
  <c r="AK20" i="3"/>
  <c r="AJ20" i="3"/>
  <c r="AI4" i="3"/>
  <c r="AA4" i="3" s="1"/>
  <c r="G145" i="3"/>
  <c r="G128" i="3"/>
  <c r="A20" i="3" l="1"/>
  <c r="F43" i="4"/>
  <c r="F99" i="4" l="1"/>
  <c r="G99" i="4" s="1"/>
  <c r="H99" i="4" s="1"/>
  <c r="I99" i="4" s="1"/>
  <c r="J99" i="4" s="1"/>
  <c r="K98" i="4"/>
  <c r="K97" i="4"/>
  <c r="K96" i="4"/>
  <c r="E95" i="4"/>
  <c r="F92" i="4"/>
  <c r="G92" i="4" s="1"/>
  <c r="H92" i="4" s="1"/>
  <c r="I92" i="4" s="1"/>
  <c r="J92" i="4" s="1"/>
  <c r="K91" i="4"/>
  <c r="K90" i="4"/>
  <c r="K89" i="4"/>
  <c r="E88" i="4"/>
  <c r="F85" i="4"/>
  <c r="G85" i="4" s="1"/>
  <c r="H85" i="4" s="1"/>
  <c r="I85" i="4" s="1"/>
  <c r="J85" i="4" s="1"/>
  <c r="K84" i="4"/>
  <c r="K83" i="4"/>
  <c r="K82" i="4"/>
  <c r="E81" i="4"/>
  <c r="F78" i="4"/>
  <c r="G78" i="4" s="1"/>
  <c r="H78" i="4" s="1"/>
  <c r="I78" i="4" s="1"/>
  <c r="J78" i="4" s="1"/>
  <c r="K77" i="4"/>
  <c r="K76" i="4"/>
  <c r="K75" i="4"/>
  <c r="E74" i="4"/>
  <c r="F71" i="4"/>
  <c r="G71" i="4" s="1"/>
  <c r="H71" i="4" s="1"/>
  <c r="I71" i="4" s="1"/>
  <c r="J71" i="4" s="1"/>
  <c r="K70" i="4"/>
  <c r="K69" i="4"/>
  <c r="K68" i="4"/>
  <c r="E67" i="4"/>
  <c r="F64" i="4"/>
  <c r="G64" i="4" s="1"/>
  <c r="H64" i="4" s="1"/>
  <c r="I64" i="4" s="1"/>
  <c r="J64" i="4" s="1"/>
  <c r="K63" i="4"/>
  <c r="K62" i="4"/>
  <c r="K61" i="4"/>
  <c r="E60" i="4"/>
  <c r="F57" i="4"/>
  <c r="G57" i="4" s="1"/>
  <c r="K56" i="4"/>
  <c r="K55" i="4"/>
  <c r="K54" i="4"/>
  <c r="E53" i="4"/>
  <c r="F50" i="4"/>
  <c r="G50" i="4" s="1"/>
  <c r="K49" i="4"/>
  <c r="K48" i="4"/>
  <c r="K47" i="4"/>
  <c r="E46" i="4"/>
  <c r="G43" i="4"/>
  <c r="K42" i="4"/>
  <c r="K41" i="4"/>
  <c r="K40" i="4"/>
  <c r="E39" i="4"/>
  <c r="F36" i="4"/>
  <c r="G36" i="4" s="1"/>
  <c r="H36" i="4" s="1"/>
  <c r="I36" i="4" s="1"/>
  <c r="J36" i="4" s="1"/>
  <c r="K35" i="4"/>
  <c r="K34" i="4"/>
  <c r="K33" i="4"/>
  <c r="E32" i="4"/>
  <c r="J21" i="4"/>
  <c r="I21" i="4"/>
  <c r="H21" i="4"/>
  <c r="G21" i="4"/>
  <c r="F21" i="4"/>
  <c r="J15" i="4"/>
  <c r="I15" i="4"/>
  <c r="H15" i="4"/>
  <c r="G15" i="4"/>
  <c r="F15" i="4"/>
  <c r="J14" i="4"/>
  <c r="I14" i="4"/>
  <c r="H14" i="4"/>
  <c r="G14" i="4"/>
  <c r="F14" i="4"/>
  <c r="J13" i="4"/>
  <c r="I13" i="4"/>
  <c r="H13" i="4"/>
  <c r="G13" i="4"/>
  <c r="F13" i="4"/>
  <c r="E13" i="4"/>
  <c r="E22" i="4" s="1"/>
  <c r="J12" i="4"/>
  <c r="I12" i="4"/>
  <c r="H12" i="4"/>
  <c r="G12" i="4"/>
  <c r="F12" i="4"/>
  <c r="E12" i="4"/>
  <c r="E10" i="4"/>
  <c r="F16" i="4" l="1"/>
  <c r="J16" i="4"/>
  <c r="I16" i="4"/>
  <c r="H16" i="4"/>
  <c r="H57" i="4"/>
  <c r="I57" i="4" s="1"/>
  <c r="J57" i="4" s="1"/>
  <c r="H50" i="4"/>
  <c r="I50" i="4" s="1"/>
  <c r="J50" i="4" s="1"/>
  <c r="H43" i="4"/>
  <c r="I43" i="4" s="1"/>
  <c r="J43" i="4" s="1"/>
  <c r="G16" i="4"/>
  <c r="N82" i="3" l="1"/>
  <c r="X115" i="3"/>
  <c r="F20" i="4"/>
  <c r="F23" i="4" s="1"/>
  <c r="G18" i="4"/>
  <c r="H18" i="4" s="1"/>
  <c r="F17" i="4"/>
  <c r="G17" i="4"/>
  <c r="H17" i="4" s="1"/>
  <c r="I17" i="4" s="1"/>
  <c r="J17" i="4" s="1"/>
  <c r="N99" i="3" l="1"/>
  <c r="X113" i="3"/>
  <c r="X117" i="3"/>
  <c r="N89" i="3"/>
  <c r="G20" i="4"/>
  <c r="G23" i="4" s="1"/>
  <c r="F28" i="4"/>
  <c r="F27" i="4"/>
  <c r="I18" i="4"/>
  <c r="H20" i="4"/>
  <c r="U39" i="3" l="1"/>
  <c r="N76" i="3"/>
  <c r="N87" i="3"/>
  <c r="N80" i="3"/>
  <c r="U36" i="3"/>
  <c r="N94" i="3"/>
  <c r="U37" i="3"/>
  <c r="N97" i="3"/>
  <c r="U35" i="3"/>
  <c r="U38" i="3"/>
  <c r="G24" i="4"/>
  <c r="G25" i="4" s="1"/>
  <c r="G27" i="4"/>
  <c r="H23" i="4"/>
  <c r="J18" i="4"/>
  <c r="J20" i="4" s="1"/>
  <c r="I20" i="4"/>
  <c r="G28" i="4" l="1"/>
  <c r="U40" i="3"/>
  <c r="J23" i="4"/>
  <c r="I23" i="4"/>
  <c r="H25" i="4" l="1"/>
  <c r="H24" i="4"/>
  <c r="U41" i="3"/>
  <c r="H27" i="4" l="1"/>
  <c r="H28" i="4"/>
  <c r="I24" i="4" s="1"/>
  <c r="I25" i="4" l="1"/>
  <c r="I27" i="4"/>
  <c r="I28" i="4"/>
  <c r="J24" i="4" s="1"/>
  <c r="J27" i="4"/>
  <c r="J25" i="4" l="1"/>
  <c r="J2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徳武（構造転換　内線3168）</author>
  </authors>
  <commentList>
    <comment ref="AI20" authorId="0" shapeId="0" xr:uid="{00000000-0006-0000-0100-000001000000}">
      <text>
        <r>
          <rPr>
            <b/>
            <sz val="9"/>
            <color indexed="81"/>
            <rFont val="ＭＳ Ｐゴシック"/>
            <family val="3"/>
            <charset val="128"/>
          </rPr>
          <t xml:space="preserve">入力なし
</t>
        </r>
      </text>
    </comment>
    <comment ref="AJ20" authorId="0" shapeId="0" xr:uid="{00000000-0006-0000-0100-000002000000}">
      <text>
        <r>
          <rPr>
            <b/>
            <sz val="9"/>
            <color indexed="81"/>
            <rFont val="ＭＳ Ｐゴシック"/>
            <family val="3"/>
            <charset val="128"/>
          </rPr>
          <t>変更承認無
初回報告</t>
        </r>
      </text>
    </comment>
    <comment ref="AK20" authorId="0" shapeId="0" xr:uid="{00000000-0006-0000-0100-000003000000}">
      <text>
        <r>
          <rPr>
            <b/>
            <sz val="9"/>
            <color indexed="81"/>
            <rFont val="ＭＳ Ｐゴシック"/>
            <family val="3"/>
            <charset val="128"/>
          </rPr>
          <t>変更承認有
初回報告</t>
        </r>
      </text>
    </comment>
    <comment ref="AL20" authorId="0" shapeId="0" xr:uid="{00000000-0006-0000-0100-000004000000}">
      <text>
        <r>
          <rPr>
            <b/>
            <sz val="9"/>
            <color indexed="81"/>
            <rFont val="ＭＳ Ｐゴシック"/>
            <family val="3"/>
            <charset val="128"/>
          </rPr>
          <t>変更承認無
２回目以降報告</t>
        </r>
      </text>
    </comment>
    <comment ref="AM20" authorId="0" shapeId="0" xr:uid="{00000000-0006-0000-0100-000005000000}">
      <text>
        <r>
          <rPr>
            <b/>
            <sz val="9"/>
            <color indexed="81"/>
            <rFont val="ＭＳ Ｐゴシック"/>
            <family val="3"/>
            <charset val="128"/>
          </rPr>
          <t>変更承認有
２回目以降報告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D7" authorId="0" shapeId="0" xr:uid="{00000000-0006-0000-0200-000001000000}">
      <text>
        <r>
          <rPr>
            <b/>
            <sz val="9"/>
            <color indexed="81"/>
            <rFont val="ＭＳ Ｐゴシック"/>
            <family val="3"/>
            <charset val="128"/>
          </rPr>
          <t>補助対象経費+補助対象外経費</t>
        </r>
      </text>
    </comment>
  </commentList>
</comments>
</file>

<file path=xl/sharedStrings.xml><?xml version="1.0" encoding="utf-8"?>
<sst xmlns="http://schemas.openxmlformats.org/spreadsheetml/2006/main" count="354" uniqueCount="197">
  <si>
    <t>様式１３の別紙２－２</t>
  </si>
  <si>
    <t>【参画事業者用】</t>
  </si>
  <si>
    <t>)</t>
    <phoneticPr fontId="19"/>
  </si>
  <si>
    <t>円</t>
    <rPh sb="0" eb="1">
      <t>エン</t>
    </rPh>
    <phoneticPr fontId="19"/>
  </si>
  <si>
    <t>補助事業に係る本年度収入額を得るために要した経費</t>
    <phoneticPr fontId="19"/>
  </si>
  <si>
    <t>補助事業年度終了以降に追加的に要した補助事業に係る経費</t>
    <phoneticPr fontId="19"/>
  </si>
  <si>
    <t>様式第１３</t>
    <phoneticPr fontId="19"/>
  </si>
  <si>
    <t>国税庁長官　殿</t>
    <phoneticPr fontId="19"/>
  </si>
  <si>
    <t>氏名</t>
    <phoneticPr fontId="19"/>
  </si>
  <si>
    <t>補助事業者</t>
    <phoneticPr fontId="19"/>
  </si>
  <si>
    <t>住所</t>
    <phoneticPr fontId="19"/>
  </si>
  <si>
    <t>（法人番号：</t>
    <phoneticPr fontId="19"/>
  </si>
  <si>
    <t>様式第１３の別紙１</t>
    <phoneticPr fontId="19"/>
  </si>
  <si>
    <t>１　補助事業の実施結果の事業化</t>
  </si>
  <si>
    <t>２　産業財産権等の譲渡又は実施権の設定</t>
    <phoneticPr fontId="19"/>
  </si>
  <si>
    <t>３　その他の補助事業の実施結果の他への供与</t>
    <phoneticPr fontId="19"/>
  </si>
  <si>
    <t>補助事業名</t>
    <phoneticPr fontId="19"/>
  </si>
  <si>
    <t>補助金確定額（Ａ）</t>
    <phoneticPr fontId="19"/>
  </si>
  <si>
    <t>補助事業に係る本年度収入額（Ｂ）</t>
    <phoneticPr fontId="19"/>
  </si>
  <si>
    <t>補助事業に係る本年度収益額（Ｃ）</t>
    <phoneticPr fontId="19"/>
  </si>
  <si>
    <t>控除額（Ｄ）</t>
    <phoneticPr fontId="19"/>
  </si>
  <si>
    <t>本年度までの補助事業に係る支出額（Ｅ）</t>
    <phoneticPr fontId="19"/>
  </si>
  <si>
    <t>基準納付額（Ｆ）</t>
    <phoneticPr fontId="19"/>
  </si>
  <si>
    <t>前年度までの補助事業に係る国への累積納付額（Ｇ）</t>
    <phoneticPr fontId="19"/>
  </si>
  <si>
    <t>本年度納付額（Ｈ）</t>
    <phoneticPr fontId="19"/>
  </si>
  <si>
    <t>（単位：円）</t>
    <phoneticPr fontId="19"/>
  </si>
  <si>
    <t>※代表申請者及び参画事業者の売上総利益（売上高－売上原価）</t>
    <phoneticPr fontId="19"/>
  </si>
  <si>
    <t>（参画事業者が存在しない場合は、代表申請者欄のみ記載）</t>
    <phoneticPr fontId="19"/>
  </si>
  <si>
    <t>事業開始時点</t>
    <phoneticPr fontId="19"/>
  </si>
  <si>
    <t>１年目終了時</t>
    <phoneticPr fontId="19"/>
  </si>
  <si>
    <t>２年目終了時</t>
    <phoneticPr fontId="19"/>
  </si>
  <si>
    <t>３年目終了時</t>
    <phoneticPr fontId="19"/>
  </si>
  <si>
    <t>４年目終了時</t>
    <phoneticPr fontId="19"/>
  </si>
  <si>
    <t>５年目終了時</t>
    <phoneticPr fontId="19"/>
  </si>
  <si>
    <t>代表申請者</t>
    <phoneticPr fontId="19"/>
  </si>
  <si>
    <t>参画事業者１</t>
    <rPh sb="0" eb="5">
      <t>サンカクジギョウシャ</t>
    </rPh>
    <phoneticPr fontId="19"/>
  </si>
  <si>
    <t>参画事業者２</t>
    <rPh sb="0" eb="5">
      <t>サンカクジギョウシャ</t>
    </rPh>
    <phoneticPr fontId="19"/>
  </si>
  <si>
    <t>参画事業者３</t>
    <rPh sb="0" eb="5">
      <t>サンカクジギョウシャ</t>
    </rPh>
    <phoneticPr fontId="19"/>
  </si>
  <si>
    <t>様式第１３の別紙２－１</t>
    <phoneticPr fontId="19"/>
  </si>
  <si>
    <t>【補助事業申請者用】</t>
    <phoneticPr fontId="19"/>
  </si>
  <si>
    <t>参画事業者名</t>
    <phoneticPr fontId="19"/>
  </si>
  <si>
    <t>参画事業者１</t>
    <phoneticPr fontId="19"/>
  </si>
  <si>
    <t>住所</t>
    <phoneticPr fontId="19"/>
  </si>
  <si>
    <t>名称</t>
    <phoneticPr fontId="19"/>
  </si>
  <si>
    <t>代表者</t>
    <phoneticPr fontId="19"/>
  </si>
  <si>
    <t>：</t>
    <phoneticPr fontId="19"/>
  </si>
  <si>
    <t>参画事業者２</t>
    <phoneticPr fontId="19"/>
  </si>
  <si>
    <t>参画事業者３</t>
    <phoneticPr fontId="19"/>
  </si>
  <si>
    <t>確定額（様式第１３の別紙１（Ａ））</t>
    <phoneticPr fontId="19"/>
  </si>
  <si>
    <t>補助事業に要した経費　</t>
    <phoneticPr fontId="19"/>
  </si>
  <si>
    <t>前年度までの収益累積額　</t>
    <phoneticPr fontId="19"/>
  </si>
  <si>
    <t>（前年度事業化状況報告書から転記）</t>
    <phoneticPr fontId="19"/>
  </si>
  <si>
    <t>補助事業に係る本年度収入額（様式第１３の別紙１（Ｂ））</t>
    <phoneticPr fontId="19"/>
  </si>
  <si>
    <t>（参画事業者）</t>
    <phoneticPr fontId="19"/>
  </si>
  <si>
    <t>計</t>
    <rPh sb="0" eb="1">
      <t>ケイ</t>
    </rPh>
    <phoneticPr fontId="19"/>
  </si>
  <si>
    <t>参画事業者１</t>
    <phoneticPr fontId="19"/>
  </si>
  <si>
    <t>参画事業者２</t>
    <phoneticPr fontId="19"/>
  </si>
  <si>
    <t>参画事業者３</t>
    <phoneticPr fontId="19"/>
  </si>
  <si>
    <t>補助事業に係る本年度収入額を得るために要した経費（①）</t>
    <phoneticPr fontId="19"/>
  </si>
  <si>
    <t>本事業に係る本年度収益額（様式第１３の別紙１（Ｃ））</t>
    <phoneticPr fontId="19"/>
  </si>
  <si>
    <t>＝(様式第１３(Ｂ))－①</t>
    <phoneticPr fontId="19"/>
  </si>
  <si>
    <t>本年度までの補助事業に係る支出額（様式第１３の別紙１（Ｅ））</t>
    <phoneticPr fontId="19"/>
  </si>
  <si>
    <t>参画事業者名</t>
    <phoneticPr fontId="19"/>
  </si>
  <si>
    <t>補助事業に係る本年度収入額</t>
    <phoneticPr fontId="19"/>
  </si>
  <si>
    <t>：</t>
    <phoneticPr fontId="19"/>
  </si>
  <si>
    <t>酒類業構造転換支援事業費補助金　事業化状況報告書　集計表</t>
  </si>
  <si>
    <t>※　水色のセルのみ入力してください。その他のセルは自動計算されます。</t>
    <rPh sb="2" eb="3">
      <t>ミズ</t>
    </rPh>
    <rPh sb="3" eb="4">
      <t>イロ</t>
    </rPh>
    <rPh sb="9" eb="11">
      <t>ニュウリョク</t>
    </rPh>
    <rPh sb="20" eb="21">
      <t>タ</t>
    </rPh>
    <rPh sb="25" eb="27">
      <t>ジドウ</t>
    </rPh>
    <rPh sb="27" eb="29">
      <t>ケイサン</t>
    </rPh>
    <phoneticPr fontId="19"/>
  </si>
  <si>
    <t>補助事業者名</t>
    <rPh sb="0" eb="2">
      <t>ホジョ</t>
    </rPh>
    <rPh sb="2" eb="5">
      <t>ジギョウシャ</t>
    </rPh>
    <rPh sb="5" eb="6">
      <t>メイ</t>
    </rPh>
    <phoneticPr fontId="19"/>
  </si>
  <si>
    <t>補助事業実施年度（令和○○年度）</t>
    <rPh sb="0" eb="2">
      <t>ホジョ</t>
    </rPh>
    <rPh sb="2" eb="4">
      <t>ジギョウ</t>
    </rPh>
    <rPh sb="4" eb="6">
      <t>ジッシ</t>
    </rPh>
    <rPh sb="6" eb="8">
      <t>ネンド</t>
    </rPh>
    <rPh sb="9" eb="11">
      <t>レイワ</t>
    </rPh>
    <rPh sb="13" eb="15">
      <t>ネンド</t>
    </rPh>
    <phoneticPr fontId="19"/>
  </si>
  <si>
    <t>計画名</t>
    <rPh sb="0" eb="3">
      <t>ケイカクメイ</t>
    </rPh>
    <phoneticPr fontId="19"/>
  </si>
  <si>
    <t>補助金確定額</t>
    <phoneticPr fontId="19"/>
  </si>
  <si>
    <t>報告内容の自動算定</t>
    <rPh sb="0" eb="2">
      <t>ホウコク</t>
    </rPh>
    <rPh sb="2" eb="4">
      <t>ナイヨウ</t>
    </rPh>
    <rPh sb="5" eb="7">
      <t>ジドウ</t>
    </rPh>
    <rPh sb="7" eb="9">
      <t>サンテイ</t>
    </rPh>
    <phoneticPr fontId="19"/>
  </si>
  <si>
    <t>報告年度</t>
    <rPh sb="0" eb="2">
      <t>ホウコク</t>
    </rPh>
    <rPh sb="2" eb="4">
      <t>ネンド</t>
    </rPh>
    <phoneticPr fontId="19"/>
  </si>
  <si>
    <t>各年度の内容</t>
    <rPh sb="0" eb="3">
      <t>カクネンド</t>
    </rPh>
    <rPh sb="4" eb="6">
      <t>ナイヨウ</t>
    </rPh>
    <phoneticPr fontId="19"/>
  </si>
  <si>
    <t>事業を実施した
年度</t>
    <rPh sb="0" eb="2">
      <t>ジギョウ</t>
    </rPh>
    <rPh sb="3" eb="5">
      <t>ジッシ</t>
    </rPh>
    <rPh sb="8" eb="10">
      <t>ネンド</t>
    </rPh>
    <phoneticPr fontId="19"/>
  </si>
  <si>
    <t>（A）</t>
    <phoneticPr fontId="19"/>
  </si>
  <si>
    <t>補助金確定額</t>
    <rPh sb="0" eb="3">
      <t>ホジョキン</t>
    </rPh>
    <rPh sb="3" eb="6">
      <t>カクテイガク</t>
    </rPh>
    <phoneticPr fontId="19"/>
  </si>
  <si>
    <t>補助事業に要した経費</t>
    <rPh sb="0" eb="2">
      <t>ホジョ</t>
    </rPh>
    <rPh sb="2" eb="4">
      <t>ジギョウ</t>
    </rPh>
    <rPh sb="5" eb="6">
      <t>ヨウ</t>
    </rPh>
    <rPh sb="8" eb="10">
      <t>ケイヒ</t>
    </rPh>
    <phoneticPr fontId="19"/>
  </si>
  <si>
    <t>（B）</t>
    <phoneticPr fontId="19"/>
  </si>
  <si>
    <t>補助事業に係る収入額</t>
    <rPh sb="0" eb="4">
      <t>ホジョジギョウ</t>
    </rPh>
    <rPh sb="5" eb="6">
      <t>カカ</t>
    </rPh>
    <rPh sb="7" eb="9">
      <t>シュウニュウ</t>
    </rPh>
    <rPh sb="9" eb="10">
      <t>ガク</t>
    </rPh>
    <phoneticPr fontId="19"/>
  </si>
  <si>
    <t>①</t>
    <phoneticPr fontId="19"/>
  </si>
  <si>
    <t>補助事業に係る収入額を得るために要した経費</t>
    <rPh sb="0" eb="4">
      <t>ホジョジギョウ</t>
    </rPh>
    <rPh sb="5" eb="6">
      <t>カカ</t>
    </rPh>
    <rPh sb="7" eb="10">
      <t>シュウニュウガク</t>
    </rPh>
    <rPh sb="11" eb="12">
      <t>エ</t>
    </rPh>
    <rPh sb="16" eb="17">
      <t>ヨウ</t>
    </rPh>
    <rPh sb="19" eb="21">
      <t>ケイヒ</t>
    </rPh>
    <phoneticPr fontId="19"/>
  </si>
  <si>
    <t>（C）</t>
    <phoneticPr fontId="19"/>
  </si>
  <si>
    <t>補助事業に係る収益額　（B)-①</t>
    <rPh sb="0" eb="4">
      <t>ホジョジギョウ</t>
    </rPh>
    <rPh sb="5" eb="6">
      <t>カカ</t>
    </rPh>
    <rPh sb="7" eb="9">
      <t>シュウエキ</t>
    </rPh>
    <rPh sb="9" eb="10">
      <t>ガク</t>
    </rPh>
    <phoneticPr fontId="19"/>
  </si>
  <si>
    <t>補助事業に係る収益額（累積）</t>
    <rPh sb="0" eb="4">
      <t>ホジョジギョウ</t>
    </rPh>
    <rPh sb="5" eb="6">
      <t>カカ</t>
    </rPh>
    <rPh sb="7" eb="9">
      <t>シュウエキ</t>
    </rPh>
    <rPh sb="9" eb="10">
      <t>ガク</t>
    </rPh>
    <rPh sb="11" eb="13">
      <t>ルイセキ</t>
    </rPh>
    <phoneticPr fontId="19"/>
  </si>
  <si>
    <t>（D）</t>
    <phoneticPr fontId="19"/>
  </si>
  <si>
    <t>控除額</t>
    <rPh sb="0" eb="3">
      <t>コウジョガク</t>
    </rPh>
    <phoneticPr fontId="19"/>
  </si>
  <si>
    <t>＝（Ｃ）-（Ｄ）</t>
    <phoneticPr fontId="19"/>
  </si>
  <si>
    <t>基準納付額の発生判定</t>
    <rPh sb="0" eb="2">
      <t>キジュン</t>
    </rPh>
    <rPh sb="2" eb="4">
      <t>ノウフ</t>
    </rPh>
    <rPh sb="4" eb="5">
      <t>ガク</t>
    </rPh>
    <rPh sb="6" eb="8">
      <t>ハッセイ</t>
    </rPh>
    <rPh sb="8" eb="10">
      <t>ハンテイ</t>
    </rPh>
    <phoneticPr fontId="19"/>
  </si>
  <si>
    <t>補助事業に係る追加的経費の合計</t>
    <rPh sb="0" eb="4">
      <t>ホジョジギョウ</t>
    </rPh>
    <rPh sb="5" eb="6">
      <t>カカ</t>
    </rPh>
    <rPh sb="7" eb="9">
      <t>ツイカ</t>
    </rPh>
    <rPh sb="9" eb="10">
      <t>テキ</t>
    </rPh>
    <rPh sb="10" eb="12">
      <t>ケイヒ</t>
    </rPh>
    <rPh sb="13" eb="15">
      <t>ゴウケイ</t>
    </rPh>
    <phoneticPr fontId="19"/>
  </si>
  <si>
    <t>（E）</t>
    <phoneticPr fontId="19"/>
  </si>
  <si>
    <t>本年度までの補助事業に係る支出額</t>
    <rPh sb="0" eb="3">
      <t>ホンネンド</t>
    </rPh>
    <rPh sb="6" eb="8">
      <t>ホジョ</t>
    </rPh>
    <rPh sb="8" eb="10">
      <t>ジギョウ</t>
    </rPh>
    <rPh sb="11" eb="12">
      <t>カカ</t>
    </rPh>
    <rPh sb="13" eb="16">
      <t>シシュツガク</t>
    </rPh>
    <phoneticPr fontId="19"/>
  </si>
  <si>
    <t>（F）</t>
    <phoneticPr fontId="19"/>
  </si>
  <si>
    <t>基準納付額＝（Ｃ-Ｄ）×Ａ／Ｅ
※小数点以下切り捨て処理</t>
    <rPh sb="0" eb="2">
      <t>キジュン</t>
    </rPh>
    <rPh sb="2" eb="4">
      <t>ノウフ</t>
    </rPh>
    <rPh sb="4" eb="5">
      <t>ガク</t>
    </rPh>
    <rPh sb="17" eb="20">
      <t>ショウスウテン</t>
    </rPh>
    <rPh sb="20" eb="22">
      <t>イカ</t>
    </rPh>
    <rPh sb="22" eb="23">
      <t>キ</t>
    </rPh>
    <rPh sb="24" eb="25">
      <t>ス</t>
    </rPh>
    <rPh sb="26" eb="28">
      <t>ショリ</t>
    </rPh>
    <phoneticPr fontId="19"/>
  </si>
  <si>
    <t>昨年度納付額</t>
    <rPh sb="0" eb="3">
      <t>サクネンド</t>
    </rPh>
    <rPh sb="3" eb="5">
      <t>ノウフ</t>
    </rPh>
    <rPh sb="5" eb="6">
      <t>ガク</t>
    </rPh>
    <phoneticPr fontId="19"/>
  </si>
  <si>
    <t>（G）</t>
    <phoneticPr fontId="19"/>
  </si>
  <si>
    <t>累積納付額</t>
    <rPh sb="0" eb="2">
      <t>ルイセキ</t>
    </rPh>
    <rPh sb="2" eb="5">
      <t>ノウフガク</t>
    </rPh>
    <phoneticPr fontId="19"/>
  </si>
  <si>
    <t>(A)-(G)</t>
    <phoneticPr fontId="19"/>
  </si>
  <si>
    <t>納付の要否判定</t>
    <rPh sb="0" eb="2">
      <t>ノウフ</t>
    </rPh>
    <rPh sb="3" eb="5">
      <t>ヨウヒ</t>
    </rPh>
    <rPh sb="5" eb="7">
      <t>ハンテイ</t>
    </rPh>
    <phoneticPr fontId="19"/>
  </si>
  <si>
    <t>（H）</t>
    <phoneticPr fontId="19"/>
  </si>
  <si>
    <t>本年度納付額</t>
    <rPh sb="0" eb="3">
      <t>ホンネンド</t>
    </rPh>
    <rPh sb="3" eb="6">
      <t>ノウフガク</t>
    </rPh>
    <phoneticPr fontId="19"/>
  </si>
  <si>
    <t>事業者個別入力欄</t>
    <rPh sb="0" eb="3">
      <t>ジギョウシャ</t>
    </rPh>
    <rPh sb="3" eb="5">
      <t>コベツ</t>
    </rPh>
    <rPh sb="5" eb="7">
      <t>ニュウリョク</t>
    </rPh>
    <rPh sb="7" eb="8">
      <t>ラン</t>
    </rPh>
    <phoneticPr fontId="19"/>
  </si>
  <si>
    <t>事業者名</t>
    <rPh sb="0" eb="3">
      <t>ジギョウシャ</t>
    </rPh>
    <rPh sb="3" eb="4">
      <t>メイ</t>
    </rPh>
    <phoneticPr fontId="19"/>
  </si>
  <si>
    <t>小計</t>
    <rPh sb="0" eb="2">
      <t>ショウケイ</t>
    </rPh>
    <phoneticPr fontId="19"/>
  </si>
  <si>
    <t>補助事業に係る収入額</t>
    <rPh sb="0" eb="4">
      <t>ホジョジギョウ</t>
    </rPh>
    <rPh sb="5" eb="6">
      <t>カカ</t>
    </rPh>
    <rPh sb="7" eb="10">
      <t>シュウニュウガク</t>
    </rPh>
    <phoneticPr fontId="19"/>
  </si>
  <si>
    <t>補助事業に係る追加的経費</t>
    <rPh sb="0" eb="4">
      <t>ホジョジギョウ</t>
    </rPh>
    <rPh sb="5" eb="6">
      <t>カカ</t>
    </rPh>
    <rPh sb="7" eb="9">
      <t>ツイカ</t>
    </rPh>
    <rPh sb="9" eb="10">
      <t>テキ</t>
    </rPh>
    <rPh sb="10" eb="12">
      <t>ケイヒ</t>
    </rPh>
    <phoneticPr fontId="19"/>
  </si>
  <si>
    <t>補助事業に係る追加的経費（累積）</t>
    <rPh sb="0" eb="4">
      <t>ホジョジギョウ</t>
    </rPh>
    <rPh sb="5" eb="6">
      <t>カカ</t>
    </rPh>
    <rPh sb="7" eb="9">
      <t>ツイカ</t>
    </rPh>
    <rPh sb="9" eb="10">
      <t>テキ</t>
    </rPh>
    <rPh sb="10" eb="12">
      <t>ケイヒ</t>
    </rPh>
    <rPh sb="13" eb="15">
      <t>ルイセキ</t>
    </rPh>
    <phoneticPr fontId="19"/>
  </si>
  <si>
    <t>（金額）</t>
    <rPh sb="1" eb="3">
      <t>キンガク</t>
    </rPh>
    <phoneticPr fontId="19"/>
  </si>
  <si>
    <t>代表者氏名</t>
    <rPh sb="0" eb="5">
      <t>ダイヒョウシャシメイ</t>
    </rPh>
    <phoneticPr fontId="19"/>
  </si>
  <si>
    <t>課輸</t>
    <rPh sb="0" eb="2">
      <t>カユ</t>
    </rPh>
    <phoneticPr fontId="19"/>
  </si>
  <si>
    <t>－</t>
    <phoneticPr fontId="19"/>
  </si>
  <si>
    <t>令和</t>
    <rPh sb="0" eb="2">
      <t>レイワ</t>
    </rPh>
    <phoneticPr fontId="19"/>
  </si>
  <si>
    <t>年</t>
    <rPh sb="0" eb="1">
      <t>ネン</t>
    </rPh>
    <phoneticPr fontId="19"/>
  </si>
  <si>
    <t>月</t>
    <rPh sb="0" eb="1">
      <t>ツキ</t>
    </rPh>
    <phoneticPr fontId="19"/>
  </si>
  <si>
    <t>日</t>
    <rPh sb="0" eb="1">
      <t>ヒ</t>
    </rPh>
    <phoneticPr fontId="19"/>
  </si>
  <si>
    <t>住所</t>
    <rPh sb="0" eb="2">
      <t>ジュウショ</t>
    </rPh>
    <phoneticPr fontId="19"/>
  </si>
  <si>
    <t>法人番号</t>
    <rPh sb="0" eb="4">
      <t>ホウジンバンゴウ</t>
    </rPh>
    <phoneticPr fontId="19"/>
  </si>
  <si>
    <t>補助金名</t>
    <rPh sb="0" eb="4">
      <t>ホジョキンメイ</t>
    </rPh>
    <phoneticPr fontId="19"/>
  </si>
  <si>
    <t>事業名</t>
    <rPh sb="0" eb="3">
      <t>ジギョウメイ</t>
    </rPh>
    <phoneticPr fontId="19"/>
  </si>
  <si>
    <t>補助金確定額</t>
    <rPh sb="0" eb="3">
      <t>ホジョキン</t>
    </rPh>
    <rPh sb="3" eb="5">
      <t>カクテイ</t>
    </rPh>
    <rPh sb="5" eb="6">
      <t>ガク</t>
    </rPh>
    <phoneticPr fontId="19"/>
  </si>
  <si>
    <t>補助事業に要した経費</t>
    <phoneticPr fontId="19"/>
  </si>
  <si>
    <t>補助事業に要した経費</t>
    <phoneticPr fontId="19"/>
  </si>
  <si>
    <t>参画事業者１住所</t>
    <rPh sb="0" eb="2">
      <t>サンカク</t>
    </rPh>
    <rPh sb="2" eb="5">
      <t>ジギョウシャ</t>
    </rPh>
    <rPh sb="6" eb="8">
      <t>ジュウショ</t>
    </rPh>
    <phoneticPr fontId="19"/>
  </si>
  <si>
    <t>補助事業実施年度</t>
    <rPh sb="4" eb="6">
      <t>ジッシ</t>
    </rPh>
    <rPh sb="6" eb="8">
      <t>ネンド</t>
    </rPh>
    <phoneticPr fontId="19"/>
  </si>
  <si>
    <t>報告年度</t>
    <rPh sb="0" eb="2">
      <t>ホウコク</t>
    </rPh>
    <rPh sb="2" eb="4">
      <t>ネンド</t>
    </rPh>
    <phoneticPr fontId="19"/>
  </si>
  <si>
    <t>参画事業者２住所</t>
    <rPh sb="0" eb="2">
      <t>サンカク</t>
    </rPh>
    <rPh sb="2" eb="5">
      <t>ジギョウシャ</t>
    </rPh>
    <rPh sb="6" eb="8">
      <t>ジュウショ</t>
    </rPh>
    <phoneticPr fontId="19"/>
  </si>
  <si>
    <t>参画事業者３住所</t>
    <rPh sb="0" eb="2">
      <t>サンカク</t>
    </rPh>
    <rPh sb="2" eb="5">
      <t>ジギョウシャ</t>
    </rPh>
    <rPh sb="6" eb="8">
      <t>ジュウショ</t>
    </rPh>
    <phoneticPr fontId="19"/>
  </si>
  <si>
    <t>参画事業者４住所</t>
    <rPh sb="0" eb="2">
      <t>サンカク</t>
    </rPh>
    <rPh sb="2" eb="5">
      <t>ジギョウシャ</t>
    </rPh>
    <rPh sb="6" eb="8">
      <t>ジュウショ</t>
    </rPh>
    <phoneticPr fontId="19"/>
  </si>
  <si>
    <t>参画事業者５住所</t>
    <rPh sb="0" eb="2">
      <t>サンカク</t>
    </rPh>
    <rPh sb="2" eb="5">
      <t>ジギョウシャ</t>
    </rPh>
    <rPh sb="6" eb="8">
      <t>ジュウショ</t>
    </rPh>
    <phoneticPr fontId="19"/>
  </si>
  <si>
    <t>参画事業者６住所</t>
    <rPh sb="0" eb="2">
      <t>サンカク</t>
    </rPh>
    <rPh sb="2" eb="5">
      <t>ジギョウシャ</t>
    </rPh>
    <rPh sb="6" eb="8">
      <t>ジュウショ</t>
    </rPh>
    <phoneticPr fontId="19"/>
  </si>
  <si>
    <t>参画事業者７住所</t>
    <rPh sb="0" eb="2">
      <t>サンカク</t>
    </rPh>
    <rPh sb="2" eb="5">
      <t>ジギョウシャ</t>
    </rPh>
    <rPh sb="6" eb="8">
      <t>ジュウショ</t>
    </rPh>
    <phoneticPr fontId="19"/>
  </si>
  <si>
    <t>参画事業者８住所</t>
    <rPh sb="0" eb="2">
      <t>サンカク</t>
    </rPh>
    <rPh sb="2" eb="5">
      <t>ジギョウシャ</t>
    </rPh>
    <rPh sb="6" eb="8">
      <t>ジュウショ</t>
    </rPh>
    <phoneticPr fontId="19"/>
  </si>
  <si>
    <t>参画事業者９住所</t>
    <rPh sb="0" eb="2">
      <t>サンカク</t>
    </rPh>
    <rPh sb="2" eb="5">
      <t>ジギョウシャ</t>
    </rPh>
    <rPh sb="6" eb="8">
      <t>ジュウショ</t>
    </rPh>
    <phoneticPr fontId="19"/>
  </si>
  <si>
    <t>氏名又は名称</t>
    <rPh sb="0" eb="2">
      <t>シメイ</t>
    </rPh>
    <rPh sb="2" eb="3">
      <t>マタ</t>
    </rPh>
    <rPh sb="4" eb="6">
      <t>メイショウ</t>
    </rPh>
    <phoneticPr fontId="19"/>
  </si>
  <si>
    <t>参画事業者１氏名又は名称</t>
    <rPh sb="0" eb="2">
      <t>サンカク</t>
    </rPh>
    <rPh sb="2" eb="5">
      <t>ジギョウシャ</t>
    </rPh>
    <rPh sb="6" eb="8">
      <t>シメイ</t>
    </rPh>
    <rPh sb="8" eb="9">
      <t>マタ</t>
    </rPh>
    <rPh sb="10" eb="12">
      <t>メイショウ</t>
    </rPh>
    <phoneticPr fontId="19"/>
  </si>
  <si>
    <t>参画事業者１代表者氏名</t>
    <rPh sb="0" eb="2">
      <t>サンカク</t>
    </rPh>
    <rPh sb="2" eb="5">
      <t>ジギョウシャ</t>
    </rPh>
    <rPh sb="6" eb="9">
      <t>ダイヒョウシャ</t>
    </rPh>
    <rPh sb="9" eb="11">
      <t>シメイ</t>
    </rPh>
    <phoneticPr fontId="19"/>
  </si>
  <si>
    <t>参画事業者２氏名又は名称</t>
    <rPh sb="0" eb="2">
      <t>サンカク</t>
    </rPh>
    <rPh sb="2" eb="5">
      <t>ジギョウシャ</t>
    </rPh>
    <rPh sb="6" eb="8">
      <t>シメイ</t>
    </rPh>
    <rPh sb="8" eb="9">
      <t>マタ</t>
    </rPh>
    <rPh sb="10" eb="12">
      <t>メイショウ</t>
    </rPh>
    <phoneticPr fontId="19"/>
  </si>
  <si>
    <t>参画事業者２代表者氏名</t>
    <rPh sb="0" eb="2">
      <t>サンカク</t>
    </rPh>
    <rPh sb="2" eb="5">
      <t>ジギョウシャ</t>
    </rPh>
    <rPh sb="6" eb="9">
      <t>ダイヒョウシャ</t>
    </rPh>
    <rPh sb="9" eb="11">
      <t>シメイ</t>
    </rPh>
    <phoneticPr fontId="19"/>
  </si>
  <si>
    <t>参画事業者３氏名又は名称</t>
    <rPh sb="0" eb="2">
      <t>サンカク</t>
    </rPh>
    <rPh sb="2" eb="5">
      <t>ジギョウシャ</t>
    </rPh>
    <rPh sb="6" eb="8">
      <t>シメイ</t>
    </rPh>
    <rPh sb="8" eb="9">
      <t>マタ</t>
    </rPh>
    <rPh sb="10" eb="12">
      <t>メイショウ</t>
    </rPh>
    <phoneticPr fontId="19"/>
  </si>
  <si>
    <t>参画事業者３代表者氏名</t>
    <rPh sb="0" eb="2">
      <t>サンカク</t>
    </rPh>
    <rPh sb="2" eb="5">
      <t>ジギョウシャ</t>
    </rPh>
    <rPh sb="6" eb="9">
      <t>ダイヒョウシャ</t>
    </rPh>
    <rPh sb="9" eb="11">
      <t>シメイ</t>
    </rPh>
    <phoneticPr fontId="19"/>
  </si>
  <si>
    <t>参画事業者４氏名又は名称</t>
    <rPh sb="0" eb="2">
      <t>サンカク</t>
    </rPh>
    <rPh sb="2" eb="5">
      <t>ジギョウシャ</t>
    </rPh>
    <rPh sb="6" eb="8">
      <t>シメイ</t>
    </rPh>
    <rPh sb="8" eb="9">
      <t>マタ</t>
    </rPh>
    <rPh sb="10" eb="12">
      <t>メイショウ</t>
    </rPh>
    <phoneticPr fontId="19"/>
  </si>
  <si>
    <t>参画事業者４代表者氏名</t>
    <rPh sb="0" eb="2">
      <t>サンカク</t>
    </rPh>
    <rPh sb="2" eb="5">
      <t>ジギョウシャ</t>
    </rPh>
    <rPh sb="6" eb="9">
      <t>ダイヒョウシャ</t>
    </rPh>
    <rPh sb="9" eb="11">
      <t>シメイ</t>
    </rPh>
    <phoneticPr fontId="19"/>
  </si>
  <si>
    <t>参画事業者５氏名又は名称</t>
    <rPh sb="0" eb="2">
      <t>サンカク</t>
    </rPh>
    <rPh sb="2" eb="5">
      <t>ジギョウシャ</t>
    </rPh>
    <rPh sb="6" eb="8">
      <t>シメイ</t>
    </rPh>
    <rPh sb="8" eb="9">
      <t>マタ</t>
    </rPh>
    <rPh sb="10" eb="12">
      <t>メイショウ</t>
    </rPh>
    <phoneticPr fontId="19"/>
  </si>
  <si>
    <t>参画事業者５代表者氏名</t>
    <rPh sb="0" eb="2">
      <t>サンカク</t>
    </rPh>
    <rPh sb="2" eb="5">
      <t>ジギョウシャ</t>
    </rPh>
    <rPh sb="6" eb="9">
      <t>ダイヒョウシャ</t>
    </rPh>
    <rPh sb="9" eb="11">
      <t>シメイ</t>
    </rPh>
    <phoneticPr fontId="19"/>
  </si>
  <si>
    <t>参画事業者６氏名又は名称</t>
    <rPh sb="0" eb="2">
      <t>サンカク</t>
    </rPh>
    <rPh sb="2" eb="5">
      <t>ジギョウシャ</t>
    </rPh>
    <rPh sb="6" eb="8">
      <t>シメイ</t>
    </rPh>
    <rPh sb="8" eb="9">
      <t>マタ</t>
    </rPh>
    <rPh sb="10" eb="12">
      <t>メイショウ</t>
    </rPh>
    <phoneticPr fontId="19"/>
  </si>
  <si>
    <t>参画事業者６代表者氏名</t>
    <rPh sb="0" eb="2">
      <t>サンカク</t>
    </rPh>
    <rPh sb="2" eb="5">
      <t>ジギョウシャ</t>
    </rPh>
    <rPh sb="6" eb="9">
      <t>ダイヒョウシャ</t>
    </rPh>
    <rPh sb="9" eb="11">
      <t>シメイ</t>
    </rPh>
    <phoneticPr fontId="19"/>
  </si>
  <si>
    <t>参画事業者７氏名又は名称</t>
    <rPh sb="0" eb="2">
      <t>サンカク</t>
    </rPh>
    <rPh sb="2" eb="5">
      <t>ジギョウシャ</t>
    </rPh>
    <rPh sb="6" eb="8">
      <t>シメイ</t>
    </rPh>
    <rPh sb="8" eb="9">
      <t>マタ</t>
    </rPh>
    <rPh sb="10" eb="12">
      <t>メイショウ</t>
    </rPh>
    <phoneticPr fontId="19"/>
  </si>
  <si>
    <t>参画事業者７代表者氏名</t>
    <rPh sb="0" eb="2">
      <t>サンカク</t>
    </rPh>
    <rPh sb="2" eb="5">
      <t>ジギョウシャ</t>
    </rPh>
    <rPh sb="6" eb="9">
      <t>ダイヒョウシャ</t>
    </rPh>
    <rPh sb="9" eb="11">
      <t>シメイ</t>
    </rPh>
    <phoneticPr fontId="19"/>
  </si>
  <si>
    <t>参画事業者８氏名又は名称</t>
    <rPh sb="0" eb="2">
      <t>サンカク</t>
    </rPh>
    <rPh sb="2" eb="5">
      <t>ジギョウシャ</t>
    </rPh>
    <rPh sb="6" eb="8">
      <t>シメイ</t>
    </rPh>
    <rPh sb="8" eb="9">
      <t>マタ</t>
    </rPh>
    <rPh sb="10" eb="12">
      <t>メイショウ</t>
    </rPh>
    <phoneticPr fontId="19"/>
  </si>
  <si>
    <t>参画事業者８代表者氏名</t>
    <rPh sb="0" eb="2">
      <t>サンカク</t>
    </rPh>
    <rPh sb="2" eb="5">
      <t>ジギョウシャ</t>
    </rPh>
    <rPh sb="6" eb="9">
      <t>ダイヒョウシャ</t>
    </rPh>
    <rPh sb="9" eb="11">
      <t>シメイ</t>
    </rPh>
    <phoneticPr fontId="19"/>
  </si>
  <si>
    <t>参画事業者９氏名又は名称</t>
    <rPh sb="0" eb="2">
      <t>サンカク</t>
    </rPh>
    <rPh sb="2" eb="5">
      <t>ジギョウシャ</t>
    </rPh>
    <rPh sb="6" eb="8">
      <t>シメイ</t>
    </rPh>
    <rPh sb="8" eb="9">
      <t>マタ</t>
    </rPh>
    <rPh sb="10" eb="12">
      <t>メイショウ</t>
    </rPh>
    <phoneticPr fontId="19"/>
  </si>
  <si>
    <t>参画事業者９代表者氏名</t>
    <rPh sb="0" eb="2">
      <t>サンカク</t>
    </rPh>
    <rPh sb="2" eb="5">
      <t>ジギョウシャ</t>
    </rPh>
    <rPh sb="6" eb="9">
      <t>ダイヒョウシャ</t>
    </rPh>
    <rPh sb="9" eb="11">
      <t>シメイ</t>
    </rPh>
    <phoneticPr fontId="19"/>
  </si>
  <si>
    <t>（記載注意事項）</t>
  </si>
  <si>
    <t>１　「補助金確定額：（Ａ）」とは、補助金確定額をいいます。</t>
  </si>
  <si>
    <t>　（注）補助事業に係る収益額等の算定に必要な資料を添付してください。</t>
  </si>
  <si>
    <t>　</t>
    <phoneticPr fontId="19"/>
  </si>
  <si>
    <t>変更承認の有無</t>
    <rPh sb="0" eb="4">
      <t>ヘンコウショウニン</t>
    </rPh>
    <rPh sb="5" eb="7">
      <t>ウム</t>
    </rPh>
    <phoneticPr fontId="19"/>
  </si>
  <si>
    <t>令和　年　月　日</t>
    <rPh sb="0" eb="2">
      <t>レイワ</t>
    </rPh>
    <rPh sb="3" eb="4">
      <t>ネン</t>
    </rPh>
    <rPh sb="5" eb="6">
      <t>ゲツ</t>
    </rPh>
    <rPh sb="7" eb="8">
      <t>ニチ</t>
    </rPh>
    <phoneticPr fontId="19"/>
  </si>
  <si>
    <t>○○補助金に係る事業化状況報告書</t>
    <rPh sb="2" eb="5">
      <t>ホジョキン</t>
    </rPh>
    <rPh sb="6" eb="7">
      <t>カカ</t>
    </rPh>
    <rPh sb="8" eb="13">
      <t>ジギョウカジョウキョウ</t>
    </rPh>
    <rPh sb="13" eb="16">
      <t>ホウコクショ</t>
    </rPh>
    <phoneticPr fontId="19"/>
  </si>
  <si>
    <t>補助事業の実施結果の事業化等の有無</t>
    <phoneticPr fontId="19"/>
  </si>
  <si>
    <t>【参画事業者に関する情報】</t>
    <rPh sb="1" eb="6">
      <t>サンカクジギョウシャ</t>
    </rPh>
    <rPh sb="7" eb="8">
      <t>カン</t>
    </rPh>
    <rPh sb="10" eb="12">
      <t>ジョウホウ</t>
    </rPh>
    <phoneticPr fontId="19"/>
  </si>
  <si>
    <t>【補助事業の実施結果の事業化等の有無】</t>
    <phoneticPr fontId="19"/>
  </si>
  <si>
    <t>【代表申請者及び参画事業者の売上総利益（売上高－売上原価）】</t>
    <phoneticPr fontId="19"/>
  </si>
  <si>
    <t>（単位：円）</t>
    <phoneticPr fontId="19"/>
  </si>
  <si>
    <t>（単位：円）</t>
    <phoneticPr fontId="19"/>
  </si>
  <si>
    <t>※本項目については、補助金の効果を測定するためのものであり、本事業と関係なく記載を求めております。なお、参画事業者が存在する場合は、参画事業者の情報も記載してください。</t>
    <phoneticPr fontId="19"/>
  </si>
  <si>
    <t>※　水色のセルのみ入力してください。</t>
    <phoneticPr fontId="19"/>
  </si>
  <si>
    <t>【補助事業に係る収入等】</t>
    <rPh sb="1" eb="5">
      <t>ホジョジギョウ</t>
    </rPh>
    <rPh sb="6" eb="7">
      <t>カカ</t>
    </rPh>
    <rPh sb="8" eb="11">
      <t>シュウニュウトウ</t>
    </rPh>
    <phoneticPr fontId="19"/>
  </si>
  <si>
    <t>事業者別個別入力欄</t>
  </si>
  <si>
    <t>基本項目入力シートに戻る</t>
    <phoneticPr fontId="19"/>
  </si>
  <si>
    <t>基本項目等入力シート</t>
    <rPh sb="0" eb="2">
      <t>キホン</t>
    </rPh>
    <rPh sb="2" eb="4">
      <t>コウモク</t>
    </rPh>
    <rPh sb="4" eb="5">
      <t>トウ</t>
    </rPh>
    <rPh sb="5" eb="7">
      <t>ニュウリョク</t>
    </rPh>
    <phoneticPr fontId="19"/>
  </si>
  <si>
    <t>【基本項目】</t>
    <rPh sb="1" eb="5">
      <t>キホンコウモク</t>
    </rPh>
    <phoneticPr fontId="19"/>
  </si>
  <si>
    <t>※　参画事業者が「有」の場合は、シート下部の【参画事業者に関する情報】欄に、事業者ごとに
　住所、氏名又は名称、代表者氏名をそれぞれ入力してください。</t>
    <rPh sb="2" eb="7">
      <t>サンカクジギョウシャ</t>
    </rPh>
    <rPh sb="9" eb="10">
      <t>ア</t>
    </rPh>
    <rPh sb="12" eb="14">
      <t>バアイ</t>
    </rPh>
    <rPh sb="19" eb="21">
      <t>カブ</t>
    </rPh>
    <rPh sb="35" eb="36">
      <t>ラン</t>
    </rPh>
    <rPh sb="38" eb="41">
      <t>ジギョウシャ</t>
    </rPh>
    <rPh sb="46" eb="48">
      <t>ジュウショ</t>
    </rPh>
    <rPh sb="49" eb="52">
      <t>シメイマタ</t>
    </rPh>
    <rPh sb="53" eb="55">
      <t>メイショウ</t>
    </rPh>
    <rPh sb="56" eb="59">
      <t>ダイヒョウシャ</t>
    </rPh>
    <rPh sb="59" eb="61">
      <t>シメイ</t>
    </rPh>
    <rPh sb="66" eb="68">
      <t>ニュウリョク</t>
    </rPh>
    <phoneticPr fontId="19"/>
  </si>
  <si>
    <t>※　補助金額確定通知書の「補助金確定額」に記載された金額を入力してください。</t>
    <rPh sb="2" eb="6">
      <t>ホジョキンガク</t>
    </rPh>
    <rPh sb="6" eb="8">
      <t>カクテイ</t>
    </rPh>
    <rPh sb="8" eb="11">
      <t>ツウチショ</t>
    </rPh>
    <rPh sb="13" eb="19">
      <t>ホジョキンカクテイガク</t>
    </rPh>
    <rPh sb="21" eb="23">
      <t>キサイ</t>
    </rPh>
    <rPh sb="26" eb="28">
      <t>キンガク</t>
    </rPh>
    <rPh sb="29" eb="31">
      <t>ニュウリョク</t>
    </rPh>
    <phoneticPr fontId="19"/>
  </si>
  <si>
    <t>交付決定通知書</t>
    <rPh sb="0" eb="7">
      <t>コウフケッテイツウチショ</t>
    </rPh>
    <phoneticPr fontId="19"/>
  </si>
  <si>
    <t>文書日付</t>
    <rPh sb="0" eb="4">
      <t>ブンショヒヅケ</t>
    </rPh>
    <phoneticPr fontId="19"/>
  </si>
  <si>
    <t>文書番号</t>
    <rPh sb="0" eb="4">
      <t>ブンショバンゴウ</t>
    </rPh>
    <phoneticPr fontId="19"/>
  </si>
  <si>
    <t>２年目終了時</t>
    <phoneticPr fontId="19"/>
  </si>
  <si>
    <t>変更承認通知書</t>
    <rPh sb="0" eb="7">
      <t>ヘンコウショウニンツウチショ</t>
    </rPh>
    <phoneticPr fontId="19"/>
  </si>
  <si>
    <t>　以下リンク先のシートにおいて、補助事業者、参画事業者ごとに「補助事業に係る収入」、「補助事業に係る収入額を得るために要した経費」、「補助事業に係る追加的経費」を入力してください。</t>
    <rPh sb="1" eb="3">
      <t>イカ</t>
    </rPh>
    <rPh sb="6" eb="7">
      <t>サキ</t>
    </rPh>
    <rPh sb="16" eb="18">
      <t>ホジョ</t>
    </rPh>
    <rPh sb="18" eb="21">
      <t>ジギョウシャ</t>
    </rPh>
    <rPh sb="22" eb="27">
      <t>サンカクジギョウシャ</t>
    </rPh>
    <rPh sb="31" eb="35">
      <t>ホジョジギョウ</t>
    </rPh>
    <rPh sb="36" eb="37">
      <t>カカ</t>
    </rPh>
    <rPh sb="38" eb="40">
      <t>シュウニュウ</t>
    </rPh>
    <rPh sb="43" eb="47">
      <t>ホジョジギョウ</t>
    </rPh>
    <rPh sb="81" eb="83">
      <t>ニュウリョク</t>
    </rPh>
    <phoneticPr fontId="19"/>
  </si>
  <si>
    <t xml:space="preserve"> １　補助事業の実施結果の事業化</t>
    <phoneticPr fontId="19"/>
  </si>
  <si>
    <t xml:space="preserve"> ２　産業財産権等の譲渡又は実施権の設定</t>
    <phoneticPr fontId="19"/>
  </si>
  <si>
    <t xml:space="preserve"> ３　その他の補助事業の実施結果の他への供与</t>
    <phoneticPr fontId="19"/>
  </si>
  <si>
    <t>参画事業者の有無</t>
    <rPh sb="0" eb="2">
      <t>サンカク</t>
    </rPh>
    <rPh sb="2" eb="5">
      <t>ジギョウシャ</t>
    </rPh>
    <rPh sb="6" eb="8">
      <t>ウム</t>
    </rPh>
    <phoneticPr fontId="19"/>
  </si>
  <si>
    <t>※　本項目については、補助金の効果を測定するためのものであり、本事業と関係なく記載を求めております。なお、参画事業者が存在する場合は、参画事業者の情報も記載してください。</t>
    <phoneticPr fontId="19"/>
  </si>
  <si>
    <t>※　補助事業を完了した年度を記載してください。</t>
    <rPh sb="2" eb="6">
      <t>ホジョジギョウ</t>
    </rPh>
    <rPh sb="7" eb="9">
      <t>カンリョウ</t>
    </rPh>
    <rPh sb="11" eb="13">
      <t>ネンド</t>
    </rPh>
    <rPh sb="14" eb="16">
      <t>キサイ</t>
    </rPh>
    <phoneticPr fontId="19"/>
  </si>
  <si>
    <t>年度</t>
    <rPh sb="0" eb="2">
      <t>ネンド</t>
    </rPh>
    <phoneticPr fontId="19"/>
  </si>
  <si>
    <t>提出年月日</t>
    <rPh sb="0" eb="2">
      <t>テイシュツ</t>
    </rPh>
    <rPh sb="2" eb="5">
      <t>ネンガッピ</t>
    </rPh>
    <phoneticPr fontId="19"/>
  </si>
  <si>
    <t>２　「補助事業に係る本年度収入額：（Ｂ）」とは、補助事業の実施結果の事業化、産業財産権
  等の譲渡　又は実施権の設定及びその他当該補助事業の実施結果の他への供与による総収入額
　をいいます。</t>
    <phoneticPr fontId="19"/>
  </si>
  <si>
    <t>３　「補助事業に係る本年度収益額：（Ｃ）」とは、「補助事業に係る本年度収入額：（Ｂ）」
　から収入を得るために要した額を差し引いた額の合計額をいいます。　なお、収益がマイナス
　となる場合は、マイナスの値を記載してください。また、（Ｃ）の値が０以下の場合には、
　（Ｄ）、（Ｅ）、（Ｆ）、（Ｈ）の項目については記載しないでください。</t>
    <phoneticPr fontId="19"/>
  </si>
  <si>
    <t>４　「控除額：（Ｄ）」とは、補助事業に要した経費のうち、自己負担によって支出した額（補
　助事業に要した経費－補助金確定額）をいいます。
　　なお、補助事業終了後、翌々年度以降の控除額の算出については、自己負担によって支出し
　た額から補助事業年度終了より前年度までの補助事業に係る収益の累積額を差し引いた額（自
　己負担額－前年度までの収益累積額）をいいます。ただし、控除額は自己負担によって支出し
　た額の範囲内とし、前年度までの補助事業に係る収益の累積額が自己負担によって支出した額
　と同額以上となった場合には、本年度の控除額は０とします。</t>
    <phoneticPr fontId="19"/>
  </si>
  <si>
    <t>　　</t>
    <phoneticPr fontId="19"/>
  </si>
  <si>
    <t>５　「本年度までの補助事業に係る支出額：（Ｅ）」とは、補助事業に要した経費及び補助事業
　年度終了以降に追加的に要した補助事業に係る経費の合計額をいいます。</t>
    <phoneticPr fontId="19"/>
  </si>
  <si>
    <t>６　「基準納付額：（Ｆ）」とは、「補助事業に係る本年度収益額：（Ｃ）」から「控除額：
　（Ｄ）」を差し引いた額に、「補助金確定額：（Ａ）」を乗じ、「本年度までの補助事業に係
　る支出額：（Ｅ）」で除した額をいいます。
　　（Ｆ＝（Ｃ－Ｄ）Ａ／Ｅ）</t>
    <phoneticPr fontId="19"/>
  </si>
  <si>
    <t>７　「前年度までの補助事業に係る国への累積納付額：（Ｇ）」とは、前年度までの収益に伴う
　納付金及び財産処分に伴う納付金の合計額をいいます。</t>
    <phoneticPr fontId="19"/>
  </si>
  <si>
    <t>８　「本年度納付金：（Ｈ）」とは、「基準納付額：（Ｆ）」と「累積納付額：（Ｇ）」の合計
　額が「補助金確定額：（Ａ）」を超えない場合には、基準納付額が本年度納付額となります。
　　また、「基準納付額：（Ｆ）」と「累積納付額：（Ｇ）」の合計額が「補助金確定額：
　（Ａ）」を超える場合には、「補助金確定額：（Ａ）」から「累積納付額：（Ｇ）」を差し引
　いた残額が本年度納付額となります。
　　（Ａ＞Ｆ＋ＧならばＨ＝Ｆ、Ａ≦Ｆ＋ＧならばＨ＝Ａ－Ｇ）</t>
    <phoneticPr fontId="19"/>
  </si>
  <si>
    <t>※　実績報告書の様式第６の別紙２の「補助事業に要した経費」の実績額の合計を記載してください。</t>
    <rPh sb="2" eb="7">
      <t>ジッセキホウコクショ</t>
    </rPh>
    <rPh sb="8" eb="10">
      <t>ヨウシキ</t>
    </rPh>
    <rPh sb="10" eb="11">
      <t>ダイ</t>
    </rPh>
    <rPh sb="13" eb="15">
      <t>ベッシ</t>
    </rPh>
    <rPh sb="18" eb="22">
      <t>ホジョジギョウ</t>
    </rPh>
    <rPh sb="23" eb="24">
      <t>ヨウ</t>
    </rPh>
    <rPh sb="26" eb="28">
      <t>ケイヒ</t>
    </rPh>
    <rPh sb="30" eb="32">
      <t>ジッセキ</t>
    </rPh>
    <rPh sb="32" eb="33">
      <t>ガク</t>
    </rPh>
    <rPh sb="34" eb="36">
      <t>ゴウケイ</t>
    </rPh>
    <rPh sb="37" eb="39">
      <t>キサイ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</si>
</sst>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37"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b/>
      <sz val="16"/>
      <color theme="1"/>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9"/>
      <color indexed="81"/>
      <name val="ＭＳ Ｐゴシック"/>
      <family val="3"/>
      <charset val="128"/>
    </font>
    <font>
      <sz val="11"/>
      <color rgb="FFFF0000"/>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11"/>
      <color theme="0"/>
      <name val="ＭＳ Ｐゴシック"/>
      <family val="3"/>
      <charset val="128"/>
      <scheme val="minor"/>
    </font>
    <font>
      <sz val="10"/>
      <color rgb="FFFF0000"/>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tint="-0.249977111117893"/>
        <bgColor indexed="64"/>
      </patternFill>
    </fill>
    <fill>
      <patternFill patternType="solid">
        <fgColor rgb="FF92D050"/>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auto="1"/>
      </left>
      <right style="medium">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9" fillId="0" borderId="0" applyNumberFormat="0" applyFill="0" applyBorder="0" applyAlignment="0" applyProtection="0">
      <alignment vertical="center"/>
    </xf>
  </cellStyleXfs>
  <cellXfs count="216">
    <xf numFmtId="0" fontId="0" fillId="0" borderId="0" xfId="0">
      <alignment vertical="center"/>
    </xf>
    <xf numFmtId="0" fontId="18" fillId="0" borderId="0" xfId="0" applyFont="1">
      <alignment vertical="center"/>
    </xf>
    <xf numFmtId="0" fontId="20" fillId="0" borderId="0" xfId="0" applyFont="1">
      <alignment vertical="center"/>
    </xf>
    <xf numFmtId="0" fontId="20" fillId="0" borderId="0" xfId="0" applyFont="1" applyAlignment="1">
      <alignment vertical="top" wrapText="1"/>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Border="1" applyAlignment="1">
      <alignment horizontal="left" vertical="center"/>
    </xf>
    <xf numFmtId="38" fontId="20" fillId="0" borderId="0" xfId="1" applyFont="1" applyBorder="1" applyAlignment="1">
      <alignment horizontal="center" vertical="center"/>
    </xf>
    <xf numFmtId="49" fontId="20" fillId="0" borderId="0" xfId="0" applyNumberFormat="1" applyFont="1">
      <alignment vertical="center"/>
    </xf>
    <xf numFmtId="0" fontId="21" fillId="0" borderId="0" xfId="0" applyFont="1" applyBorder="1" applyAlignment="1" applyProtection="1">
      <alignment vertical="center"/>
    </xf>
    <xf numFmtId="0" fontId="22" fillId="0" borderId="0" xfId="0" applyFont="1" applyProtection="1">
      <alignment vertical="center"/>
    </xf>
    <xf numFmtId="0" fontId="0" fillId="0" borderId="0" xfId="0" applyProtection="1">
      <alignment vertical="center"/>
    </xf>
    <xf numFmtId="0" fontId="0" fillId="0" borderId="0" xfId="0" applyAlignment="1" applyProtection="1">
      <alignment horizontal="center" vertical="center"/>
    </xf>
    <xf numFmtId="0" fontId="23" fillId="0" borderId="0"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2" xfId="0" applyFont="1" applyBorder="1" applyAlignment="1" applyProtection="1">
      <alignment horizontal="center" vertical="center"/>
    </xf>
    <xf numFmtId="0" fontId="21" fillId="0" borderId="0" xfId="0" applyFont="1" applyAlignment="1" applyProtection="1">
      <alignment horizontal="left" vertical="center"/>
    </xf>
    <xf numFmtId="0" fontId="0" fillId="0" borderId="10" xfId="0" applyBorder="1" applyProtection="1">
      <alignment vertical="center"/>
    </xf>
    <xf numFmtId="0" fontId="0" fillId="0" borderId="10" xfId="0" applyFill="1" applyBorder="1" applyProtection="1">
      <alignment vertical="center"/>
    </xf>
    <xf numFmtId="0" fontId="0" fillId="0" borderId="0" xfId="0" applyFill="1" applyBorder="1" applyProtection="1">
      <alignment vertical="center"/>
    </xf>
    <xf numFmtId="38" fontId="0" fillId="0" borderId="0" xfId="1" applyFont="1" applyFill="1" applyBorder="1" applyAlignment="1" applyProtection="1">
      <alignment horizontal="right" vertical="center"/>
    </xf>
    <xf numFmtId="0" fontId="22" fillId="0" borderId="0" xfId="0" applyFont="1" applyAlignment="1" applyProtection="1">
      <alignment horizontal="left" vertical="center"/>
    </xf>
    <xf numFmtId="0" fontId="0" fillId="0" borderId="0" xfId="0" applyAlignment="1" applyProtection="1">
      <alignment horizontal="right"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shrinkToFi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22" xfId="0" applyBorder="1" applyAlignment="1" applyProtection="1">
      <alignment horizontal="center" vertical="center" wrapText="1"/>
    </xf>
    <xf numFmtId="38" fontId="0" fillId="0" borderId="20" xfId="1" applyFont="1" applyFill="1" applyBorder="1" applyAlignment="1" applyProtection="1">
      <alignment horizontal="right" vertical="center"/>
    </xf>
    <xf numFmtId="38" fontId="0" fillId="0" borderId="23" xfId="1" applyFont="1" applyFill="1" applyBorder="1" applyAlignment="1" applyProtection="1">
      <alignment horizontal="right" vertical="center"/>
    </xf>
    <xf numFmtId="38" fontId="0" fillId="0" borderId="10" xfId="1" applyFont="1" applyFill="1" applyBorder="1" applyAlignment="1" applyProtection="1">
      <alignment horizontal="right" vertical="center"/>
    </xf>
    <xf numFmtId="38" fontId="0" fillId="0" borderId="22" xfId="1" applyFont="1" applyFill="1" applyBorder="1" applyAlignment="1" applyProtection="1">
      <alignment horizontal="right" vertical="center"/>
    </xf>
    <xf numFmtId="38" fontId="0" fillId="34" borderId="20" xfId="1" applyFont="1" applyFill="1" applyBorder="1" applyAlignment="1" applyProtection="1">
      <alignment horizontal="center" vertical="center"/>
    </xf>
    <xf numFmtId="38" fontId="0" fillId="0" borderId="21" xfId="1" applyFont="1" applyBorder="1" applyProtection="1">
      <alignment vertical="center"/>
    </xf>
    <xf numFmtId="38" fontId="0" fillId="0" borderId="10" xfId="1" applyFont="1" applyBorder="1" applyProtection="1">
      <alignment vertical="center"/>
    </xf>
    <xf numFmtId="38" fontId="0" fillId="0" borderId="22" xfId="1" applyFont="1" applyBorder="1" applyProtection="1">
      <alignment vertical="center"/>
    </xf>
    <xf numFmtId="0" fontId="0" fillId="0" borderId="19" xfId="0" applyFill="1" applyBorder="1" applyAlignment="1" applyProtection="1">
      <alignment horizontal="center" vertical="center" shrinkToFit="1"/>
    </xf>
    <xf numFmtId="38" fontId="0" fillId="34" borderId="20" xfId="1" applyFont="1" applyFill="1" applyBorder="1" applyAlignment="1" applyProtection="1">
      <alignment horizontal="right" vertical="center"/>
    </xf>
    <xf numFmtId="38" fontId="0" fillId="0" borderId="10" xfId="1" applyFont="1" applyFill="1" applyBorder="1" applyProtection="1">
      <alignment vertical="center"/>
    </xf>
    <xf numFmtId="38" fontId="0" fillId="0" borderId="22" xfId="1" applyFont="1" applyFill="1" applyBorder="1" applyProtection="1">
      <alignment vertical="center"/>
    </xf>
    <xf numFmtId="0" fontId="0" fillId="0" borderId="19" xfId="0" quotePrefix="1" applyFill="1" applyBorder="1" applyAlignment="1" applyProtection="1">
      <alignment horizontal="center" vertical="center" shrinkToFit="1"/>
    </xf>
    <xf numFmtId="0" fontId="0" fillId="35" borderId="19" xfId="0" applyFill="1" applyBorder="1" applyAlignment="1" applyProtection="1">
      <alignment horizontal="center" vertical="center" shrinkToFit="1"/>
    </xf>
    <xf numFmtId="38" fontId="0" fillId="0" borderId="21" xfId="1" applyFont="1" applyBorder="1" applyAlignment="1" applyProtection="1">
      <alignment horizontal="center" vertical="center"/>
    </xf>
    <xf numFmtId="38" fontId="0" fillId="0" borderId="10" xfId="1" applyFont="1" applyBorder="1" applyAlignment="1" applyProtection="1">
      <alignment horizontal="center" vertical="center"/>
    </xf>
    <xf numFmtId="38" fontId="0" fillId="0" borderId="22" xfId="1" applyFont="1" applyBorder="1" applyAlignment="1" applyProtection="1">
      <alignment horizontal="center" vertical="center"/>
    </xf>
    <xf numFmtId="38" fontId="0" fillId="0" borderId="21" xfId="1" applyNumberFormat="1" applyFont="1" applyFill="1" applyBorder="1" applyAlignment="1" applyProtection="1">
      <alignment horizontal="right" vertical="center"/>
    </xf>
    <xf numFmtId="38" fontId="0" fillId="0" borderId="10" xfId="1" applyNumberFormat="1" applyFont="1" applyFill="1" applyBorder="1" applyAlignment="1" applyProtection="1">
      <alignment horizontal="right" vertical="center"/>
    </xf>
    <xf numFmtId="38" fontId="0" fillId="0" borderId="22" xfId="1" applyNumberFormat="1" applyFont="1" applyFill="1" applyBorder="1" applyAlignment="1" applyProtection="1">
      <alignment horizontal="right" vertical="center"/>
    </xf>
    <xf numFmtId="0" fontId="0" fillId="0" borderId="19" xfId="0" applyBorder="1" applyAlignment="1" applyProtection="1">
      <alignment horizontal="center" vertical="center" wrapText="1"/>
    </xf>
    <xf numFmtId="38" fontId="0" fillId="34" borderId="23" xfId="1" applyNumberFormat="1" applyFont="1" applyFill="1" applyBorder="1" applyAlignment="1" applyProtection="1">
      <alignment horizontal="right" vertical="center"/>
    </xf>
    <xf numFmtId="38" fontId="0" fillId="0" borderId="21" xfId="1" applyNumberFormat="1" applyFont="1" applyFill="1" applyBorder="1" applyAlignment="1" applyProtection="1">
      <alignment horizontal="center" vertical="center"/>
    </xf>
    <xf numFmtId="38" fontId="0" fillId="0" borderId="10" xfId="1" applyNumberFormat="1" applyFont="1" applyFill="1" applyBorder="1" applyAlignment="1" applyProtection="1">
      <alignment horizontal="center" vertical="center"/>
    </xf>
    <xf numFmtId="38" fontId="0" fillId="0" borderId="22" xfId="1" applyNumberFormat="1" applyFont="1" applyFill="1" applyBorder="1" applyAlignment="1" applyProtection="1">
      <alignment horizontal="center" vertical="center"/>
    </xf>
    <xf numFmtId="0" fontId="0" fillId="0" borderId="24" xfId="0" applyBorder="1" applyAlignment="1" applyProtection="1">
      <alignment horizontal="center" vertical="center" shrinkToFit="1"/>
    </xf>
    <xf numFmtId="38" fontId="0" fillId="34" borderId="25" xfId="1" applyFont="1" applyFill="1" applyBorder="1" applyAlignment="1" applyProtection="1">
      <alignment horizontal="right" vertical="center"/>
    </xf>
    <xf numFmtId="38" fontId="0" fillId="0" borderId="26" xfId="1" applyNumberFormat="1" applyFont="1" applyFill="1" applyBorder="1" applyAlignment="1" applyProtection="1">
      <alignment horizontal="right" vertical="center"/>
    </xf>
    <xf numFmtId="38" fontId="0" fillId="0" borderId="27" xfId="1" applyNumberFormat="1" applyFont="1" applyFill="1" applyBorder="1" applyAlignment="1" applyProtection="1">
      <alignment horizontal="right" vertical="center"/>
    </xf>
    <xf numFmtId="38" fontId="0" fillId="0" borderId="28" xfId="1" applyNumberFormat="1" applyFont="1" applyFill="1" applyBorder="1" applyAlignment="1" applyProtection="1">
      <alignment horizontal="right" vertical="center"/>
    </xf>
    <xf numFmtId="0" fontId="0" fillId="0" borderId="0" xfId="0" applyBorder="1" applyAlignment="1" applyProtection="1">
      <alignment horizontal="center" vertical="center"/>
    </xf>
    <xf numFmtId="38" fontId="0" fillId="0" borderId="0" xfId="1" applyNumberFormat="1" applyFont="1" applyFill="1" applyBorder="1" applyAlignment="1" applyProtection="1">
      <alignment horizontal="right" vertical="center"/>
    </xf>
    <xf numFmtId="0" fontId="0" fillId="0" borderId="14" xfId="0" applyFill="1" applyBorder="1" applyAlignment="1" applyProtection="1">
      <alignment horizontal="center"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25" fillId="0" borderId="19" xfId="0" applyFont="1" applyBorder="1" applyAlignment="1" applyProtection="1">
      <alignment horizontal="center" vertical="center" shrinkToFit="1"/>
    </xf>
    <xf numFmtId="0" fontId="26" fillId="34" borderId="20" xfId="0" applyFont="1" applyFill="1" applyBorder="1" applyAlignment="1" applyProtection="1">
      <alignment horizontal="center" vertical="center"/>
    </xf>
    <xf numFmtId="38" fontId="0" fillId="0" borderId="21" xfId="0" applyNumberFormat="1" applyBorder="1" applyProtection="1">
      <alignment vertical="center"/>
    </xf>
    <xf numFmtId="0" fontId="26" fillId="34" borderId="25" xfId="0" applyFont="1" applyFill="1" applyBorder="1" applyAlignment="1" applyProtection="1">
      <alignment horizontal="center" vertical="center"/>
    </xf>
    <xf numFmtId="38" fontId="0" fillId="0" borderId="11" xfId="0" applyNumberFormat="1" applyBorder="1" applyProtection="1">
      <alignment vertical="center"/>
    </xf>
    <xf numFmtId="0" fontId="26" fillId="0" borderId="0" xfId="0" applyFont="1" applyProtection="1">
      <alignment vertical="center"/>
    </xf>
    <xf numFmtId="0" fontId="0" fillId="0" borderId="10" xfId="0" applyBorder="1" applyAlignment="1" applyProtection="1">
      <alignment horizontal="center" vertical="center"/>
    </xf>
    <xf numFmtId="0" fontId="0" fillId="0" borderId="13" xfId="0" applyFill="1" applyBorder="1" applyAlignment="1" applyProtection="1">
      <alignment horizontal="center" vertical="center"/>
      <protection locked="0"/>
    </xf>
    <xf numFmtId="38" fontId="0" fillId="0" borderId="10" xfId="1" applyFont="1" applyFill="1" applyBorder="1" applyAlignment="1" applyProtection="1">
      <alignment horizontal="right" vertical="center"/>
      <protection locked="0"/>
    </xf>
    <xf numFmtId="38" fontId="26" fillId="0" borderId="10" xfId="1" applyFont="1" applyFill="1" applyBorder="1" applyProtection="1">
      <alignment vertical="center"/>
      <protection locked="0"/>
    </xf>
    <xf numFmtId="38" fontId="26" fillId="0" borderId="22" xfId="1" applyFont="1" applyFill="1" applyBorder="1" applyProtection="1">
      <alignment vertical="center"/>
      <protection locked="0"/>
    </xf>
    <xf numFmtId="38" fontId="20" fillId="0" borderId="0" xfId="1" applyFont="1" applyAlignment="1">
      <alignment vertical="center"/>
    </xf>
    <xf numFmtId="0" fontId="20" fillId="0" borderId="0" xfId="0" applyFont="1" applyAlignment="1">
      <alignment vertical="center"/>
    </xf>
    <xf numFmtId="0" fontId="20" fillId="0" borderId="0" xfId="0" applyFont="1" applyFill="1" applyAlignment="1" applyProtection="1">
      <alignment vertical="justify"/>
      <protection locked="0"/>
    </xf>
    <xf numFmtId="0" fontId="25" fillId="0" borderId="24" xfId="0" applyFont="1" applyBorder="1" applyAlignment="1" applyProtection="1">
      <alignment horizontal="center" vertical="center" shrinkToFit="1"/>
    </xf>
    <xf numFmtId="38" fontId="0" fillId="0" borderId="26" xfId="1" applyFont="1" applyFill="1" applyBorder="1" applyProtection="1">
      <alignment vertical="center"/>
    </xf>
    <xf numFmtId="38" fontId="26" fillId="0" borderId="27" xfId="1" applyFont="1" applyFill="1" applyBorder="1" applyProtection="1">
      <alignment vertical="center"/>
    </xf>
    <xf numFmtId="38" fontId="26" fillId="0" borderId="28" xfId="1" applyFont="1" applyFill="1" applyBorder="1" applyProtection="1">
      <alignment vertical="center"/>
    </xf>
    <xf numFmtId="38" fontId="0" fillId="0" borderId="27" xfId="1" applyFont="1" applyFill="1" applyBorder="1" applyProtection="1">
      <alignment vertical="center"/>
    </xf>
    <xf numFmtId="38" fontId="26" fillId="0" borderId="21" xfId="1" applyFont="1" applyFill="1" applyBorder="1" applyProtection="1">
      <alignment vertical="center"/>
      <protection locked="0"/>
    </xf>
    <xf numFmtId="0" fontId="24" fillId="0" borderId="0" xfId="0" applyFont="1">
      <alignment vertical="center"/>
    </xf>
    <xf numFmtId="0" fontId="30" fillId="0" borderId="0" xfId="0" applyFont="1">
      <alignment vertical="center"/>
    </xf>
    <xf numFmtId="0" fontId="32" fillId="0" borderId="0" xfId="0" applyFont="1">
      <alignment vertical="center"/>
    </xf>
    <xf numFmtId="0" fontId="28" fillId="0" borderId="0" xfId="0" applyFont="1">
      <alignment vertical="center"/>
    </xf>
    <xf numFmtId="0" fontId="33" fillId="0" borderId="0" xfId="0" applyFont="1" applyFill="1">
      <alignment vertical="center"/>
    </xf>
    <xf numFmtId="0" fontId="33" fillId="0" borderId="0" xfId="0" applyFont="1">
      <alignment vertical="center"/>
    </xf>
    <xf numFmtId="0" fontId="24" fillId="0" borderId="0" xfId="0" applyFont="1" applyFill="1">
      <alignment vertical="center"/>
    </xf>
    <xf numFmtId="176" fontId="24" fillId="0" borderId="33" xfId="0" applyNumberFormat="1" applyFont="1" applyBorder="1" applyAlignment="1">
      <alignment horizontal="center" vertical="center"/>
    </xf>
    <xf numFmtId="0" fontId="24" fillId="0" borderId="33" xfId="0" applyFont="1" applyFill="1" applyBorder="1" applyAlignment="1">
      <alignment horizontal="center" vertical="center"/>
    </xf>
    <xf numFmtId="0" fontId="24" fillId="0" borderId="33" xfId="0" applyFont="1" applyBorder="1" applyAlignment="1">
      <alignment horizontal="center" vertical="center"/>
    </xf>
    <xf numFmtId="0" fontId="24" fillId="0" borderId="0" xfId="0" applyFont="1" applyAlignment="1">
      <alignment vertical="center"/>
    </xf>
    <xf numFmtId="0" fontId="24" fillId="0" borderId="0" xfId="0" applyFont="1" applyFill="1" applyAlignment="1">
      <alignment vertical="center"/>
    </xf>
    <xf numFmtId="38" fontId="24" fillId="0" borderId="0" xfId="1" applyFont="1" applyAlignment="1">
      <alignment vertical="center"/>
    </xf>
    <xf numFmtId="0" fontId="34" fillId="0" borderId="0" xfId="0" applyFont="1">
      <alignment vertical="center"/>
    </xf>
    <xf numFmtId="0" fontId="24" fillId="0" borderId="0" xfId="0" applyFont="1" applyBorder="1">
      <alignment vertical="center"/>
    </xf>
    <xf numFmtId="38" fontId="24" fillId="0" borderId="0" xfId="1" applyFont="1" applyAlignment="1">
      <alignment horizontal="left" vertical="center"/>
    </xf>
    <xf numFmtId="0" fontId="35" fillId="0" borderId="0" xfId="43" applyFont="1">
      <alignment vertical="center"/>
    </xf>
    <xf numFmtId="0" fontId="24" fillId="33" borderId="33" xfId="0" applyFont="1" applyFill="1" applyBorder="1" applyAlignment="1">
      <alignment horizontal="center" vertical="center"/>
    </xf>
    <xf numFmtId="0" fontId="24" fillId="0" borderId="21" xfId="0" applyFont="1" applyBorder="1" applyAlignment="1">
      <alignment horizontal="center" vertical="center"/>
    </xf>
    <xf numFmtId="0" fontId="24" fillId="33" borderId="10" xfId="0" applyFont="1" applyFill="1" applyBorder="1" applyAlignment="1">
      <alignment horizontal="center" vertical="center"/>
    </xf>
    <xf numFmtId="0" fontId="24" fillId="33" borderId="33" xfId="0" applyNumberFormat="1" applyFont="1" applyFill="1" applyBorder="1" applyAlignment="1">
      <alignment horizontal="center" vertical="center"/>
    </xf>
    <xf numFmtId="0" fontId="24" fillId="0" borderId="21" xfId="0" applyFont="1" applyBorder="1">
      <alignment vertical="center"/>
    </xf>
    <xf numFmtId="0" fontId="24" fillId="33" borderId="35" xfId="0" applyFont="1" applyFill="1" applyBorder="1" applyAlignment="1">
      <alignment horizontal="center" vertical="center"/>
    </xf>
    <xf numFmtId="0" fontId="24" fillId="0" borderId="33" xfId="0" applyFont="1" applyBorder="1">
      <alignment vertical="center"/>
    </xf>
    <xf numFmtId="176" fontId="24" fillId="0" borderId="35" xfId="0" applyNumberFormat="1" applyFont="1" applyBorder="1" applyAlignment="1">
      <alignment horizontal="center" vertical="center"/>
    </xf>
    <xf numFmtId="0" fontId="24" fillId="0" borderId="35" xfId="0" applyFont="1" applyBorder="1" applyAlignment="1">
      <alignment horizontal="center" vertical="center"/>
    </xf>
    <xf numFmtId="0" fontId="24" fillId="0" borderId="33" xfId="0" applyNumberFormat="1" applyFont="1" applyFill="1" applyBorder="1" applyAlignment="1">
      <alignment horizontal="center" vertical="center"/>
    </xf>
    <xf numFmtId="0" fontId="24" fillId="0" borderId="11" xfId="0" applyFont="1" applyBorder="1">
      <alignment vertical="center"/>
    </xf>
    <xf numFmtId="0" fontId="24" fillId="0" borderId="35" xfId="0" applyFont="1" applyBorder="1">
      <alignment vertical="center"/>
    </xf>
    <xf numFmtId="0" fontId="24" fillId="0" borderId="40" xfId="0" applyFont="1" applyFill="1" applyBorder="1" applyAlignment="1">
      <alignment horizontal="left" vertical="center"/>
    </xf>
    <xf numFmtId="0" fontId="24" fillId="0" borderId="11" xfId="0" applyFont="1" applyFill="1" applyBorder="1" applyAlignment="1">
      <alignment horizontal="left" vertical="center"/>
    </xf>
    <xf numFmtId="0" fontId="24" fillId="0" borderId="35" xfId="0" applyFont="1" applyBorder="1" applyAlignment="1">
      <alignment horizontal="center" vertical="center"/>
    </xf>
    <xf numFmtId="0" fontId="33" fillId="0" borderId="40" xfId="0" applyFont="1" applyBorder="1">
      <alignment vertical="center"/>
    </xf>
    <xf numFmtId="0" fontId="33" fillId="0" borderId="11" xfId="0" applyFont="1" applyBorder="1">
      <alignment vertical="center"/>
    </xf>
    <xf numFmtId="0" fontId="24" fillId="0" borderId="41" xfId="0" applyFont="1" applyBorder="1">
      <alignment vertical="center"/>
    </xf>
    <xf numFmtId="0" fontId="24" fillId="0" borderId="12" xfId="0" applyFont="1" applyBorder="1">
      <alignment vertical="center"/>
    </xf>
    <xf numFmtId="0" fontId="33" fillId="0" borderId="42" xfId="0" applyFont="1" applyBorder="1">
      <alignment vertical="center"/>
    </xf>
    <xf numFmtId="0" fontId="33" fillId="0" borderId="0" xfId="0" applyFont="1" applyBorder="1">
      <alignment vertical="center"/>
    </xf>
    <xf numFmtId="0" fontId="24" fillId="0" borderId="42" xfId="0" applyFont="1" applyBorder="1">
      <alignment vertical="center"/>
    </xf>
    <xf numFmtId="0" fontId="24" fillId="0" borderId="35" xfId="0" applyFont="1" applyBorder="1" applyAlignment="1">
      <alignment vertical="center"/>
    </xf>
    <xf numFmtId="0" fontId="24" fillId="0" borderId="33" xfId="0" applyFont="1" applyBorder="1" applyAlignment="1">
      <alignment vertical="center"/>
    </xf>
    <xf numFmtId="0" fontId="24" fillId="0" borderId="21" xfId="0" applyFont="1" applyBorder="1" applyAlignment="1">
      <alignment vertical="center"/>
    </xf>
    <xf numFmtId="0" fontId="24" fillId="0" borderId="0" xfId="0" applyFont="1" applyBorder="1" applyAlignment="1">
      <alignment vertical="center"/>
    </xf>
    <xf numFmtId="0" fontId="24" fillId="0" borderId="0" xfId="0" applyFont="1" applyAlignment="1">
      <alignment vertical="center" wrapText="1"/>
    </xf>
    <xf numFmtId="0" fontId="24" fillId="0" borderId="21" xfId="0" applyFont="1" applyBorder="1" applyAlignment="1">
      <alignment horizontal="center" vertical="center"/>
    </xf>
    <xf numFmtId="0" fontId="28" fillId="0" borderId="0" xfId="0" applyFont="1" applyBorder="1" applyAlignment="1">
      <alignment vertical="center" wrapText="1"/>
    </xf>
    <xf numFmtId="0" fontId="20" fillId="0" borderId="0" xfId="0" applyFont="1" applyAlignment="1">
      <alignment vertical="center" wrapText="1"/>
    </xf>
    <xf numFmtId="0" fontId="33" fillId="0" borderId="0" xfId="0" applyFont="1" applyBorder="1" applyAlignment="1">
      <alignment horizontal="left" vertical="center"/>
    </xf>
    <xf numFmtId="0" fontId="36" fillId="0" borderId="0" xfId="0" applyFont="1">
      <alignment vertical="center"/>
    </xf>
    <xf numFmtId="0" fontId="24" fillId="0" borderId="0" xfId="0" applyFont="1" applyAlignment="1">
      <alignment horizontal="center" vertical="center"/>
    </xf>
    <xf numFmtId="0" fontId="33" fillId="0" borderId="0" xfId="0" applyFont="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vertical="top"/>
    </xf>
    <xf numFmtId="0" fontId="20" fillId="0" borderId="0" xfId="0" applyFont="1" applyAlignment="1">
      <alignment horizontal="distributed" vertical="center"/>
    </xf>
    <xf numFmtId="0" fontId="20" fillId="0" borderId="0" xfId="0" applyFont="1" applyAlignment="1">
      <alignment horizontal="justify" vertical="center" wrapText="1"/>
    </xf>
    <xf numFmtId="0" fontId="20" fillId="0" borderId="0" xfId="0" applyFont="1" applyAlignment="1">
      <alignment horizontal="justify" vertical="center"/>
    </xf>
    <xf numFmtId="0" fontId="20" fillId="0" borderId="0" xfId="0" applyFont="1" applyFill="1" applyAlignment="1">
      <alignment vertical="center" wrapText="1"/>
    </xf>
    <xf numFmtId="0" fontId="20" fillId="0" borderId="0" xfId="0" applyFont="1" applyFill="1">
      <alignment vertical="center"/>
    </xf>
    <xf numFmtId="0" fontId="34" fillId="0" borderId="11" xfId="0" applyFont="1" applyBorder="1" applyAlignment="1">
      <alignment horizontal="left" vertical="top" wrapText="1"/>
    </xf>
    <xf numFmtId="0" fontId="24" fillId="0" borderId="10" xfId="0" applyFont="1" applyBorder="1" applyAlignment="1">
      <alignment horizontal="center" vertical="center"/>
    </xf>
    <xf numFmtId="38" fontId="24" fillId="0" borderId="10" xfId="1" applyFont="1" applyBorder="1" applyAlignment="1">
      <alignment horizontal="center" vertical="center" shrinkToFit="1"/>
    </xf>
    <xf numFmtId="0" fontId="24" fillId="0" borderId="10" xfId="0" applyFont="1" applyBorder="1" applyAlignment="1">
      <alignment horizontal="center" vertical="center" shrinkToFit="1"/>
    </xf>
    <xf numFmtId="0" fontId="24" fillId="33" borderId="38" xfId="0" applyFont="1" applyFill="1" applyBorder="1" applyAlignment="1">
      <alignment horizontal="left" vertical="center" wrapText="1"/>
    </xf>
    <xf numFmtId="0" fontId="24" fillId="33" borderId="37" xfId="0" applyFont="1" applyFill="1" applyBorder="1" applyAlignment="1">
      <alignment horizontal="left" vertical="center" wrapText="1"/>
    </xf>
    <xf numFmtId="0" fontId="24" fillId="33" borderId="39" xfId="0" applyFont="1" applyFill="1" applyBorder="1" applyAlignment="1">
      <alignment horizontal="left" vertical="center" wrapText="1"/>
    </xf>
    <xf numFmtId="38" fontId="24" fillId="33" borderId="10" xfId="1" applyFont="1" applyFill="1" applyBorder="1" applyAlignment="1">
      <alignment horizontal="right" vertical="center"/>
    </xf>
    <xf numFmtId="0" fontId="24" fillId="33" borderId="34" xfId="0" applyFont="1" applyFill="1" applyBorder="1" applyAlignment="1">
      <alignment horizontal="left" vertical="center" wrapText="1"/>
    </xf>
    <xf numFmtId="0" fontId="24" fillId="33" borderId="32" xfId="0" applyFont="1" applyFill="1" applyBorder="1" applyAlignment="1">
      <alignment horizontal="left" vertical="center" wrapText="1"/>
    </xf>
    <xf numFmtId="0" fontId="24" fillId="33" borderId="36" xfId="0" applyFont="1" applyFill="1" applyBorder="1" applyAlignment="1">
      <alignment horizontal="left" vertical="center" wrapText="1"/>
    </xf>
    <xf numFmtId="0" fontId="24" fillId="33" borderId="34" xfId="0" applyFont="1" applyFill="1" applyBorder="1" applyAlignment="1">
      <alignment horizontal="left" vertical="center"/>
    </xf>
    <xf numFmtId="0" fontId="24" fillId="33" borderId="32" xfId="0" applyFont="1" applyFill="1" applyBorder="1" applyAlignment="1">
      <alignment horizontal="left" vertical="center"/>
    </xf>
    <xf numFmtId="0" fontId="24" fillId="33" borderId="36" xfId="0" applyFont="1" applyFill="1" applyBorder="1" applyAlignment="1">
      <alignment horizontal="left" vertical="center"/>
    </xf>
    <xf numFmtId="177" fontId="24" fillId="33" borderId="34" xfId="0" applyNumberFormat="1" applyFont="1" applyFill="1" applyBorder="1" applyAlignment="1">
      <alignment horizontal="left" vertical="center"/>
    </xf>
    <xf numFmtId="177" fontId="24" fillId="33" borderId="32" xfId="0" applyNumberFormat="1" applyFont="1" applyFill="1" applyBorder="1" applyAlignment="1">
      <alignment horizontal="left" vertical="center"/>
    </xf>
    <xf numFmtId="177" fontId="24" fillId="33" borderId="36" xfId="0" applyNumberFormat="1" applyFont="1" applyFill="1" applyBorder="1" applyAlignment="1">
      <alignment horizontal="left" vertical="center"/>
    </xf>
    <xf numFmtId="0" fontId="35" fillId="0" borderId="0" xfId="43" applyFont="1" applyAlignment="1">
      <alignment horizontal="left" vertical="center"/>
    </xf>
    <xf numFmtId="0" fontId="24" fillId="0" borderId="35" xfId="0" applyFont="1" applyBorder="1" applyAlignment="1">
      <alignment horizontal="distributed" vertical="center"/>
    </xf>
    <xf numFmtId="0" fontId="24" fillId="0" borderId="33" xfId="0" applyFont="1" applyBorder="1" applyAlignment="1">
      <alignment horizontal="distributed" vertical="center"/>
    </xf>
    <xf numFmtId="0" fontId="24" fillId="0" borderId="21" xfId="0" applyFont="1" applyBorder="1" applyAlignment="1">
      <alignment horizontal="distributed" vertical="center"/>
    </xf>
    <xf numFmtId="0" fontId="24" fillId="0" borderId="35" xfId="0" applyFont="1" applyFill="1" applyBorder="1" applyAlignment="1">
      <alignment horizontal="distributed" vertical="center"/>
    </xf>
    <xf numFmtId="0" fontId="24" fillId="0" borderId="33" xfId="0" applyFont="1" applyFill="1" applyBorder="1" applyAlignment="1">
      <alignment horizontal="distributed" vertical="center"/>
    </xf>
    <xf numFmtId="0" fontId="24" fillId="0" borderId="21" xfId="0" applyFont="1" applyFill="1" applyBorder="1" applyAlignment="1">
      <alignment horizontal="distributed" vertical="center"/>
    </xf>
    <xf numFmtId="0" fontId="24" fillId="0" borderId="35" xfId="0" applyFont="1" applyBorder="1" applyAlignment="1">
      <alignment horizontal="center" vertical="center"/>
    </xf>
    <xf numFmtId="0" fontId="24" fillId="0" borderId="33" xfId="0" applyFont="1" applyBorder="1" applyAlignment="1">
      <alignment horizontal="center" vertical="center"/>
    </xf>
    <xf numFmtId="0" fontId="24" fillId="0" borderId="21" xfId="0" applyFont="1" applyBorder="1" applyAlignment="1">
      <alignment horizontal="center" vertical="center"/>
    </xf>
    <xf numFmtId="0" fontId="24" fillId="0" borderId="10" xfId="0" applyFont="1" applyFill="1" applyBorder="1" applyAlignment="1">
      <alignment horizontal="left" vertical="center"/>
    </xf>
    <xf numFmtId="0" fontId="34" fillId="0" borderId="0" xfId="0" applyFont="1" applyFill="1" applyBorder="1" applyAlignment="1">
      <alignment horizontal="left" vertical="center" wrapText="1"/>
    </xf>
    <xf numFmtId="0" fontId="31" fillId="0" borderId="0" xfId="0" applyFont="1" applyBorder="1" applyAlignment="1">
      <alignment horizontal="right" vertical="center"/>
    </xf>
    <xf numFmtId="0" fontId="24" fillId="0" borderId="0" xfId="0" applyFont="1" applyAlignment="1">
      <alignment horizontal="left" vertical="top" wrapText="1"/>
    </xf>
    <xf numFmtId="0" fontId="24" fillId="0" borderId="10" xfId="0" applyFont="1" applyBorder="1" applyAlignment="1">
      <alignment horizontal="distributed" vertical="center"/>
    </xf>
    <xf numFmtId="0" fontId="24" fillId="33" borderId="33" xfId="0" applyFont="1" applyFill="1" applyBorder="1" applyAlignment="1">
      <alignment horizontal="left" vertical="center"/>
    </xf>
    <xf numFmtId="0" fontId="24" fillId="33" borderId="21" xfId="0" applyFont="1" applyFill="1" applyBorder="1" applyAlignment="1">
      <alignment horizontal="left" vertical="center"/>
    </xf>
    <xf numFmtId="0" fontId="20" fillId="0" borderId="0" xfId="0" applyFont="1" applyFill="1" applyAlignment="1" applyProtection="1">
      <alignment horizontal="right" vertical="center"/>
      <protection locked="0"/>
    </xf>
    <xf numFmtId="0" fontId="20" fillId="0" borderId="0" xfId="0" applyFont="1" applyFill="1" applyAlignment="1" applyProtection="1">
      <alignment horizontal="left" vertical="center" wrapText="1"/>
      <protection locked="0"/>
    </xf>
    <xf numFmtId="0" fontId="20" fillId="0" borderId="0" xfId="0" applyFont="1" applyAlignment="1">
      <alignment horizontal="center" vertical="center"/>
    </xf>
    <xf numFmtId="0" fontId="20" fillId="0" borderId="0" xfId="0" applyFont="1" applyFill="1" applyAlignment="1" applyProtection="1">
      <alignment horizontal="left" vertical="justify" wrapText="1"/>
      <protection locked="0"/>
    </xf>
    <xf numFmtId="177" fontId="20" fillId="0" borderId="0" xfId="0" applyNumberFormat="1" applyFont="1" applyFill="1" applyAlignment="1" applyProtection="1">
      <alignment horizontal="center" vertical="center"/>
      <protection locked="0"/>
    </xf>
    <xf numFmtId="0" fontId="20" fillId="0" borderId="10" xfId="0" applyFont="1" applyBorder="1" applyAlignment="1">
      <alignment horizontal="left" vertical="center" wrapText="1"/>
    </xf>
    <xf numFmtId="0" fontId="20" fillId="0" borderId="0" xfId="0" applyFont="1" applyFill="1" applyAlignment="1" applyProtection="1">
      <alignment horizontal="center" vertical="center"/>
      <protection locked="0"/>
    </xf>
    <xf numFmtId="0" fontId="20" fillId="0" borderId="0" xfId="0" applyFont="1" applyFill="1" applyAlignment="1" applyProtection="1">
      <alignment vertical="center" wrapText="1"/>
      <protection locked="0"/>
    </xf>
    <xf numFmtId="0" fontId="20" fillId="0" borderId="0" xfId="0" applyFont="1" applyFill="1" applyAlignment="1" applyProtection="1">
      <alignment vertical="center"/>
      <protection locked="0"/>
    </xf>
    <xf numFmtId="0" fontId="20" fillId="0" borderId="10" xfId="0" applyFont="1" applyBorder="1" applyAlignment="1">
      <alignment horizontal="left" vertical="center"/>
    </xf>
    <xf numFmtId="0" fontId="20" fillId="0" borderId="10" xfId="0" applyFont="1" applyBorder="1" applyAlignment="1">
      <alignment horizontal="center" vertical="center"/>
    </xf>
    <xf numFmtId="38" fontId="20" fillId="0" borderId="10" xfId="1" applyFont="1" applyFill="1" applyBorder="1" applyAlignment="1" applyProtection="1">
      <alignment horizontal="right" vertical="center" indent="1" shrinkToFit="1"/>
      <protection locked="0"/>
    </xf>
    <xf numFmtId="38" fontId="20" fillId="0" borderId="35" xfId="1" applyFont="1" applyFill="1" applyBorder="1" applyAlignment="1" applyProtection="1">
      <alignment horizontal="right" vertical="center" indent="1" shrinkToFit="1"/>
      <protection locked="0"/>
    </xf>
    <xf numFmtId="38" fontId="20" fillId="0" borderId="33" xfId="1" applyFont="1" applyFill="1" applyBorder="1" applyAlignment="1" applyProtection="1">
      <alignment horizontal="right" vertical="center" indent="1" shrinkToFit="1"/>
      <protection locked="0"/>
    </xf>
    <xf numFmtId="38" fontId="20" fillId="0" borderId="21" xfId="1" applyFont="1" applyFill="1" applyBorder="1" applyAlignment="1" applyProtection="1">
      <alignment horizontal="right" vertical="center" indent="1" shrinkToFit="1"/>
      <protection locked="0"/>
    </xf>
    <xf numFmtId="38" fontId="20" fillId="0" borderId="10" xfId="1" applyFont="1" applyBorder="1" applyAlignment="1">
      <alignment horizontal="right" vertical="center" indent="1"/>
    </xf>
    <xf numFmtId="0" fontId="20" fillId="0" borderId="0" xfId="0" applyFont="1" applyBorder="1" applyAlignment="1">
      <alignment horizontal="right" vertical="center"/>
    </xf>
    <xf numFmtId="0" fontId="20" fillId="0" borderId="10" xfId="0" applyFont="1" applyBorder="1" applyAlignment="1">
      <alignment horizontal="center" vertical="center" wrapText="1"/>
    </xf>
    <xf numFmtId="0" fontId="20" fillId="0" borderId="0" xfId="0" applyFont="1" applyAlignment="1">
      <alignment horizontal="distributed" vertical="center"/>
    </xf>
    <xf numFmtId="0" fontId="20" fillId="0" borderId="0" xfId="0" applyFont="1" applyFill="1" applyAlignment="1" applyProtection="1">
      <alignment horizontal="left" vertical="center"/>
      <protection locked="0"/>
    </xf>
    <xf numFmtId="0" fontId="20" fillId="0" borderId="0" xfId="0" applyFont="1" applyFill="1" applyAlignment="1">
      <alignment horizontal="left" vertical="center"/>
    </xf>
    <xf numFmtId="0" fontId="20" fillId="0" borderId="11" xfId="0" applyFont="1" applyBorder="1" applyAlignment="1">
      <alignment horizontal="left" vertical="center" wrapText="1"/>
    </xf>
    <xf numFmtId="38" fontId="20" fillId="0" borderId="0" xfId="1" applyFont="1" applyAlignment="1">
      <alignment horizontal="right" vertical="center"/>
    </xf>
    <xf numFmtId="0" fontId="20" fillId="0" borderId="0" xfId="0" applyFont="1" applyAlignment="1">
      <alignment horizontal="right" vertical="center"/>
    </xf>
    <xf numFmtId="38" fontId="20" fillId="0" borderId="0" xfId="1" applyFont="1" applyAlignment="1">
      <alignment vertical="center"/>
    </xf>
    <xf numFmtId="38" fontId="20" fillId="0" borderId="0" xfId="1" applyFont="1" applyFill="1" applyAlignment="1">
      <alignment horizontal="right" vertical="center"/>
    </xf>
    <xf numFmtId="0" fontId="20" fillId="0" borderId="0" xfId="0" applyFont="1" applyAlignment="1">
      <alignment horizontal="left" vertical="center"/>
    </xf>
    <xf numFmtId="0" fontId="29" fillId="0" borderId="0" xfId="43" applyAlignment="1" applyProtection="1">
      <alignment horizontal="left" vertical="center"/>
    </xf>
    <xf numFmtId="0" fontId="22" fillId="0" borderId="29" xfId="0" applyFont="1" applyFill="1" applyBorder="1" applyAlignment="1" applyProtection="1">
      <alignment horizontal="left" vertical="center"/>
      <protection locked="0"/>
    </xf>
    <xf numFmtId="0" fontId="22" fillId="0" borderId="30" xfId="0" applyFont="1" applyFill="1" applyBorder="1" applyAlignment="1" applyProtection="1">
      <alignment horizontal="left" vertical="center"/>
      <protection locked="0"/>
    </xf>
    <xf numFmtId="0" fontId="22" fillId="0" borderId="31" xfId="0" applyFont="1" applyFill="1" applyBorder="1" applyAlignment="1" applyProtection="1">
      <alignment horizontal="left" vertical="center"/>
      <protection locked="0"/>
    </xf>
    <xf numFmtId="0" fontId="21" fillId="0" borderId="0" xfId="0" applyFont="1" applyBorder="1" applyAlignment="1" applyProtection="1">
      <alignment horizontal="center" vertical="center"/>
      <protection locked="0"/>
    </xf>
    <xf numFmtId="0" fontId="0" fillId="0" borderId="10" xfId="0" applyFill="1" applyBorder="1" applyAlignment="1" applyProtection="1">
      <alignment horizontal="left" vertical="center"/>
      <protection locked="0"/>
    </xf>
    <xf numFmtId="0" fontId="0" fillId="0" borderId="10" xfId="0" applyBorder="1" applyAlignment="1" applyProtection="1">
      <alignment horizontal="center" vertical="center"/>
    </xf>
    <xf numFmtId="0" fontId="20" fillId="0" borderId="0" xfId="0" applyFont="1" applyAlignment="1">
      <alignment horizontal="justify" vertical="center" wrapText="1"/>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79">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J97"/>
  <sheetViews>
    <sheetView showGridLines="0" tabSelected="1" zoomScaleNormal="100" zoomScaleSheetLayoutView="130" workbookViewId="0">
      <selection activeCell="E8" sqref="E8"/>
    </sheetView>
  </sheetViews>
  <sheetFormatPr defaultRowHeight="13" x14ac:dyDescent="0.2"/>
  <cols>
    <col min="1" max="1" width="3.1796875" style="89" customWidth="1"/>
    <col min="2" max="16" width="5.6328125" style="89" customWidth="1"/>
    <col min="17" max="17" width="3.1796875" style="89" customWidth="1"/>
    <col min="18" max="19" width="5.6328125" style="89" customWidth="1"/>
    <col min="20" max="20" width="6.26953125" style="89" customWidth="1"/>
    <col min="21" max="21" width="3.1796875" style="89" customWidth="1"/>
    <col min="22" max="35" width="5.6328125" style="89" customWidth="1"/>
    <col min="36" max="16384" width="8.7265625" style="89"/>
  </cols>
  <sheetData>
    <row r="2" spans="1:31" ht="19" x14ac:dyDescent="0.2">
      <c r="B2" s="137" t="s">
        <v>170</v>
      </c>
      <c r="C2" s="91"/>
      <c r="D2" s="91"/>
      <c r="E2" s="91"/>
      <c r="F2" s="91"/>
      <c r="G2" s="91"/>
      <c r="H2" s="91"/>
      <c r="I2" s="91"/>
      <c r="J2" s="91"/>
    </row>
    <row r="3" spans="1:31" x14ac:dyDescent="0.2">
      <c r="B3" s="102" t="s">
        <v>166</v>
      </c>
      <c r="C3" s="92"/>
      <c r="D3" s="92"/>
      <c r="E3" s="92"/>
      <c r="F3" s="92"/>
      <c r="G3" s="92"/>
      <c r="H3" s="92"/>
      <c r="I3" s="92"/>
      <c r="J3" s="92"/>
    </row>
    <row r="4" spans="1:31" x14ac:dyDescent="0.2">
      <c r="B4" s="92"/>
      <c r="C4" s="92"/>
      <c r="D4" s="92"/>
      <c r="E4" s="92"/>
      <c r="F4" s="92"/>
      <c r="G4" s="92"/>
      <c r="H4" s="92"/>
      <c r="I4" s="92"/>
      <c r="J4" s="92"/>
    </row>
    <row r="5" spans="1:31" ht="25" customHeight="1" x14ac:dyDescent="0.2">
      <c r="B5" s="91" t="s">
        <v>171</v>
      </c>
      <c r="C5" s="90"/>
      <c r="D5" s="90"/>
      <c r="E5" s="90"/>
      <c r="F5" s="90"/>
      <c r="G5" s="90"/>
      <c r="H5" s="90"/>
      <c r="I5" s="90"/>
      <c r="J5" s="90"/>
    </row>
    <row r="6" spans="1:31" ht="6" customHeight="1" x14ac:dyDescent="0.2">
      <c r="B6" s="90"/>
      <c r="C6" s="90"/>
      <c r="D6" s="90"/>
      <c r="E6" s="90"/>
      <c r="F6" s="90"/>
      <c r="G6" s="90"/>
      <c r="H6" s="90"/>
      <c r="I6" s="90"/>
      <c r="J6" s="90"/>
    </row>
    <row r="7" spans="1:31" ht="30" customHeight="1" x14ac:dyDescent="0.2">
      <c r="B7" s="165" t="s">
        <v>187</v>
      </c>
      <c r="C7" s="167"/>
      <c r="D7" s="98" t="s">
        <v>111</v>
      </c>
      <c r="E7" s="106"/>
      <c r="F7" s="98" t="s">
        <v>112</v>
      </c>
      <c r="G7" s="106"/>
      <c r="H7" s="98" t="s">
        <v>113</v>
      </c>
      <c r="I7" s="106"/>
      <c r="J7" s="107" t="s">
        <v>114</v>
      </c>
      <c r="K7" s="93" t="str">
        <f>IF(E7&lt;=9,DBCS(E7),ASC(E7))</f>
        <v/>
      </c>
      <c r="L7" s="93" t="str">
        <f>IF(G7&lt;=9,DBCS(G7),ASC(G7))</f>
        <v/>
      </c>
      <c r="M7" s="93" t="str">
        <f>IF(I7&lt;=9,DBCS(I7),ASC(I7))</f>
        <v/>
      </c>
      <c r="U7" s="93"/>
    </row>
    <row r="8" spans="1:31" ht="30" customHeight="1" x14ac:dyDescent="0.2">
      <c r="B8" s="178" t="s">
        <v>124</v>
      </c>
      <c r="C8" s="178"/>
      <c r="D8" s="120" t="s">
        <v>111</v>
      </c>
      <c r="E8" s="97">
        <f>IF(G7&gt;3,E7,E7-1)</f>
        <v>-1</v>
      </c>
      <c r="F8" s="133" t="s">
        <v>186</v>
      </c>
      <c r="G8" s="139" t="str">
        <f>IF(E8&lt;=9,DBCS(E8),ASC(E8))</f>
        <v>－１</v>
      </c>
      <c r="H8" s="140">
        <f>E8-1</f>
        <v>-2</v>
      </c>
      <c r="I8" s="140" t="str">
        <f>IF(H8&lt;=9,DBCS(H8),ASC(H8))</f>
        <v>－２</v>
      </c>
      <c r="U8" s="93"/>
      <c r="AB8" s="140"/>
      <c r="AC8" s="140"/>
      <c r="AD8" s="138"/>
      <c r="AE8" s="138"/>
    </row>
    <row r="9" spans="1:31" ht="10" customHeight="1" x14ac:dyDescent="0.2"/>
    <row r="10" spans="1:31" ht="30" customHeight="1" x14ac:dyDescent="0.2">
      <c r="B10" s="165" t="s">
        <v>117</v>
      </c>
      <c r="C10" s="167"/>
      <c r="D10" s="179"/>
      <c r="E10" s="179"/>
      <c r="F10" s="179"/>
      <c r="G10" s="179"/>
      <c r="H10" s="179"/>
      <c r="I10" s="179"/>
      <c r="J10" s="180"/>
    </row>
    <row r="11" spans="1:31" ht="10" customHeight="1" x14ac:dyDescent="0.2"/>
    <row r="12" spans="1:31" ht="30" customHeight="1" x14ac:dyDescent="0.2">
      <c r="B12" s="165" t="s">
        <v>123</v>
      </c>
      <c r="C12" s="166"/>
      <c r="D12" s="167"/>
      <c r="E12" s="108"/>
      <c r="F12" s="94" t="str">
        <f>IF(E12&lt;=9,DBCS(E12),ASC(E12))</f>
        <v/>
      </c>
      <c r="G12" s="136">
        <f>E12+1</f>
        <v>1</v>
      </c>
      <c r="H12" s="126" t="str">
        <f>IF(G12&lt;=9,DBCS(G12),ASC(G12))</f>
        <v>１</v>
      </c>
      <c r="I12" s="126"/>
      <c r="J12" s="103"/>
    </row>
    <row r="13" spans="1:31" ht="26.5" customHeight="1" x14ac:dyDescent="0.2">
      <c r="A13" s="126"/>
      <c r="B13" s="141" t="s">
        <v>185</v>
      </c>
      <c r="C13" s="126"/>
      <c r="D13" s="126"/>
      <c r="E13" s="126"/>
      <c r="F13" s="126"/>
      <c r="G13" s="126"/>
      <c r="H13" s="126"/>
      <c r="I13" s="126"/>
      <c r="J13" s="103"/>
    </row>
    <row r="14" spans="1:31" ht="30" customHeight="1" x14ac:dyDescent="0.2">
      <c r="B14" s="165" t="s">
        <v>115</v>
      </c>
      <c r="C14" s="166"/>
      <c r="D14" s="167"/>
      <c r="E14" s="155"/>
      <c r="F14" s="156"/>
      <c r="G14" s="156"/>
      <c r="H14" s="156"/>
      <c r="I14" s="156"/>
      <c r="J14" s="156"/>
      <c r="K14" s="156"/>
      <c r="L14" s="156"/>
      <c r="M14" s="156"/>
      <c r="N14" s="157"/>
    </row>
    <row r="15" spans="1:31" ht="30" customHeight="1" x14ac:dyDescent="0.2">
      <c r="B15" s="165" t="s">
        <v>133</v>
      </c>
      <c r="C15" s="166"/>
      <c r="D15" s="167"/>
      <c r="E15" s="155"/>
      <c r="F15" s="156"/>
      <c r="G15" s="156"/>
      <c r="H15" s="156"/>
      <c r="I15" s="156"/>
      <c r="J15" s="156"/>
      <c r="K15" s="156"/>
      <c r="L15" s="156"/>
      <c r="M15" s="156"/>
      <c r="N15" s="157"/>
    </row>
    <row r="16" spans="1:31" ht="30" customHeight="1" x14ac:dyDescent="0.2">
      <c r="B16" s="165" t="s">
        <v>108</v>
      </c>
      <c r="C16" s="166"/>
      <c r="D16" s="167"/>
      <c r="E16" s="158"/>
      <c r="F16" s="159"/>
      <c r="G16" s="159"/>
      <c r="H16" s="159"/>
      <c r="I16" s="159"/>
      <c r="J16" s="159"/>
      <c r="K16" s="159"/>
      <c r="L16" s="159"/>
      <c r="M16" s="159"/>
      <c r="N16" s="160"/>
    </row>
    <row r="17" spans="2:36" ht="30" customHeight="1" x14ac:dyDescent="0.2">
      <c r="B17" s="165" t="s">
        <v>116</v>
      </c>
      <c r="C17" s="166"/>
      <c r="D17" s="167"/>
      <c r="E17" s="161"/>
      <c r="F17" s="162"/>
      <c r="G17" s="162"/>
      <c r="H17" s="162"/>
      <c r="I17" s="162"/>
      <c r="J17" s="162"/>
      <c r="K17" s="162"/>
      <c r="L17" s="162"/>
      <c r="M17" s="162"/>
      <c r="N17" s="163"/>
    </row>
    <row r="18" spans="2:36" ht="30" customHeight="1" x14ac:dyDescent="0.2">
      <c r="B18" s="165" t="s">
        <v>118</v>
      </c>
      <c r="C18" s="166"/>
      <c r="D18" s="167"/>
      <c r="E18" s="151"/>
      <c r="F18" s="152"/>
      <c r="G18" s="152"/>
      <c r="H18" s="152"/>
      <c r="I18" s="152"/>
      <c r="J18" s="152"/>
      <c r="K18" s="152"/>
      <c r="L18" s="152"/>
      <c r="M18" s="152"/>
      <c r="N18" s="153"/>
    </row>
    <row r="19" spans="2:36" ht="30" customHeight="1" x14ac:dyDescent="0.2">
      <c r="B19" s="168" t="s">
        <v>183</v>
      </c>
      <c r="C19" s="169"/>
      <c r="D19" s="170"/>
      <c r="E19" s="106"/>
      <c r="F19" s="118"/>
      <c r="G19" s="119"/>
      <c r="H19" s="119"/>
      <c r="I19" s="119"/>
      <c r="J19" s="119"/>
      <c r="K19" s="119"/>
      <c r="L19" s="119"/>
      <c r="M19" s="119"/>
      <c r="N19" s="119"/>
    </row>
    <row r="20" spans="2:36" ht="26" customHeight="1" x14ac:dyDescent="0.2">
      <c r="B20" s="175" t="s">
        <v>172</v>
      </c>
      <c r="C20" s="175"/>
      <c r="D20" s="175"/>
      <c r="E20" s="175"/>
      <c r="F20" s="175"/>
      <c r="G20" s="175"/>
      <c r="H20" s="175"/>
      <c r="I20" s="175"/>
      <c r="J20" s="175"/>
      <c r="K20" s="175"/>
      <c r="L20" s="175"/>
      <c r="M20" s="175"/>
      <c r="N20" s="175"/>
      <c r="O20" s="175"/>
      <c r="P20" s="175"/>
      <c r="Q20" s="175"/>
      <c r="R20" s="175"/>
      <c r="S20" s="175"/>
      <c r="T20" s="175"/>
    </row>
    <row r="21" spans="2:36" ht="10" customHeight="1" x14ac:dyDescent="0.2"/>
    <row r="22" spans="2:36" ht="30" customHeight="1" x14ac:dyDescent="0.2">
      <c r="B22" s="165" t="s">
        <v>174</v>
      </c>
      <c r="C22" s="166"/>
      <c r="D22" s="167"/>
    </row>
    <row r="23" spans="2:36" ht="30" customHeight="1" x14ac:dyDescent="0.2">
      <c r="B23" s="165" t="s">
        <v>175</v>
      </c>
      <c r="C23" s="166"/>
      <c r="D23" s="167"/>
      <c r="E23" s="96" t="s">
        <v>111</v>
      </c>
      <c r="F23" s="106"/>
      <c r="G23" s="98" t="s">
        <v>112</v>
      </c>
      <c r="H23" s="106"/>
      <c r="I23" s="98" t="s">
        <v>113</v>
      </c>
      <c r="J23" s="106"/>
      <c r="K23" s="107" t="s">
        <v>114</v>
      </c>
      <c r="L23" s="93" t="str">
        <f>IF(F23&lt;=9,DBCS(F23),ASC(F23))</f>
        <v/>
      </c>
      <c r="M23" s="93" t="str">
        <f>IF(H23&lt;=9,DBCS(H23),ASC(H23))</f>
        <v/>
      </c>
      <c r="N23" s="93" t="str">
        <f>IF(J23&lt;=9,DBCS(J23),ASC(J23))</f>
        <v/>
      </c>
      <c r="U23" s="95"/>
    </row>
    <row r="24" spans="2:36" ht="30" customHeight="1" x14ac:dyDescent="0.2">
      <c r="B24" s="165" t="s">
        <v>176</v>
      </c>
      <c r="C24" s="166"/>
      <c r="D24" s="167"/>
      <c r="E24" s="98" t="s">
        <v>109</v>
      </c>
      <c r="F24" s="109"/>
      <c r="G24" s="98" t="s">
        <v>110</v>
      </c>
      <c r="H24" s="106"/>
      <c r="I24" s="121" t="str">
        <f>IF(F24&lt;=9,DBCS(F24),ASC(F24))</f>
        <v/>
      </c>
      <c r="J24" s="122" t="str">
        <f>IF(H24&lt;=9,DBCS(H24),ASC(H24))</f>
        <v/>
      </c>
      <c r="K24" s="116"/>
      <c r="Q24" s="103"/>
    </row>
    <row r="25" spans="2:36" ht="10" customHeight="1" x14ac:dyDescent="0.2"/>
    <row r="26" spans="2:36" ht="30" customHeight="1" x14ac:dyDescent="0.2">
      <c r="B26" s="168" t="s">
        <v>178</v>
      </c>
      <c r="C26" s="169"/>
      <c r="D26" s="170"/>
    </row>
    <row r="27" spans="2:36" ht="30" customHeight="1" x14ac:dyDescent="0.2">
      <c r="B27" s="165" t="s">
        <v>156</v>
      </c>
      <c r="C27" s="166"/>
      <c r="D27" s="167"/>
      <c r="E27" s="111"/>
      <c r="F27" s="123"/>
      <c r="G27" s="124"/>
      <c r="H27" s="124"/>
      <c r="I27" s="124"/>
      <c r="J27" s="124"/>
      <c r="K27" s="124"/>
      <c r="L27" s="103"/>
      <c r="M27" s="103"/>
      <c r="N27" s="103"/>
      <c r="O27" s="103"/>
      <c r="P27" s="103"/>
      <c r="Q27" s="103"/>
    </row>
    <row r="28" spans="2:36" ht="30" customHeight="1" x14ac:dyDescent="0.2">
      <c r="B28" s="165" t="s">
        <v>175</v>
      </c>
      <c r="C28" s="166"/>
      <c r="D28" s="167"/>
      <c r="E28" s="113" t="s">
        <v>111</v>
      </c>
      <c r="F28" s="97"/>
      <c r="G28" s="98" t="s">
        <v>112</v>
      </c>
      <c r="H28" s="97"/>
      <c r="I28" s="98" t="s">
        <v>113</v>
      </c>
      <c r="J28" s="97"/>
      <c r="K28" s="107" t="s">
        <v>114</v>
      </c>
      <c r="L28" s="125" t="str">
        <f>IF(F28&lt;=9,DBCS(F28),ASC(F28))</f>
        <v/>
      </c>
      <c r="M28" s="126" t="str">
        <f>IF(H28&lt;=9,DBCS(H28),ASC(H28))</f>
        <v/>
      </c>
      <c r="N28" s="126" t="str">
        <f>IF(J28&lt;=9,DBCS(J28),ASC(J28))</f>
        <v/>
      </c>
      <c r="O28" s="103"/>
      <c r="P28" s="103"/>
      <c r="Q28" s="103"/>
      <c r="R28" s="103"/>
    </row>
    <row r="29" spans="2:36" ht="30" customHeight="1" x14ac:dyDescent="0.2">
      <c r="B29" s="165" t="s">
        <v>176</v>
      </c>
      <c r="C29" s="166"/>
      <c r="D29" s="167"/>
      <c r="E29" s="114" t="s">
        <v>109</v>
      </c>
      <c r="F29" s="115"/>
      <c r="G29" s="98" t="s">
        <v>110</v>
      </c>
      <c r="H29" s="97"/>
      <c r="I29" s="121" t="str">
        <f>IF(F29&lt;=9,DBCS(F29),ASC(F29))</f>
        <v/>
      </c>
      <c r="J29" s="122" t="str">
        <f>IF(H29&lt;=9,DBCS(H29),ASC(H29))</f>
        <v/>
      </c>
      <c r="K29" s="116"/>
      <c r="AG29" s="99"/>
    </row>
    <row r="30" spans="2:36" ht="10" customHeight="1" x14ac:dyDescent="0.2">
      <c r="AJ30" s="100"/>
    </row>
    <row r="31" spans="2:36" ht="30" customHeight="1" x14ac:dyDescent="0.2">
      <c r="B31" s="165" t="s">
        <v>119</v>
      </c>
      <c r="C31" s="166"/>
      <c r="D31" s="166"/>
      <c r="E31" s="167"/>
      <c r="F31" s="154"/>
      <c r="G31" s="154"/>
      <c r="H31" s="103"/>
      <c r="I31" s="103"/>
      <c r="J31" s="103"/>
      <c r="N31" s="101"/>
      <c r="O31" s="101"/>
    </row>
    <row r="32" spans="2:36" x14ac:dyDescent="0.2">
      <c r="B32" s="102" t="s">
        <v>173</v>
      </c>
      <c r="C32" s="102"/>
      <c r="D32" s="102"/>
      <c r="E32" s="102"/>
      <c r="F32" s="102"/>
      <c r="G32" s="102"/>
      <c r="H32" s="102"/>
      <c r="I32" s="102"/>
      <c r="J32" s="102"/>
      <c r="K32" s="101"/>
      <c r="L32" s="101"/>
      <c r="M32" s="101"/>
      <c r="N32" s="101"/>
      <c r="O32" s="101"/>
    </row>
    <row r="33" spans="2:30" ht="15" customHeight="1" x14ac:dyDescent="0.2">
      <c r="B33" s="102"/>
      <c r="C33" s="102"/>
      <c r="D33" s="102"/>
      <c r="E33" s="102"/>
      <c r="F33" s="102"/>
      <c r="G33" s="102"/>
      <c r="H33" s="102"/>
      <c r="I33" s="102"/>
      <c r="J33" s="102"/>
      <c r="K33" s="101"/>
      <c r="L33" s="101"/>
      <c r="M33" s="101"/>
      <c r="N33" s="101"/>
      <c r="O33" s="101"/>
    </row>
    <row r="34" spans="2:30" ht="30" customHeight="1" x14ac:dyDescent="0.2">
      <c r="B34" s="165" t="s">
        <v>121</v>
      </c>
      <c r="C34" s="166"/>
      <c r="D34" s="166"/>
      <c r="E34" s="167"/>
      <c r="F34" s="154"/>
      <c r="G34" s="154"/>
      <c r="H34" s="127"/>
      <c r="I34" s="103"/>
      <c r="J34" s="103"/>
      <c r="M34" s="101"/>
      <c r="N34" s="101"/>
      <c r="O34" s="101"/>
    </row>
    <row r="35" spans="2:30" x14ac:dyDescent="0.2">
      <c r="B35" s="102" t="s">
        <v>196</v>
      </c>
      <c r="C35" s="102"/>
      <c r="D35" s="102"/>
      <c r="E35" s="102"/>
      <c r="F35" s="102"/>
      <c r="G35" s="102"/>
      <c r="H35" s="102"/>
      <c r="I35" s="102"/>
      <c r="J35" s="102"/>
      <c r="K35" s="101"/>
      <c r="L35" s="101"/>
      <c r="M35" s="101"/>
      <c r="N35" s="101"/>
      <c r="O35" s="101"/>
    </row>
    <row r="36" spans="2:30" ht="10" customHeight="1" x14ac:dyDescent="0.2">
      <c r="B36" s="102"/>
      <c r="C36" s="102"/>
      <c r="D36" s="102"/>
      <c r="E36" s="102"/>
      <c r="F36" s="102"/>
      <c r="G36" s="102"/>
      <c r="H36" s="102"/>
      <c r="I36" s="102"/>
      <c r="J36" s="102"/>
      <c r="K36" s="101"/>
      <c r="L36" s="101"/>
      <c r="M36" s="101"/>
      <c r="N36" s="101"/>
      <c r="O36" s="101"/>
    </row>
    <row r="37" spans="2:30" ht="13" customHeight="1" x14ac:dyDescent="0.2">
      <c r="W37" s="101"/>
      <c r="X37" s="101"/>
      <c r="Y37" s="101"/>
      <c r="Z37" s="101"/>
      <c r="AA37" s="101"/>
      <c r="AB37" s="101"/>
      <c r="AC37" s="101"/>
      <c r="AD37" s="101"/>
    </row>
    <row r="38" spans="2:30" ht="25" customHeight="1" x14ac:dyDescent="0.2">
      <c r="B38" s="91" t="s">
        <v>161</v>
      </c>
      <c r="C38" s="90"/>
      <c r="D38" s="90"/>
      <c r="E38" s="90"/>
      <c r="F38" s="90"/>
      <c r="G38" s="90"/>
      <c r="H38" s="90"/>
      <c r="I38" s="90"/>
      <c r="J38" s="90"/>
      <c r="W38" s="101"/>
      <c r="X38" s="101"/>
      <c r="Y38" s="101"/>
      <c r="Z38" s="101"/>
      <c r="AA38" s="101"/>
      <c r="AB38" s="101"/>
      <c r="AC38" s="101"/>
      <c r="AD38" s="101"/>
    </row>
    <row r="39" spans="2:30" ht="10" customHeight="1" x14ac:dyDescent="0.2">
      <c r="B39" s="90"/>
      <c r="C39" s="90"/>
      <c r="D39" s="90"/>
      <c r="E39" s="90"/>
      <c r="F39" s="90"/>
      <c r="G39" s="90"/>
      <c r="H39" s="90"/>
      <c r="I39" s="90"/>
      <c r="J39" s="90"/>
      <c r="W39" s="101"/>
      <c r="X39" s="101"/>
      <c r="Y39" s="101"/>
      <c r="Z39" s="101"/>
      <c r="AA39" s="101"/>
      <c r="AB39" s="101"/>
      <c r="AC39" s="101"/>
      <c r="AD39" s="101"/>
    </row>
    <row r="40" spans="2:30" ht="30" customHeight="1" x14ac:dyDescent="0.2">
      <c r="B40" s="128" t="s">
        <v>180</v>
      </c>
      <c r="C40" s="129"/>
      <c r="D40" s="129"/>
      <c r="E40" s="129"/>
      <c r="F40" s="129"/>
      <c r="G40" s="129"/>
      <c r="H40" s="129"/>
      <c r="I40" s="130"/>
      <c r="J40" s="108"/>
      <c r="K40" s="131"/>
      <c r="L40" s="131"/>
      <c r="M40" s="131"/>
      <c r="AA40" s="104"/>
      <c r="AB40" s="104"/>
      <c r="AC40" s="104"/>
      <c r="AD40" s="104"/>
    </row>
    <row r="41" spans="2:30" ht="30" customHeight="1" x14ac:dyDescent="0.2">
      <c r="B41" s="128" t="s">
        <v>181</v>
      </c>
      <c r="C41" s="129"/>
      <c r="D41" s="129"/>
      <c r="E41" s="129"/>
      <c r="F41" s="129"/>
      <c r="G41" s="129"/>
      <c r="H41" s="129"/>
      <c r="I41" s="130"/>
      <c r="J41" s="108"/>
      <c r="K41" s="131"/>
      <c r="L41" s="131"/>
      <c r="M41" s="131"/>
      <c r="AA41" s="104"/>
      <c r="AB41" s="104"/>
      <c r="AC41" s="104"/>
      <c r="AD41" s="104"/>
    </row>
    <row r="42" spans="2:30" ht="30" customHeight="1" x14ac:dyDescent="0.2">
      <c r="B42" s="128" t="s">
        <v>182</v>
      </c>
      <c r="C42" s="129"/>
      <c r="D42" s="129"/>
      <c r="E42" s="129"/>
      <c r="F42" s="129"/>
      <c r="G42" s="129"/>
      <c r="H42" s="129"/>
      <c r="I42" s="130"/>
      <c r="J42" s="108"/>
      <c r="K42" s="131"/>
      <c r="L42" s="131"/>
      <c r="M42" s="131"/>
      <c r="AA42" s="104"/>
      <c r="AB42" s="104"/>
      <c r="AC42" s="104"/>
      <c r="AD42" s="104"/>
    </row>
    <row r="43" spans="2:30" ht="26.5" customHeight="1" x14ac:dyDescent="0.2">
      <c r="X43" s="104"/>
      <c r="Y43" s="104"/>
      <c r="Z43" s="104"/>
      <c r="AA43" s="104"/>
      <c r="AB43" s="104"/>
      <c r="AC43" s="104"/>
      <c r="AD43" s="104"/>
    </row>
    <row r="44" spans="2:30" ht="25" customHeight="1" x14ac:dyDescent="0.2">
      <c r="B44" s="91" t="s">
        <v>167</v>
      </c>
      <c r="C44" s="90"/>
      <c r="D44" s="90"/>
      <c r="E44" s="90"/>
      <c r="F44" s="90"/>
      <c r="G44" s="90"/>
      <c r="H44" s="90"/>
      <c r="I44" s="90"/>
      <c r="J44" s="90"/>
      <c r="X44" s="104"/>
      <c r="Y44" s="104"/>
      <c r="Z44" s="104"/>
      <c r="AA44" s="104"/>
      <c r="AB44" s="104"/>
      <c r="AC44" s="104"/>
      <c r="AD44" s="104"/>
    </row>
    <row r="45" spans="2:30" ht="10" customHeight="1" x14ac:dyDescent="0.2">
      <c r="B45" s="90"/>
      <c r="C45" s="90"/>
      <c r="D45" s="90"/>
      <c r="E45" s="90"/>
      <c r="F45" s="90"/>
      <c r="G45" s="90"/>
      <c r="H45" s="90"/>
      <c r="I45" s="90"/>
      <c r="J45" s="90"/>
      <c r="X45" s="104"/>
      <c r="Y45" s="104"/>
      <c r="Z45" s="104"/>
      <c r="AA45" s="104"/>
      <c r="AB45" s="104"/>
      <c r="AC45" s="104"/>
      <c r="AD45" s="104"/>
    </row>
    <row r="46" spans="2:30" ht="33" customHeight="1" x14ac:dyDescent="0.2">
      <c r="B46" s="177" t="s">
        <v>179</v>
      </c>
      <c r="C46" s="177"/>
      <c r="D46" s="177"/>
      <c r="E46" s="177"/>
      <c r="F46" s="177"/>
      <c r="G46" s="177"/>
      <c r="H46" s="177"/>
      <c r="I46" s="177"/>
      <c r="J46" s="177"/>
      <c r="K46" s="177"/>
      <c r="L46" s="177"/>
      <c r="M46" s="177"/>
      <c r="N46" s="177"/>
      <c r="O46" s="177"/>
      <c r="P46" s="177"/>
      <c r="Q46" s="132"/>
      <c r="R46" s="132"/>
      <c r="S46" s="132"/>
      <c r="T46" s="132"/>
      <c r="X46" s="104"/>
      <c r="Y46" s="104"/>
      <c r="Z46" s="104"/>
      <c r="AA46" s="104"/>
      <c r="AB46" s="104"/>
      <c r="AC46" s="104"/>
      <c r="AD46" s="104"/>
    </row>
    <row r="47" spans="2:30" ht="30" customHeight="1" x14ac:dyDescent="0.2">
      <c r="B47" s="164" t="s">
        <v>168</v>
      </c>
      <c r="C47" s="164"/>
      <c r="D47" s="164"/>
      <c r="E47" s="164"/>
      <c r="F47" s="164"/>
      <c r="G47" s="164"/>
      <c r="H47" s="164"/>
      <c r="I47" s="105"/>
      <c r="J47" s="105"/>
      <c r="X47" s="104"/>
      <c r="Y47" s="104"/>
      <c r="Z47" s="104"/>
      <c r="AA47" s="104"/>
      <c r="AB47" s="104"/>
      <c r="AC47" s="104"/>
      <c r="AD47" s="104"/>
    </row>
    <row r="48" spans="2:30" ht="11" customHeight="1" x14ac:dyDescent="0.2">
      <c r="X48" s="104"/>
      <c r="Y48" s="104"/>
      <c r="Z48" s="104"/>
      <c r="AA48" s="104"/>
      <c r="AB48" s="104"/>
      <c r="AC48" s="104"/>
      <c r="AD48" s="104"/>
    </row>
    <row r="49" spans="1:30" ht="13" customHeight="1" x14ac:dyDescent="0.2">
      <c r="B49" s="90" t="s">
        <v>162</v>
      </c>
      <c r="C49" s="90"/>
      <c r="D49" s="90"/>
      <c r="E49" s="90"/>
      <c r="F49" s="90"/>
      <c r="G49" s="90"/>
      <c r="H49" s="90"/>
      <c r="I49" s="90"/>
      <c r="J49" s="90"/>
    </row>
    <row r="50" spans="1:30" ht="6" customHeight="1" x14ac:dyDescent="0.2">
      <c r="B50" s="90"/>
      <c r="C50" s="90"/>
      <c r="D50" s="90"/>
      <c r="E50" s="90"/>
      <c r="F50" s="90"/>
      <c r="G50" s="90"/>
      <c r="H50" s="90"/>
      <c r="I50" s="90"/>
      <c r="J50" s="90"/>
    </row>
    <row r="51" spans="1:30" ht="13" customHeight="1" x14ac:dyDescent="0.2">
      <c r="O51" s="176" t="s">
        <v>164</v>
      </c>
      <c r="P51" s="176"/>
    </row>
    <row r="52" spans="1:30" ht="30" customHeight="1" x14ac:dyDescent="0.2">
      <c r="B52" s="171"/>
      <c r="C52" s="172"/>
      <c r="D52" s="173"/>
      <c r="E52" s="150" t="s">
        <v>34</v>
      </c>
      <c r="F52" s="150"/>
      <c r="G52" s="150"/>
      <c r="H52" s="150" t="s">
        <v>35</v>
      </c>
      <c r="I52" s="150"/>
      <c r="J52" s="150"/>
      <c r="K52" s="150" t="s">
        <v>36</v>
      </c>
      <c r="L52" s="150"/>
      <c r="M52" s="150"/>
      <c r="N52" s="150" t="s">
        <v>37</v>
      </c>
      <c r="O52" s="150"/>
      <c r="P52" s="150"/>
    </row>
    <row r="53" spans="1:30" ht="30" customHeight="1" x14ac:dyDescent="0.2">
      <c r="A53" s="94">
        <f>E12+2</f>
        <v>2</v>
      </c>
      <c r="B53" s="148" t="s">
        <v>28</v>
      </c>
      <c r="C53" s="148"/>
      <c r="D53" s="148"/>
      <c r="E53" s="149"/>
      <c r="F53" s="149"/>
      <c r="G53" s="149"/>
      <c r="H53" s="149"/>
      <c r="I53" s="149"/>
      <c r="J53" s="149"/>
      <c r="K53" s="149"/>
      <c r="L53" s="149"/>
      <c r="M53" s="149"/>
      <c r="N53" s="149"/>
      <c r="O53" s="149"/>
      <c r="P53" s="149"/>
    </row>
    <row r="54" spans="1:30" ht="30" customHeight="1" x14ac:dyDescent="0.2">
      <c r="A54" s="94">
        <f>E12+2</f>
        <v>2</v>
      </c>
      <c r="B54" s="148" t="s">
        <v>29</v>
      </c>
      <c r="C54" s="148"/>
      <c r="D54" s="148"/>
      <c r="E54" s="149"/>
      <c r="F54" s="149"/>
      <c r="G54" s="149"/>
      <c r="H54" s="149"/>
      <c r="I54" s="149"/>
      <c r="J54" s="149"/>
      <c r="K54" s="149"/>
      <c r="L54" s="149"/>
      <c r="M54" s="149"/>
      <c r="N54" s="149"/>
      <c r="O54" s="149"/>
      <c r="P54" s="149"/>
    </row>
    <row r="55" spans="1:30" ht="30" customHeight="1" x14ac:dyDescent="0.2">
      <c r="A55" s="94">
        <f>E12+3</f>
        <v>3</v>
      </c>
      <c r="B55" s="148" t="s">
        <v>177</v>
      </c>
      <c r="C55" s="148"/>
      <c r="D55" s="148"/>
      <c r="E55" s="149"/>
      <c r="F55" s="149"/>
      <c r="G55" s="149"/>
      <c r="H55" s="149"/>
      <c r="I55" s="149"/>
      <c r="J55" s="149"/>
      <c r="K55" s="149"/>
      <c r="L55" s="149"/>
      <c r="M55" s="149"/>
      <c r="N55" s="149"/>
      <c r="O55" s="149"/>
      <c r="P55" s="149"/>
    </row>
    <row r="56" spans="1:30" ht="30" customHeight="1" x14ac:dyDescent="0.2">
      <c r="A56" s="94">
        <f>E12+4</f>
        <v>4</v>
      </c>
      <c r="B56" s="148" t="s">
        <v>31</v>
      </c>
      <c r="C56" s="148"/>
      <c r="D56" s="148"/>
      <c r="E56" s="149"/>
      <c r="F56" s="149"/>
      <c r="G56" s="149"/>
      <c r="H56" s="149"/>
      <c r="I56" s="149"/>
      <c r="J56" s="149"/>
      <c r="K56" s="149"/>
      <c r="L56" s="149"/>
      <c r="M56" s="149"/>
      <c r="N56" s="149"/>
      <c r="O56" s="149"/>
      <c r="P56" s="149"/>
    </row>
    <row r="57" spans="1:30" ht="30" customHeight="1" x14ac:dyDescent="0.2">
      <c r="A57" s="94">
        <f>E12+5</f>
        <v>5</v>
      </c>
      <c r="B57" s="148" t="s">
        <v>32</v>
      </c>
      <c r="C57" s="148"/>
      <c r="D57" s="148"/>
      <c r="E57" s="149"/>
      <c r="F57" s="149"/>
      <c r="G57" s="149"/>
      <c r="H57" s="149"/>
      <c r="I57" s="149"/>
      <c r="J57" s="149"/>
      <c r="K57" s="149"/>
      <c r="L57" s="149"/>
      <c r="M57" s="149"/>
      <c r="N57" s="149"/>
      <c r="O57" s="149"/>
      <c r="P57" s="149"/>
    </row>
    <row r="58" spans="1:30" ht="30" customHeight="1" x14ac:dyDescent="0.2">
      <c r="A58" s="94">
        <f>E12+6</f>
        <v>6</v>
      </c>
      <c r="B58" s="148" t="s">
        <v>33</v>
      </c>
      <c r="C58" s="148"/>
      <c r="D58" s="148"/>
      <c r="E58" s="149"/>
      <c r="F58" s="149"/>
      <c r="G58" s="149"/>
      <c r="H58" s="149"/>
      <c r="I58" s="149"/>
      <c r="J58" s="149"/>
      <c r="K58" s="149"/>
      <c r="L58" s="149"/>
      <c r="M58" s="149"/>
      <c r="N58" s="149"/>
      <c r="O58" s="149"/>
      <c r="P58" s="149"/>
    </row>
    <row r="59" spans="1:30" ht="44" customHeight="1" x14ac:dyDescent="0.2">
      <c r="B59" s="147" t="s">
        <v>184</v>
      </c>
      <c r="C59" s="147"/>
      <c r="D59" s="147"/>
      <c r="E59" s="147"/>
      <c r="F59" s="147"/>
      <c r="G59" s="147"/>
      <c r="H59" s="147"/>
      <c r="I59" s="147"/>
      <c r="J59" s="147"/>
      <c r="K59" s="147"/>
      <c r="L59" s="147"/>
      <c r="M59" s="147"/>
      <c r="N59" s="147"/>
      <c r="O59" s="147"/>
      <c r="P59" s="147"/>
      <c r="Q59" s="134"/>
      <c r="R59" s="134"/>
    </row>
    <row r="60" spans="1:30" ht="13" customHeight="1" x14ac:dyDescent="0.2">
      <c r="X60" s="104"/>
      <c r="Y60" s="104"/>
      <c r="Z60" s="104"/>
      <c r="AA60" s="104"/>
      <c r="AB60" s="104"/>
      <c r="AC60" s="104"/>
      <c r="AD60" s="104"/>
    </row>
    <row r="61" spans="1:30" ht="25" customHeight="1" x14ac:dyDescent="0.2">
      <c r="B61" s="91" t="s">
        <v>160</v>
      </c>
      <c r="C61" s="90"/>
      <c r="D61" s="90"/>
      <c r="E61" s="90"/>
      <c r="F61" s="90"/>
      <c r="G61" s="90"/>
      <c r="H61" s="90"/>
      <c r="I61" s="90"/>
      <c r="J61" s="90"/>
      <c r="X61" s="104"/>
      <c r="Y61" s="104"/>
      <c r="Z61" s="104"/>
      <c r="AA61" s="104"/>
      <c r="AB61" s="104"/>
      <c r="AC61" s="104"/>
      <c r="AD61" s="104"/>
    </row>
    <row r="62" spans="1:30" ht="6" customHeight="1" x14ac:dyDescent="0.2">
      <c r="B62" s="90"/>
      <c r="C62" s="90"/>
      <c r="D62" s="90"/>
      <c r="E62" s="90"/>
      <c r="F62" s="90"/>
      <c r="G62" s="90"/>
      <c r="H62" s="90"/>
      <c r="I62" s="90"/>
      <c r="J62" s="90"/>
      <c r="X62" s="104"/>
      <c r="Y62" s="104"/>
      <c r="Z62" s="104"/>
      <c r="AA62" s="104"/>
      <c r="AB62" s="104"/>
      <c r="AC62" s="104"/>
      <c r="AD62" s="104"/>
    </row>
    <row r="63" spans="1:30" ht="25" customHeight="1" x14ac:dyDescent="0.2">
      <c r="B63" s="117" t="s">
        <v>122</v>
      </c>
      <c r="C63" s="112"/>
      <c r="D63" s="112"/>
      <c r="E63" s="112"/>
      <c r="F63" s="110"/>
      <c r="G63" s="174"/>
      <c r="H63" s="174"/>
      <c r="I63" s="174"/>
      <c r="J63" s="174"/>
      <c r="K63" s="174"/>
      <c r="L63" s="174"/>
      <c r="M63" s="174"/>
      <c r="N63" s="174"/>
      <c r="O63" s="174"/>
      <c r="P63" s="174"/>
    </row>
    <row r="64" spans="1:30" ht="25" customHeight="1" x14ac:dyDescent="0.2">
      <c r="B64" s="117" t="s">
        <v>134</v>
      </c>
      <c r="C64" s="112"/>
      <c r="D64" s="112"/>
      <c r="E64" s="112"/>
      <c r="F64" s="110"/>
      <c r="G64" s="174"/>
      <c r="H64" s="174"/>
      <c r="I64" s="174"/>
      <c r="J64" s="174"/>
      <c r="K64" s="174"/>
      <c r="L64" s="174"/>
      <c r="M64" s="174"/>
      <c r="N64" s="174"/>
      <c r="O64" s="174"/>
      <c r="P64" s="174"/>
    </row>
    <row r="65" spans="2:16" ht="25" customHeight="1" x14ac:dyDescent="0.2">
      <c r="B65" s="117" t="s">
        <v>135</v>
      </c>
      <c r="C65" s="112"/>
      <c r="D65" s="112"/>
      <c r="E65" s="112"/>
      <c r="F65" s="110"/>
      <c r="G65" s="174"/>
      <c r="H65" s="174"/>
      <c r="I65" s="174"/>
      <c r="J65" s="174"/>
      <c r="K65" s="174"/>
      <c r="L65" s="174"/>
      <c r="M65" s="174"/>
      <c r="N65" s="174"/>
      <c r="O65" s="174"/>
      <c r="P65" s="174"/>
    </row>
    <row r="66" spans="2:16" ht="10" customHeight="1" x14ac:dyDescent="0.2"/>
    <row r="67" spans="2:16" ht="25" customHeight="1" x14ac:dyDescent="0.2">
      <c r="B67" s="117" t="s">
        <v>125</v>
      </c>
      <c r="C67" s="112"/>
      <c r="D67" s="112"/>
      <c r="E67" s="112"/>
      <c r="F67" s="110"/>
      <c r="G67" s="174"/>
      <c r="H67" s="174"/>
      <c r="I67" s="174"/>
      <c r="J67" s="174"/>
      <c r="K67" s="174"/>
      <c r="L67" s="174"/>
      <c r="M67" s="174"/>
      <c r="N67" s="174"/>
      <c r="O67" s="174"/>
      <c r="P67" s="174"/>
    </row>
    <row r="68" spans="2:16" ht="25" customHeight="1" x14ac:dyDescent="0.2">
      <c r="B68" s="117" t="s">
        <v>136</v>
      </c>
      <c r="C68" s="112"/>
      <c r="D68" s="112"/>
      <c r="E68" s="112"/>
      <c r="F68" s="110"/>
      <c r="G68" s="174"/>
      <c r="H68" s="174"/>
      <c r="I68" s="174"/>
      <c r="J68" s="174"/>
      <c r="K68" s="174"/>
      <c r="L68" s="174"/>
      <c r="M68" s="174"/>
      <c r="N68" s="174"/>
      <c r="O68" s="174"/>
      <c r="P68" s="174"/>
    </row>
    <row r="69" spans="2:16" ht="25" customHeight="1" x14ac:dyDescent="0.2">
      <c r="B69" s="117" t="s">
        <v>137</v>
      </c>
      <c r="C69" s="112"/>
      <c r="D69" s="112"/>
      <c r="E69" s="112"/>
      <c r="F69" s="110"/>
      <c r="G69" s="174"/>
      <c r="H69" s="174"/>
      <c r="I69" s="174"/>
      <c r="J69" s="174"/>
      <c r="K69" s="174"/>
      <c r="L69" s="174"/>
      <c r="M69" s="174"/>
      <c r="N69" s="174"/>
      <c r="O69" s="174"/>
      <c r="P69" s="174"/>
    </row>
    <row r="70" spans="2:16" ht="10" customHeight="1" x14ac:dyDescent="0.2"/>
    <row r="71" spans="2:16" ht="25" customHeight="1" x14ac:dyDescent="0.2">
      <c r="B71" s="117" t="s">
        <v>126</v>
      </c>
      <c r="C71" s="112"/>
      <c r="D71" s="112"/>
      <c r="E71" s="112"/>
      <c r="F71" s="110"/>
      <c r="G71" s="174"/>
      <c r="H71" s="174"/>
      <c r="I71" s="174"/>
      <c r="J71" s="174"/>
      <c r="K71" s="174"/>
      <c r="L71" s="174"/>
      <c r="M71" s="174"/>
      <c r="N71" s="174"/>
      <c r="O71" s="174"/>
      <c r="P71" s="174"/>
    </row>
    <row r="72" spans="2:16" ht="25" customHeight="1" x14ac:dyDescent="0.2">
      <c r="B72" s="117" t="s">
        <v>138</v>
      </c>
      <c r="C72" s="112"/>
      <c r="D72" s="112"/>
      <c r="E72" s="112"/>
      <c r="F72" s="110"/>
      <c r="G72" s="174"/>
      <c r="H72" s="174"/>
      <c r="I72" s="174"/>
      <c r="J72" s="174"/>
      <c r="K72" s="174"/>
      <c r="L72" s="174"/>
      <c r="M72" s="174"/>
      <c r="N72" s="174"/>
      <c r="O72" s="174"/>
      <c r="P72" s="174"/>
    </row>
    <row r="73" spans="2:16" ht="25" customHeight="1" x14ac:dyDescent="0.2">
      <c r="B73" s="117" t="s">
        <v>139</v>
      </c>
      <c r="C73" s="112"/>
      <c r="D73" s="112"/>
      <c r="E73" s="112"/>
      <c r="F73" s="110"/>
      <c r="G73" s="174"/>
      <c r="H73" s="174"/>
      <c r="I73" s="174"/>
      <c r="J73" s="174"/>
      <c r="K73" s="174"/>
      <c r="L73" s="174"/>
      <c r="M73" s="174"/>
      <c r="N73" s="174"/>
      <c r="O73" s="174"/>
      <c r="P73" s="174"/>
    </row>
    <row r="74" spans="2:16" ht="10" customHeight="1" x14ac:dyDescent="0.2"/>
    <row r="75" spans="2:16" ht="25" customHeight="1" x14ac:dyDescent="0.2">
      <c r="B75" s="117" t="s">
        <v>127</v>
      </c>
      <c r="C75" s="112"/>
      <c r="D75" s="112"/>
      <c r="E75" s="112"/>
      <c r="F75" s="110"/>
      <c r="G75" s="174"/>
      <c r="H75" s="174"/>
      <c r="I75" s="174"/>
      <c r="J75" s="174"/>
      <c r="K75" s="174"/>
      <c r="L75" s="174"/>
      <c r="M75" s="174"/>
      <c r="N75" s="174"/>
      <c r="O75" s="174"/>
      <c r="P75" s="174"/>
    </row>
    <row r="76" spans="2:16" ht="25" customHeight="1" x14ac:dyDescent="0.2">
      <c r="B76" s="117" t="s">
        <v>140</v>
      </c>
      <c r="C76" s="112"/>
      <c r="D76" s="112"/>
      <c r="E76" s="112"/>
      <c r="F76" s="110"/>
      <c r="G76" s="174"/>
      <c r="H76" s="174"/>
      <c r="I76" s="174"/>
      <c r="J76" s="174"/>
      <c r="K76" s="174"/>
      <c r="L76" s="174"/>
      <c r="M76" s="174"/>
      <c r="N76" s="174"/>
      <c r="O76" s="174"/>
      <c r="P76" s="174"/>
    </row>
    <row r="77" spans="2:16" ht="25" customHeight="1" x14ac:dyDescent="0.2">
      <c r="B77" s="117" t="s">
        <v>141</v>
      </c>
      <c r="C77" s="112"/>
      <c r="D77" s="112"/>
      <c r="E77" s="112"/>
      <c r="F77" s="110"/>
      <c r="G77" s="174"/>
      <c r="H77" s="174"/>
      <c r="I77" s="174"/>
      <c r="J77" s="174"/>
      <c r="K77" s="174"/>
      <c r="L77" s="174"/>
      <c r="M77" s="174"/>
      <c r="N77" s="174"/>
      <c r="O77" s="174"/>
      <c r="P77" s="174"/>
    </row>
    <row r="78" spans="2:16" ht="10" customHeight="1" x14ac:dyDescent="0.2"/>
    <row r="79" spans="2:16" ht="25" customHeight="1" x14ac:dyDescent="0.2">
      <c r="B79" s="117" t="s">
        <v>128</v>
      </c>
      <c r="C79" s="112"/>
      <c r="D79" s="112"/>
      <c r="E79" s="112"/>
      <c r="F79" s="110"/>
      <c r="G79" s="174"/>
      <c r="H79" s="174"/>
      <c r="I79" s="174"/>
      <c r="J79" s="174"/>
      <c r="K79" s="174"/>
      <c r="L79" s="174"/>
      <c r="M79" s="174"/>
      <c r="N79" s="174"/>
      <c r="O79" s="174"/>
      <c r="P79" s="174"/>
    </row>
    <row r="80" spans="2:16" ht="25" customHeight="1" x14ac:dyDescent="0.2">
      <c r="B80" s="117" t="s">
        <v>142</v>
      </c>
      <c r="C80" s="112"/>
      <c r="D80" s="112"/>
      <c r="E80" s="112"/>
      <c r="F80" s="110"/>
      <c r="G80" s="174"/>
      <c r="H80" s="174"/>
      <c r="I80" s="174"/>
      <c r="J80" s="174"/>
      <c r="K80" s="174"/>
      <c r="L80" s="174"/>
      <c r="M80" s="174"/>
      <c r="N80" s="174"/>
      <c r="O80" s="174"/>
      <c r="P80" s="174"/>
    </row>
    <row r="81" spans="2:16" ht="25" customHeight="1" x14ac:dyDescent="0.2">
      <c r="B81" s="117" t="s">
        <v>143</v>
      </c>
      <c r="C81" s="112"/>
      <c r="D81" s="112"/>
      <c r="E81" s="112"/>
      <c r="F81" s="110"/>
      <c r="G81" s="174"/>
      <c r="H81" s="174"/>
      <c r="I81" s="174"/>
      <c r="J81" s="174"/>
      <c r="K81" s="174"/>
      <c r="L81" s="174"/>
      <c r="M81" s="174"/>
      <c r="N81" s="174"/>
      <c r="O81" s="174"/>
      <c r="P81" s="174"/>
    </row>
    <row r="82" spans="2:16" ht="10" customHeight="1" x14ac:dyDescent="0.2"/>
    <row r="83" spans="2:16" ht="25" customHeight="1" x14ac:dyDescent="0.2">
      <c r="B83" s="117" t="s">
        <v>129</v>
      </c>
      <c r="C83" s="112"/>
      <c r="D83" s="112"/>
      <c r="E83" s="112"/>
      <c r="F83" s="110"/>
      <c r="G83" s="174"/>
      <c r="H83" s="174"/>
      <c r="I83" s="174"/>
      <c r="J83" s="174"/>
      <c r="K83" s="174"/>
      <c r="L83" s="174"/>
      <c r="M83" s="174"/>
      <c r="N83" s="174"/>
      <c r="O83" s="174"/>
      <c r="P83" s="174"/>
    </row>
    <row r="84" spans="2:16" ht="25" customHeight="1" x14ac:dyDescent="0.2">
      <c r="B84" s="117" t="s">
        <v>144</v>
      </c>
      <c r="C84" s="112"/>
      <c r="D84" s="112"/>
      <c r="E84" s="112"/>
      <c r="F84" s="110"/>
      <c r="G84" s="174"/>
      <c r="H84" s="174"/>
      <c r="I84" s="174"/>
      <c r="J84" s="174"/>
      <c r="K84" s="174"/>
      <c r="L84" s="174"/>
      <c r="M84" s="174"/>
      <c r="N84" s="174"/>
      <c r="O84" s="174"/>
      <c r="P84" s="174"/>
    </row>
    <row r="85" spans="2:16" ht="25" customHeight="1" x14ac:dyDescent="0.2">
      <c r="B85" s="117" t="s">
        <v>145</v>
      </c>
      <c r="C85" s="112"/>
      <c r="D85" s="112"/>
      <c r="E85" s="112"/>
      <c r="F85" s="110"/>
      <c r="G85" s="174"/>
      <c r="H85" s="174"/>
      <c r="I85" s="174"/>
      <c r="J85" s="174"/>
      <c r="K85" s="174"/>
      <c r="L85" s="174"/>
      <c r="M85" s="174"/>
      <c r="N85" s="174"/>
      <c r="O85" s="174"/>
      <c r="P85" s="174"/>
    </row>
    <row r="86" spans="2:16" ht="10" customHeight="1" x14ac:dyDescent="0.2"/>
    <row r="87" spans="2:16" ht="25" customHeight="1" x14ac:dyDescent="0.2">
      <c r="B87" s="117" t="s">
        <v>130</v>
      </c>
      <c r="C87" s="112"/>
      <c r="D87" s="112"/>
      <c r="E87" s="112"/>
      <c r="F87" s="110"/>
      <c r="G87" s="174"/>
      <c r="H87" s="174"/>
      <c r="I87" s="174"/>
      <c r="J87" s="174"/>
      <c r="K87" s="174"/>
      <c r="L87" s="174"/>
      <c r="M87" s="174"/>
      <c r="N87" s="174"/>
      <c r="O87" s="174"/>
      <c r="P87" s="174"/>
    </row>
    <row r="88" spans="2:16" ht="25" customHeight="1" x14ac:dyDescent="0.2">
      <c r="B88" s="117" t="s">
        <v>146</v>
      </c>
      <c r="C88" s="112"/>
      <c r="D88" s="112"/>
      <c r="E88" s="112"/>
      <c r="F88" s="110"/>
      <c r="G88" s="174"/>
      <c r="H88" s="174"/>
      <c r="I88" s="174"/>
      <c r="J88" s="174"/>
      <c r="K88" s="174"/>
      <c r="L88" s="174"/>
      <c r="M88" s="174"/>
      <c r="N88" s="174"/>
      <c r="O88" s="174"/>
      <c r="P88" s="174"/>
    </row>
    <row r="89" spans="2:16" ht="25" customHeight="1" x14ac:dyDescent="0.2">
      <c r="B89" s="117" t="s">
        <v>147</v>
      </c>
      <c r="C89" s="112"/>
      <c r="D89" s="112"/>
      <c r="E89" s="112"/>
      <c r="F89" s="110"/>
      <c r="G89" s="174"/>
      <c r="H89" s="174"/>
      <c r="I89" s="174"/>
      <c r="J89" s="174"/>
      <c r="K89" s="174"/>
      <c r="L89" s="174"/>
      <c r="M89" s="174"/>
      <c r="N89" s="174"/>
      <c r="O89" s="174"/>
      <c r="P89" s="174"/>
    </row>
    <row r="90" spans="2:16" ht="10" customHeight="1" x14ac:dyDescent="0.2"/>
    <row r="91" spans="2:16" ht="25" customHeight="1" x14ac:dyDescent="0.2">
      <c r="B91" s="117" t="s">
        <v>131</v>
      </c>
      <c r="C91" s="112"/>
      <c r="D91" s="112"/>
      <c r="E91" s="112"/>
      <c r="F91" s="110"/>
      <c r="G91" s="174"/>
      <c r="H91" s="174"/>
      <c r="I91" s="174"/>
      <c r="J91" s="174"/>
      <c r="K91" s="174"/>
      <c r="L91" s="174"/>
      <c r="M91" s="174"/>
      <c r="N91" s="174"/>
      <c r="O91" s="174"/>
      <c r="P91" s="174"/>
    </row>
    <row r="92" spans="2:16" ht="25" customHeight="1" x14ac:dyDescent="0.2">
      <c r="B92" s="117" t="s">
        <v>148</v>
      </c>
      <c r="C92" s="112"/>
      <c r="D92" s="112"/>
      <c r="E92" s="112"/>
      <c r="F92" s="110"/>
      <c r="G92" s="174"/>
      <c r="H92" s="174"/>
      <c r="I92" s="174"/>
      <c r="J92" s="174"/>
      <c r="K92" s="174"/>
      <c r="L92" s="174"/>
      <c r="M92" s="174"/>
      <c r="N92" s="174"/>
      <c r="O92" s="174"/>
      <c r="P92" s="174"/>
    </row>
    <row r="93" spans="2:16" ht="25" customHeight="1" x14ac:dyDescent="0.2">
      <c r="B93" s="117" t="s">
        <v>149</v>
      </c>
      <c r="C93" s="112"/>
      <c r="D93" s="112"/>
      <c r="E93" s="112"/>
      <c r="F93" s="110"/>
      <c r="G93" s="174"/>
      <c r="H93" s="174"/>
      <c r="I93" s="174"/>
      <c r="J93" s="174"/>
      <c r="K93" s="174"/>
      <c r="L93" s="174"/>
      <c r="M93" s="174"/>
      <c r="N93" s="174"/>
      <c r="O93" s="174"/>
      <c r="P93" s="174"/>
    </row>
    <row r="94" spans="2:16" ht="10" customHeight="1" x14ac:dyDescent="0.2"/>
    <row r="95" spans="2:16" ht="25" customHeight="1" x14ac:dyDescent="0.2">
      <c r="B95" s="117" t="s">
        <v>132</v>
      </c>
      <c r="C95" s="112"/>
      <c r="D95" s="112"/>
      <c r="E95" s="112"/>
      <c r="F95" s="110"/>
      <c r="G95" s="174"/>
      <c r="H95" s="174"/>
      <c r="I95" s="174"/>
      <c r="J95" s="174"/>
      <c r="K95" s="174"/>
      <c r="L95" s="174"/>
      <c r="M95" s="174"/>
      <c r="N95" s="174"/>
      <c r="O95" s="174"/>
      <c r="P95" s="174"/>
    </row>
    <row r="96" spans="2:16" ht="25" customHeight="1" x14ac:dyDescent="0.2">
      <c r="B96" s="117" t="s">
        <v>150</v>
      </c>
      <c r="C96" s="112"/>
      <c r="D96" s="112"/>
      <c r="E96" s="112"/>
      <c r="F96" s="110"/>
      <c r="G96" s="174"/>
      <c r="H96" s="174"/>
      <c r="I96" s="174"/>
      <c r="J96" s="174"/>
      <c r="K96" s="174"/>
      <c r="L96" s="174"/>
      <c r="M96" s="174"/>
      <c r="N96" s="174"/>
      <c r="O96" s="174"/>
      <c r="P96" s="174"/>
    </row>
    <row r="97" spans="2:16" ht="25" customHeight="1" x14ac:dyDescent="0.2">
      <c r="B97" s="117" t="s">
        <v>151</v>
      </c>
      <c r="C97" s="112"/>
      <c r="D97" s="112"/>
      <c r="E97" s="112"/>
      <c r="F97" s="110"/>
      <c r="G97" s="174"/>
      <c r="H97" s="174"/>
      <c r="I97" s="174"/>
      <c r="J97" s="174"/>
      <c r="K97" s="174"/>
      <c r="L97" s="174"/>
      <c r="M97" s="174"/>
      <c r="N97" s="174"/>
      <c r="O97" s="174"/>
      <c r="P97" s="174"/>
    </row>
  </sheetData>
  <mergeCells count="94">
    <mergeCell ref="B7:C7"/>
    <mergeCell ref="B10:C10"/>
    <mergeCell ref="B15:D15"/>
    <mergeCell ref="B16:D16"/>
    <mergeCell ref="B17:D17"/>
    <mergeCell ref="B12:D12"/>
    <mergeCell ref="B8:C8"/>
    <mergeCell ref="D10:J10"/>
    <mergeCell ref="B14:D14"/>
    <mergeCell ref="G97:P97"/>
    <mergeCell ref="F34:G34"/>
    <mergeCell ref="G68:P68"/>
    <mergeCell ref="G79:P79"/>
    <mergeCell ref="G80:P80"/>
    <mergeCell ref="G71:P71"/>
    <mergeCell ref="G72:P72"/>
    <mergeCell ref="G75:P75"/>
    <mergeCell ref="G69:P69"/>
    <mergeCell ref="G73:P73"/>
    <mergeCell ref="G77:P77"/>
    <mergeCell ref="G81:P81"/>
    <mergeCell ref="G96:P96"/>
    <mergeCell ref="G76:P76"/>
    <mergeCell ref="G91:P91"/>
    <mergeCell ref="G63:P63"/>
    <mergeCell ref="G64:P64"/>
    <mergeCell ref="B20:T20"/>
    <mergeCell ref="G67:P67"/>
    <mergeCell ref="G65:P65"/>
    <mergeCell ref="B22:D22"/>
    <mergeCell ref="B23:D23"/>
    <mergeCell ref="B24:D24"/>
    <mergeCell ref="B26:D26"/>
    <mergeCell ref="B27:D27"/>
    <mergeCell ref="B28:D28"/>
    <mergeCell ref="B29:D29"/>
    <mergeCell ref="B31:E31"/>
    <mergeCell ref="B34:E34"/>
    <mergeCell ref="O51:P51"/>
    <mergeCell ref="B46:P46"/>
    <mergeCell ref="E52:G52"/>
    <mergeCell ref="G95:P95"/>
    <mergeCell ref="G83:P83"/>
    <mergeCell ref="G84:P84"/>
    <mergeCell ref="G87:P87"/>
    <mergeCell ref="G88:P88"/>
    <mergeCell ref="G85:P85"/>
    <mergeCell ref="G89:P89"/>
    <mergeCell ref="G93:P93"/>
    <mergeCell ref="G92:P92"/>
    <mergeCell ref="K52:M52"/>
    <mergeCell ref="E18:N18"/>
    <mergeCell ref="F31:G31"/>
    <mergeCell ref="E14:N14"/>
    <mergeCell ref="E15:N15"/>
    <mergeCell ref="E16:N16"/>
    <mergeCell ref="E17:N17"/>
    <mergeCell ref="B47:H47"/>
    <mergeCell ref="B18:D18"/>
    <mergeCell ref="B19:D19"/>
    <mergeCell ref="B52:D52"/>
    <mergeCell ref="N52:P52"/>
    <mergeCell ref="K55:M55"/>
    <mergeCell ref="K56:M56"/>
    <mergeCell ref="K57:M57"/>
    <mergeCell ref="E58:G58"/>
    <mergeCell ref="H52:J52"/>
    <mergeCell ref="H53:J53"/>
    <mergeCell ref="H54:J54"/>
    <mergeCell ref="H55:J55"/>
    <mergeCell ref="H56:J56"/>
    <mergeCell ref="H57:J57"/>
    <mergeCell ref="H58:J58"/>
    <mergeCell ref="E53:G53"/>
    <mergeCell ref="E54:G54"/>
    <mergeCell ref="E55:G55"/>
    <mergeCell ref="E56:G56"/>
    <mergeCell ref="E57:G57"/>
    <mergeCell ref="B59:P59"/>
    <mergeCell ref="B53:D53"/>
    <mergeCell ref="B54:D54"/>
    <mergeCell ref="B55:D55"/>
    <mergeCell ref="B56:D56"/>
    <mergeCell ref="B57:D57"/>
    <mergeCell ref="K58:M58"/>
    <mergeCell ref="N53:P53"/>
    <mergeCell ref="N54:P54"/>
    <mergeCell ref="N55:P55"/>
    <mergeCell ref="N56:P56"/>
    <mergeCell ref="N57:P57"/>
    <mergeCell ref="N58:P58"/>
    <mergeCell ref="B58:D58"/>
    <mergeCell ref="K53:M53"/>
    <mergeCell ref="K54:M54"/>
  </mergeCells>
  <phoneticPr fontId="19"/>
  <conditionalFormatting sqref="F28:F29 H28:H29 J28">
    <cfRule type="expression" dxfId="78" priority="292">
      <formula>$E$27="有"</formula>
    </cfRule>
  </conditionalFormatting>
  <conditionalFormatting sqref="G63:P65 G67:P69 G71:P73 G75:P77 G79:P81 G83:P85 G87:P89 G91:P93 G95:P97">
    <cfRule type="expression" dxfId="77" priority="1">
      <formula>$E$19="有"</formula>
    </cfRule>
  </conditionalFormatting>
  <conditionalFormatting sqref="E53">
    <cfRule type="expression" dxfId="76" priority="625">
      <formula>$A$53=$E$8</formula>
    </cfRule>
  </conditionalFormatting>
  <conditionalFormatting sqref="E54">
    <cfRule type="expression" dxfId="75" priority="626">
      <formula>$A$54=$E$8</formula>
    </cfRule>
  </conditionalFormatting>
  <conditionalFormatting sqref="E55">
    <cfRule type="expression" dxfId="74" priority="627">
      <formula>$A$55=$E$8</formula>
    </cfRule>
  </conditionalFormatting>
  <conditionalFormatting sqref="E56">
    <cfRule type="expression" dxfId="73" priority="628">
      <formula>$A$56=$E$8</formula>
    </cfRule>
  </conditionalFormatting>
  <conditionalFormatting sqref="E57">
    <cfRule type="expression" dxfId="72" priority="629">
      <formula>$A$57=$E$8</formula>
    </cfRule>
  </conditionalFormatting>
  <conditionalFormatting sqref="E58">
    <cfRule type="expression" dxfId="71" priority="630">
      <formula>$A$58=$E$8</formula>
    </cfRule>
  </conditionalFormatting>
  <conditionalFormatting sqref="H53">
    <cfRule type="expression" dxfId="70" priority="631">
      <formula>AND($G$64&lt;&gt;"",$A$53=$E$8)</formula>
    </cfRule>
  </conditionalFormatting>
  <conditionalFormatting sqref="H54">
    <cfRule type="expression" dxfId="69" priority="632">
      <formula>AND($G$64&lt;&gt;"",$A$54=$E$8)</formula>
    </cfRule>
  </conditionalFormatting>
  <conditionalFormatting sqref="H55">
    <cfRule type="expression" dxfId="68" priority="633">
      <formula>AND($G$64&lt;&gt;"",$A$55=$E$8)</formula>
    </cfRule>
  </conditionalFormatting>
  <conditionalFormatting sqref="H56">
    <cfRule type="expression" dxfId="67" priority="634">
      <formula>AND($G$64&lt;&gt;"",$A$56=$E$8)</formula>
    </cfRule>
  </conditionalFormatting>
  <conditionalFormatting sqref="H57">
    <cfRule type="expression" dxfId="66" priority="635">
      <formula>AND($G$64&lt;&gt;"",$A$57=$E$8)</formula>
    </cfRule>
  </conditionalFormatting>
  <conditionalFormatting sqref="H58">
    <cfRule type="expression" dxfId="65" priority="636">
      <formula>AND($G$64&lt;&gt;"",$A$58=$E$8)</formula>
    </cfRule>
  </conditionalFormatting>
  <conditionalFormatting sqref="K53">
    <cfRule type="expression" dxfId="64" priority="637">
      <formula>AND($G$68&lt;&gt;"",$A$53=$E$8)</formula>
    </cfRule>
  </conditionalFormatting>
  <conditionalFormatting sqref="K54">
    <cfRule type="expression" dxfId="63" priority="638">
      <formula>AND($G$68&lt;&gt;"",$A$54=$E$8)</formula>
    </cfRule>
  </conditionalFormatting>
  <conditionalFormatting sqref="K55">
    <cfRule type="expression" dxfId="62" priority="639">
      <formula>AND($G$68&lt;&gt;"",$A$55=$E$8)</formula>
    </cfRule>
  </conditionalFormatting>
  <conditionalFormatting sqref="K56">
    <cfRule type="expression" dxfId="61" priority="640">
      <formula>AND($G$68&lt;&gt;"",$A$56=$E$8)</formula>
    </cfRule>
  </conditionalFormatting>
  <conditionalFormatting sqref="K57">
    <cfRule type="expression" dxfId="60" priority="641">
      <formula>AND($G$68&lt;&gt;"",$A$57=$E$8)</formula>
    </cfRule>
  </conditionalFormatting>
  <conditionalFormatting sqref="K58">
    <cfRule type="expression" dxfId="59" priority="642">
      <formula>AND($G$68&lt;&gt;"",$A$58=$E$8)</formula>
    </cfRule>
  </conditionalFormatting>
  <conditionalFormatting sqref="N53">
    <cfRule type="expression" dxfId="58" priority="643">
      <formula>AND($G$72&lt;&gt;"",$A$53=$E$8)</formula>
    </cfRule>
  </conditionalFormatting>
  <conditionalFormatting sqref="N54">
    <cfRule type="expression" dxfId="57" priority="644">
      <formula>AND($G$72&lt;&gt;"",$A$54=$E$8)</formula>
    </cfRule>
  </conditionalFormatting>
  <conditionalFormatting sqref="N55">
    <cfRule type="expression" dxfId="56" priority="645">
      <formula>AND($G$72&lt;&gt;"",$A$55=$E$8)</formula>
    </cfRule>
  </conditionalFormatting>
  <conditionalFormatting sqref="N56">
    <cfRule type="expression" dxfId="55" priority="646">
      <formula>AND($G$72&lt;&gt;"",$A$56=$E$8)</formula>
    </cfRule>
  </conditionalFormatting>
  <conditionalFormatting sqref="N57">
    <cfRule type="expression" dxfId="54" priority="647">
      <formula>AND($G$72&lt;&gt;"",$A$57=$E$8)</formula>
    </cfRule>
  </conditionalFormatting>
  <conditionalFormatting sqref="N58">
    <cfRule type="expression" dxfId="53" priority="648">
      <formula>AND($G$72&lt;&gt;"",$A$58=$E$8)</formula>
    </cfRule>
  </conditionalFormatting>
  <dataValidations count="2">
    <dataValidation type="list" allowBlank="1" showInputMessage="1" showErrorMessage="1" sqref="D10" xr:uid="{00000000-0002-0000-0000-000000000000}">
      <formula1>"酒類業構造転換支援事業費補助金,新市場開拓支援事業費補助金,日本産酒類海外展開支援事業費補助金"</formula1>
    </dataValidation>
    <dataValidation type="list" allowBlank="1" showInputMessage="1" showErrorMessage="1" sqref="E27 J40:J42 E19" xr:uid="{00000000-0002-0000-0000-000001000000}">
      <formula1>"有,無"</formula1>
    </dataValidation>
  </dataValidations>
  <hyperlinks>
    <hyperlink ref="B47" location="'事業化状況報告　集計表'!C30" display="事業者別個別入力欄" xr:uid="{00000000-0004-0000-0000-000000000000}"/>
  </hyperlinks>
  <printOptions horizontalCentered="1"/>
  <pageMargins left="0.70866141732283472" right="0.70866141732283472" top="0.74803149606299213" bottom="0.74803149606299213" header="0.31496062992125984" footer="0.31496062992125984"/>
  <pageSetup paperSize="9" scale="95" orientation="portrait" r:id="rId1"/>
  <rowBreaks count="2" manualBreakCount="2">
    <brk id="36" max="16" man="1"/>
    <brk id="59" max="16383" man="1"/>
  </rowBreaks>
  <ignoredErrors>
    <ignoredError sqref="G12"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N151"/>
  <sheetViews>
    <sheetView showGridLines="0" zoomScale="70" zoomScaleNormal="70" zoomScaleSheetLayoutView="70" workbookViewId="0">
      <selection activeCell="W31" sqref="W31"/>
    </sheetView>
  </sheetViews>
  <sheetFormatPr defaultRowHeight="13" x14ac:dyDescent="0.2"/>
  <cols>
    <col min="1" max="34" width="2.6328125" style="2" customWidth="1"/>
    <col min="35" max="40" width="8.7265625" style="2" hidden="1" customWidth="1"/>
    <col min="41" max="16384" width="8.7265625" style="2"/>
  </cols>
  <sheetData>
    <row r="2" spans="1:36" ht="14.25" customHeight="1" x14ac:dyDescent="0.2">
      <c r="A2" s="2" t="s">
        <v>6</v>
      </c>
    </row>
    <row r="3" spans="1:36" ht="14.25" customHeight="1" x14ac:dyDescent="0.2"/>
    <row r="4" spans="1:36" ht="14.25" customHeight="1" x14ac:dyDescent="0.2">
      <c r="AA4" s="181" t="str">
        <f>IF(基本項目等入力シート!E7="",様式第13!AJ4,様式第13!AI4)</f>
        <v>令和　年　月　日</v>
      </c>
      <c r="AB4" s="181"/>
      <c r="AC4" s="181"/>
      <c r="AD4" s="181"/>
      <c r="AE4" s="181"/>
      <c r="AF4" s="181"/>
      <c r="AG4" s="181"/>
      <c r="AI4" s="3" t="str">
        <f>"令和"&amp;基本項目等入力シート!K7&amp;"年"&amp;基本項目等入力シート!L7&amp;"月"&amp;基本項目等入力シート!M7&amp;"日"</f>
        <v>令和年月日</v>
      </c>
      <c r="AJ4" s="3" t="s">
        <v>157</v>
      </c>
    </row>
    <row r="5" spans="1:36" ht="14.25" customHeight="1" x14ac:dyDescent="0.2"/>
    <row r="6" spans="1:36" ht="14.25" customHeight="1" x14ac:dyDescent="0.2">
      <c r="B6" s="2" t="s">
        <v>7</v>
      </c>
    </row>
    <row r="7" spans="1:36" ht="14.25" customHeight="1" x14ac:dyDescent="0.2"/>
    <row r="8" spans="1:36" ht="14.25" customHeight="1" x14ac:dyDescent="0.2"/>
    <row r="9" spans="1:36" ht="14.25" customHeight="1" x14ac:dyDescent="0.2">
      <c r="Q9" s="2" t="s">
        <v>9</v>
      </c>
      <c r="V9" s="2" t="s">
        <v>10</v>
      </c>
      <c r="Y9" s="182" t="str">
        <f>IF(基本項目等入力シート!E14="","",基本項目等入力シート!E14)</f>
        <v/>
      </c>
      <c r="Z9" s="182"/>
      <c r="AA9" s="182"/>
      <c r="AB9" s="182"/>
      <c r="AC9" s="182"/>
      <c r="AD9" s="182"/>
      <c r="AE9" s="182"/>
      <c r="AF9" s="182"/>
      <c r="AG9" s="182"/>
    </row>
    <row r="10" spans="1:36" ht="14.25" customHeight="1" x14ac:dyDescent="0.2">
      <c r="Y10" s="182"/>
      <c r="Z10" s="182"/>
      <c r="AA10" s="182"/>
      <c r="AB10" s="182"/>
      <c r="AC10" s="182"/>
      <c r="AD10" s="182"/>
      <c r="AE10" s="182"/>
      <c r="AF10" s="182"/>
      <c r="AG10" s="182"/>
    </row>
    <row r="11" spans="1:36" ht="14.25" customHeight="1" x14ac:dyDescent="0.2">
      <c r="V11" s="2" t="s">
        <v>8</v>
      </c>
      <c r="Y11" s="188" t="str">
        <f>IF(基本項目等入力シート!E15&lt;&gt;"",基本項目等入力シート!E15,"法人にあっては名称")</f>
        <v>法人にあっては名称</v>
      </c>
      <c r="Z11" s="188"/>
      <c r="AA11" s="188"/>
      <c r="AB11" s="188"/>
      <c r="AC11" s="188"/>
      <c r="AD11" s="188"/>
      <c r="AE11" s="188"/>
      <c r="AF11" s="188"/>
      <c r="AG11" s="188"/>
    </row>
    <row r="12" spans="1:36" ht="14.25" customHeight="1" x14ac:dyDescent="0.2">
      <c r="Y12" s="189" t="str">
        <f>IF(基本項目等入力シート!E16&lt;&gt;"",基本項目等入力シート!E16,"及び代表者の氏名")</f>
        <v>及び代表者の氏名</v>
      </c>
      <c r="Z12" s="189"/>
      <c r="AA12" s="189"/>
      <c r="AB12" s="189"/>
      <c r="AC12" s="189"/>
      <c r="AD12" s="189"/>
      <c r="AE12" s="189"/>
      <c r="AF12" s="189"/>
      <c r="AG12" s="189"/>
    </row>
    <row r="13" spans="1:36" ht="14.25" customHeight="1" x14ac:dyDescent="0.2">
      <c r="V13" s="2" t="s">
        <v>11</v>
      </c>
      <c r="AA13" s="185" t="str">
        <f>IF(基本項目等入力シート!E17="","",基本項目等入力シート!E17)</f>
        <v/>
      </c>
      <c r="AB13" s="185"/>
      <c r="AC13" s="185"/>
      <c r="AD13" s="185"/>
      <c r="AE13" s="185"/>
      <c r="AF13" s="185"/>
      <c r="AG13" s="2" t="s">
        <v>2</v>
      </c>
    </row>
    <row r="14" spans="1:36" ht="14.25" customHeight="1" x14ac:dyDescent="0.2"/>
    <row r="15" spans="1:36" ht="14.25" customHeight="1" x14ac:dyDescent="0.2"/>
    <row r="16" spans="1:36" ht="14.25" customHeight="1" x14ac:dyDescent="0.2"/>
    <row r="17" spans="1:66" ht="14.25" customHeight="1" x14ac:dyDescent="0.2">
      <c r="A17" s="183" t="str">
        <f>IF(基本項目等入力シート!D10="",様式第13!AJ17,様式第13!AI17)</f>
        <v>○○補助金に係る事業化状況報告書</v>
      </c>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I17" s="3" t="str">
        <f>基本項目等入力シート!D10&amp;"に係る事業化状況報告書"</f>
        <v>に係る事業化状況報告書</v>
      </c>
      <c r="AJ17" s="3" t="s">
        <v>158</v>
      </c>
    </row>
    <row r="18" spans="1:66" ht="14.25" customHeight="1" x14ac:dyDescent="0.2"/>
    <row r="19" spans="1:66" ht="14.25" customHeight="1" x14ac:dyDescent="0.2"/>
    <row r="20" spans="1:66" s="146" customFormat="1" ht="63" customHeight="1" x14ac:dyDescent="0.2">
      <c r="A20" s="184" t="str">
        <f>IF(基本項目等入力シート!E27="有",IF(基本項目等入力シート!E8=基本項目等入力シート!E12+2,様式第13!AK20,様式第13!AM20),IF(基本項目等入力シート!E27="無",IF(基本項目等入力シート!E8=基本項目等入力シート!E12+2,様式第13!AJ20,様式第13!AL20),IF(基本項目等入力シート!E27="",様式第13!AI20)))</f>
        <v>　令和　年　月　日付課輸○－○号をもって交付決定通知（令和　年　月　日付課輸○－○号をもって変更承認）があった補助事業に関し、令和　年度の事業化状況を、交付要綱第２４条第１項の規定に基づき、別紙のとおり報告します。</v>
      </c>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82"/>
      <c r="AI20" s="82" t="str">
        <f>"　令和　年　月　日付課輸○－○号をもって交付決定通知（令和　年　月　日付課輸○－○号をもって変更承認）があった補助事業に関し、令和　年度の事業化状況を、"&amp;基本項目等入力シート!D10&amp;"交付要綱第２４条第１項の規定に基づき、別紙のとおり報告します。"</f>
        <v>　令和　年　月　日付課輸○－○号をもって交付決定通知（令和　年　月　日付課輸○－○号をもって変更承認）があった補助事業に関し、令和　年度の事業化状況を、交付要綱第２４条第１項の規定に基づき、別紙のとおり報告します。</v>
      </c>
      <c r="AJ20" s="145"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があった補助事業に関し、令和"&amp;基本項目等入力シート!F12&amp;"年度及び令和"&amp;基本項目等入力シート!H12&amp;"年度の事業化状況を"&amp;基本項目等入力シート!D10&amp;"交付要綱第２４条第１項の規定に基づき別紙のとおり報告します。"</f>
        <v>　令和年月日課輸－号をもって交付決定通知があった補助事業に関し、令和年度及び令和１年度の事業化状況を交付要綱第２４条第１項の規定に基づき別紙のとおり報告します。</v>
      </c>
      <c r="AK20" s="145"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令和"&amp;基本項目等入力シート!L28&amp;"年"&amp;基本項目等入力シート!M28&amp;"月"&amp;基本項目等入力シート!N28&amp;"日"&amp;基本項目等入力シート!E29&amp;基本項目等入力シート!I29&amp;基本項目等入力シート!G29&amp;基本項目等入力シート!J29&amp;"号をもって変更承認）があった補助事業に関し、令和"&amp;基本項目等入力シート!F12&amp;"年度及び令和"&amp;基本項目等入力シート!H12&amp;"年度の事業化状況を"&amp;基本項目等入力シート!D10&amp;"交付要綱第２４条第１項の規定に基づき別紙のとおり報告します。"</f>
        <v>　令和年月日課輸－号をもって交付決定通知（令和年月日課輸－号をもって変更承認）があった補助事業に関し、令和年度及び令和１年度の事業化状況を交付要綱第２４条第１項の規定に基づき別紙のとおり報告します。</v>
      </c>
      <c r="AL20" s="82"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があった補助事業に関し、令和"&amp;基本項目等入力シート!I8&amp;"年度の事業化状況を"&amp;基本項目等入力シート!D10&amp;"交付要綱第２４条第１項の規定に基づき別紙のとおり報告します。"</f>
        <v>　令和年月日課輸－号をもって交付決定通知があった補助事業に関し、令和－２年度の事業化状況を交付要綱第２４条第１項の規定に基づき別紙のとおり報告します。</v>
      </c>
      <c r="AM20" s="82"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令和"&amp;基本項目等入力シート!L28&amp;"年"&amp;基本項目等入力シート!M28&amp;"月"&amp;基本項目等入力シート!N28&amp;"日"&amp;基本項目等入力シート!E29&amp;基本項目等入力シート!I29&amp;基本項目等入力シート!G29&amp;基本項目等入力シート!J29&amp;"号をもって変更承認）があった補助事業に関し、令和"&amp;基本項目等入力シート!I8&amp;"年度の事業化状況を"&amp;基本項目等入力シート!D10&amp;"交付要綱第２４条第１項の規定に基づき別紙のとおり報告します。"</f>
        <v>　令和年月日課輸－号をもって交付決定通知（令和年月日課輸－号をもって変更承認）があった補助事業に関し、令和－２年度の事業化状況を交付要綱第２４条第１項の規定に基づき別紙のとおり報告します。</v>
      </c>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row>
    <row r="21" spans="1:66"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66"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66"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66" x14ac:dyDescent="0.2">
      <c r="A24" s="2" t="s">
        <v>12</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66"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66"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66" ht="20" customHeight="1" x14ac:dyDescent="0.2">
      <c r="A27" s="4" t="s">
        <v>159</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66" ht="20" customHeight="1" x14ac:dyDescent="0.2">
      <c r="A28" s="1" t="s">
        <v>13</v>
      </c>
      <c r="T28" s="187" t="str">
        <f>IF(基本項目等入力シート!J40="","有 ・ 無",基本項目等入力シート!J40)</f>
        <v>有 ・ 無</v>
      </c>
      <c r="U28" s="187"/>
      <c r="V28" s="187"/>
      <c r="W28" s="187"/>
    </row>
    <row r="29" spans="1:66" ht="20" customHeight="1" x14ac:dyDescent="0.2">
      <c r="A29" s="2" t="s">
        <v>14</v>
      </c>
      <c r="T29" s="187" t="str">
        <f>IF(基本項目等入力シート!J41="","有 ・ 無",基本項目等入力シート!J41)</f>
        <v>有 ・ 無</v>
      </c>
      <c r="U29" s="187"/>
      <c r="V29" s="187"/>
      <c r="W29" s="187"/>
    </row>
    <row r="30" spans="1:66" ht="20" customHeight="1" x14ac:dyDescent="0.2">
      <c r="A30" s="2" t="s">
        <v>15</v>
      </c>
      <c r="T30" s="187" t="str">
        <f>IF(基本項目等入力シート!J42="","有 ・ 無",基本項目等入力シート!J42)</f>
        <v>有 ・ 無</v>
      </c>
      <c r="U30" s="187"/>
      <c r="V30" s="187"/>
      <c r="W30" s="187"/>
    </row>
    <row r="31" spans="1:66" ht="25" customHeight="1" x14ac:dyDescent="0.2"/>
    <row r="32" spans="1:66" ht="24.9" customHeight="1" x14ac:dyDescent="0.2">
      <c r="AG32" s="5" t="s">
        <v>25</v>
      </c>
    </row>
    <row r="33" spans="2:33" ht="24.9" customHeight="1" x14ac:dyDescent="0.2">
      <c r="B33" s="190" t="s">
        <v>16</v>
      </c>
      <c r="C33" s="190"/>
      <c r="D33" s="190"/>
      <c r="E33" s="190"/>
      <c r="F33" s="190"/>
      <c r="G33" s="190"/>
      <c r="H33" s="190"/>
      <c r="I33" s="190"/>
      <c r="J33" s="190"/>
      <c r="K33" s="190"/>
      <c r="L33" s="190"/>
      <c r="M33" s="190"/>
      <c r="N33" s="190"/>
      <c r="O33" s="190"/>
      <c r="P33" s="190"/>
      <c r="Q33" s="190"/>
      <c r="R33" s="190"/>
      <c r="S33" s="190"/>
      <c r="T33" s="190"/>
      <c r="U33" s="186" t="str">
        <f>IF(基本項目等入力シート!E18="","",基本項目等入力シート!E18)</f>
        <v/>
      </c>
      <c r="V33" s="186"/>
      <c r="W33" s="186"/>
      <c r="X33" s="186"/>
      <c r="Y33" s="186"/>
      <c r="Z33" s="186"/>
      <c r="AA33" s="186"/>
      <c r="AB33" s="186"/>
      <c r="AC33" s="186"/>
      <c r="AD33" s="186"/>
      <c r="AE33" s="186"/>
      <c r="AF33" s="186"/>
      <c r="AG33" s="186"/>
    </row>
    <row r="34" spans="2:33" ht="24.9" customHeight="1" x14ac:dyDescent="0.2">
      <c r="B34" s="190" t="s">
        <v>17</v>
      </c>
      <c r="C34" s="190"/>
      <c r="D34" s="190"/>
      <c r="E34" s="190"/>
      <c r="F34" s="190"/>
      <c r="G34" s="190"/>
      <c r="H34" s="190"/>
      <c r="I34" s="190"/>
      <c r="J34" s="190"/>
      <c r="K34" s="190"/>
      <c r="L34" s="190"/>
      <c r="M34" s="190"/>
      <c r="N34" s="190"/>
      <c r="O34" s="190"/>
      <c r="P34" s="190"/>
      <c r="Q34" s="190"/>
      <c r="R34" s="190"/>
      <c r="S34" s="190"/>
      <c r="T34" s="190"/>
      <c r="U34" s="196" t="str">
        <f>IF(基本項目等入力シート!F31="","",基本項目等入力シート!F31)</f>
        <v/>
      </c>
      <c r="V34" s="196"/>
      <c r="W34" s="196"/>
      <c r="X34" s="196"/>
      <c r="Y34" s="196"/>
      <c r="Z34" s="196"/>
      <c r="AA34" s="196"/>
      <c r="AB34" s="196"/>
      <c r="AC34" s="196"/>
      <c r="AD34" s="196"/>
      <c r="AE34" s="196"/>
      <c r="AF34" s="196"/>
      <c r="AG34" s="196"/>
    </row>
    <row r="35" spans="2:33" ht="24.9" customHeight="1" x14ac:dyDescent="0.2">
      <c r="B35" s="190" t="s">
        <v>18</v>
      </c>
      <c r="C35" s="190"/>
      <c r="D35" s="190"/>
      <c r="E35" s="190"/>
      <c r="F35" s="190"/>
      <c r="G35" s="190"/>
      <c r="H35" s="190"/>
      <c r="I35" s="190"/>
      <c r="J35" s="190"/>
      <c r="K35" s="190"/>
      <c r="L35" s="190"/>
      <c r="M35" s="190"/>
      <c r="N35" s="190"/>
      <c r="O35" s="190"/>
      <c r="P35" s="190"/>
      <c r="Q35" s="190"/>
      <c r="R35" s="190"/>
      <c r="S35" s="190"/>
      <c r="T35" s="190"/>
      <c r="U35" s="196" t="str">
        <f>IFERROR(HLOOKUP(基本項目等入力シート!E8,'事業化状況報告　集計表'!$F$10:$J$28,5,0),"")</f>
        <v/>
      </c>
      <c r="V35" s="196"/>
      <c r="W35" s="196"/>
      <c r="X35" s="196"/>
      <c r="Y35" s="196"/>
      <c r="Z35" s="196"/>
      <c r="AA35" s="196"/>
      <c r="AB35" s="196"/>
      <c r="AC35" s="196"/>
      <c r="AD35" s="196"/>
      <c r="AE35" s="196"/>
      <c r="AF35" s="196"/>
      <c r="AG35" s="196"/>
    </row>
    <row r="36" spans="2:33" ht="24.9" customHeight="1" x14ac:dyDescent="0.2">
      <c r="B36" s="190" t="s">
        <v>19</v>
      </c>
      <c r="C36" s="190"/>
      <c r="D36" s="190"/>
      <c r="E36" s="190"/>
      <c r="F36" s="190"/>
      <c r="G36" s="190"/>
      <c r="H36" s="190"/>
      <c r="I36" s="190"/>
      <c r="J36" s="190"/>
      <c r="K36" s="190"/>
      <c r="L36" s="190"/>
      <c r="M36" s="190"/>
      <c r="N36" s="190"/>
      <c r="O36" s="190"/>
      <c r="P36" s="190"/>
      <c r="Q36" s="190"/>
      <c r="R36" s="190"/>
      <c r="S36" s="190"/>
      <c r="T36" s="190"/>
      <c r="U36" s="196" t="str">
        <f>IFERROR(HLOOKUP(基本項目等入力シート!E8,'事業化状況報告　集計表'!$F$10:$J$28,7),"")</f>
        <v/>
      </c>
      <c r="V36" s="196"/>
      <c r="W36" s="196"/>
      <c r="X36" s="196"/>
      <c r="Y36" s="196"/>
      <c r="Z36" s="196"/>
      <c r="AA36" s="196"/>
      <c r="AB36" s="196"/>
      <c r="AC36" s="196"/>
      <c r="AD36" s="196"/>
      <c r="AE36" s="196"/>
      <c r="AF36" s="196"/>
      <c r="AG36" s="196"/>
    </row>
    <row r="37" spans="2:33" ht="24.9" customHeight="1" x14ac:dyDescent="0.2">
      <c r="B37" s="190" t="s">
        <v>20</v>
      </c>
      <c r="C37" s="190"/>
      <c r="D37" s="190"/>
      <c r="E37" s="190"/>
      <c r="F37" s="190"/>
      <c r="G37" s="190"/>
      <c r="H37" s="190"/>
      <c r="I37" s="190"/>
      <c r="J37" s="190"/>
      <c r="K37" s="190"/>
      <c r="L37" s="190"/>
      <c r="M37" s="190"/>
      <c r="N37" s="190"/>
      <c r="O37" s="190"/>
      <c r="P37" s="190"/>
      <c r="Q37" s="190"/>
      <c r="R37" s="190"/>
      <c r="S37" s="190"/>
      <c r="T37" s="190"/>
      <c r="U37" s="196" t="str">
        <f>IFERROR(HLOOKUP(基本項目等入力シート!E8,'事業化状況報告　集計表'!$F$10:$J$28,9),"")</f>
        <v/>
      </c>
      <c r="V37" s="196"/>
      <c r="W37" s="196"/>
      <c r="X37" s="196"/>
      <c r="Y37" s="196"/>
      <c r="Z37" s="196"/>
      <c r="AA37" s="196"/>
      <c r="AB37" s="196"/>
      <c r="AC37" s="196"/>
      <c r="AD37" s="196"/>
      <c r="AE37" s="196"/>
      <c r="AF37" s="196"/>
      <c r="AG37" s="196"/>
    </row>
    <row r="38" spans="2:33" ht="24.9" customHeight="1" x14ac:dyDescent="0.2">
      <c r="B38" s="190" t="s">
        <v>21</v>
      </c>
      <c r="C38" s="190"/>
      <c r="D38" s="190"/>
      <c r="E38" s="190"/>
      <c r="F38" s="190"/>
      <c r="G38" s="190"/>
      <c r="H38" s="190"/>
      <c r="I38" s="190"/>
      <c r="J38" s="190"/>
      <c r="K38" s="190"/>
      <c r="L38" s="190"/>
      <c r="M38" s="190"/>
      <c r="N38" s="190"/>
      <c r="O38" s="190"/>
      <c r="P38" s="190"/>
      <c r="Q38" s="190"/>
      <c r="R38" s="190"/>
      <c r="S38" s="190"/>
      <c r="T38" s="190"/>
      <c r="U38" s="196" t="str">
        <f>IFERROR(HLOOKUP(基本項目等入力シート!E8,'事業化状況報告　集計表'!$F$10:$J$28,13),"")</f>
        <v/>
      </c>
      <c r="V38" s="196"/>
      <c r="W38" s="196"/>
      <c r="X38" s="196"/>
      <c r="Y38" s="196"/>
      <c r="Z38" s="196"/>
      <c r="AA38" s="196"/>
      <c r="AB38" s="196"/>
      <c r="AC38" s="196"/>
      <c r="AD38" s="196"/>
      <c r="AE38" s="196"/>
      <c r="AF38" s="196"/>
      <c r="AG38" s="196"/>
    </row>
    <row r="39" spans="2:33" ht="24.9" customHeight="1" x14ac:dyDescent="0.2">
      <c r="B39" s="190" t="s">
        <v>22</v>
      </c>
      <c r="C39" s="190"/>
      <c r="D39" s="190"/>
      <c r="E39" s="190"/>
      <c r="F39" s="190"/>
      <c r="G39" s="190"/>
      <c r="H39" s="190"/>
      <c r="I39" s="190"/>
      <c r="J39" s="190"/>
      <c r="K39" s="190"/>
      <c r="L39" s="190"/>
      <c r="M39" s="190"/>
      <c r="N39" s="190"/>
      <c r="O39" s="190"/>
      <c r="P39" s="190"/>
      <c r="Q39" s="190"/>
      <c r="R39" s="190"/>
      <c r="S39" s="190"/>
      <c r="T39" s="190"/>
      <c r="U39" s="196" t="str">
        <f>IFERROR(HLOOKUP(基本項目等入力シート!E8,'事業化状況報告　集計表'!$F$10:$J$28,14),"")</f>
        <v/>
      </c>
      <c r="V39" s="196"/>
      <c r="W39" s="196"/>
      <c r="X39" s="196"/>
      <c r="Y39" s="196"/>
      <c r="Z39" s="196"/>
      <c r="AA39" s="196"/>
      <c r="AB39" s="196"/>
      <c r="AC39" s="196"/>
      <c r="AD39" s="196"/>
      <c r="AE39" s="196"/>
      <c r="AF39" s="196"/>
      <c r="AG39" s="196"/>
    </row>
    <row r="40" spans="2:33" ht="24.9" customHeight="1" x14ac:dyDescent="0.2">
      <c r="B40" s="190" t="s">
        <v>23</v>
      </c>
      <c r="C40" s="190"/>
      <c r="D40" s="190"/>
      <c r="E40" s="190"/>
      <c r="F40" s="190"/>
      <c r="G40" s="190"/>
      <c r="H40" s="190"/>
      <c r="I40" s="190"/>
      <c r="J40" s="190"/>
      <c r="K40" s="190"/>
      <c r="L40" s="190"/>
      <c r="M40" s="190"/>
      <c r="N40" s="190"/>
      <c r="O40" s="190"/>
      <c r="P40" s="190"/>
      <c r="Q40" s="190"/>
      <c r="R40" s="190"/>
      <c r="S40" s="190"/>
      <c r="T40" s="190"/>
      <c r="U40" s="196" t="str">
        <f>IFERROR(HLOOKUP(基本項目等入力シート!E8,'事業化状況報告　集計表'!$F$10:$J$28,16),"")</f>
        <v/>
      </c>
      <c r="V40" s="196"/>
      <c r="W40" s="196"/>
      <c r="X40" s="196"/>
      <c r="Y40" s="196"/>
      <c r="Z40" s="196"/>
      <c r="AA40" s="196"/>
      <c r="AB40" s="196"/>
      <c r="AC40" s="196"/>
      <c r="AD40" s="196"/>
      <c r="AE40" s="196"/>
      <c r="AF40" s="196"/>
      <c r="AG40" s="196"/>
    </row>
    <row r="41" spans="2:33" ht="24.9" customHeight="1" x14ac:dyDescent="0.2">
      <c r="B41" s="190" t="s">
        <v>24</v>
      </c>
      <c r="C41" s="190"/>
      <c r="D41" s="190"/>
      <c r="E41" s="190"/>
      <c r="F41" s="190"/>
      <c r="G41" s="190"/>
      <c r="H41" s="190"/>
      <c r="I41" s="190"/>
      <c r="J41" s="190"/>
      <c r="K41" s="190"/>
      <c r="L41" s="190"/>
      <c r="M41" s="190"/>
      <c r="N41" s="190"/>
      <c r="O41" s="190"/>
      <c r="P41" s="190"/>
      <c r="Q41" s="190"/>
      <c r="R41" s="190"/>
      <c r="S41" s="190"/>
      <c r="T41" s="190"/>
      <c r="U41" s="196" t="str">
        <f>IFERROR(HLOOKUP(基本項目等入力シート!E8,'事業化状況報告　集計表'!$F$10:$J$28,19),"")</f>
        <v/>
      </c>
      <c r="V41" s="196"/>
      <c r="W41" s="196"/>
      <c r="X41" s="196"/>
      <c r="Y41" s="196"/>
      <c r="Z41" s="196"/>
      <c r="AA41" s="196"/>
      <c r="AB41" s="196"/>
      <c r="AC41" s="196"/>
      <c r="AD41" s="196"/>
      <c r="AE41" s="196"/>
      <c r="AF41" s="196"/>
      <c r="AG41" s="196"/>
    </row>
    <row r="42" spans="2:33" ht="20" customHeight="1" x14ac:dyDescent="0.2">
      <c r="B42" s="6"/>
      <c r="C42" s="6"/>
      <c r="D42" s="6"/>
      <c r="E42" s="6"/>
      <c r="F42" s="6"/>
      <c r="G42" s="6"/>
      <c r="H42" s="6"/>
      <c r="I42" s="6"/>
      <c r="J42" s="6"/>
      <c r="K42" s="6"/>
      <c r="L42" s="6"/>
      <c r="M42" s="6"/>
      <c r="N42" s="6"/>
      <c r="O42" s="6"/>
      <c r="P42" s="6"/>
      <c r="Q42" s="6"/>
      <c r="R42" s="6"/>
      <c r="S42" s="6"/>
      <c r="T42" s="6"/>
      <c r="U42" s="7"/>
      <c r="V42" s="7"/>
      <c r="W42" s="7"/>
      <c r="X42" s="7"/>
      <c r="Y42" s="7"/>
      <c r="Z42" s="7"/>
      <c r="AA42" s="7"/>
      <c r="AB42" s="7"/>
      <c r="AC42" s="7"/>
      <c r="AD42" s="7"/>
      <c r="AE42" s="7"/>
      <c r="AF42" s="7"/>
      <c r="AG42" s="7"/>
    </row>
    <row r="43" spans="2:33" ht="20" customHeight="1" x14ac:dyDescent="0.2"/>
    <row r="44" spans="2:33" ht="20" customHeight="1" x14ac:dyDescent="0.2">
      <c r="B44" s="2" t="s">
        <v>26</v>
      </c>
    </row>
    <row r="45" spans="2:33" ht="20" customHeight="1" x14ac:dyDescent="0.2">
      <c r="B45" s="2" t="s">
        <v>27</v>
      </c>
    </row>
    <row r="46" spans="2:33" ht="20" customHeight="1" x14ac:dyDescent="0.2">
      <c r="AA46" s="197" t="s">
        <v>163</v>
      </c>
      <c r="AB46" s="197"/>
      <c r="AC46" s="197"/>
      <c r="AD46" s="197"/>
      <c r="AE46" s="197"/>
      <c r="AF46" s="197"/>
    </row>
    <row r="47" spans="2:33" ht="20" customHeight="1" x14ac:dyDescent="0.2">
      <c r="B47" s="191"/>
      <c r="C47" s="191"/>
      <c r="D47" s="191"/>
      <c r="E47" s="191"/>
      <c r="F47" s="191"/>
      <c r="G47" s="191"/>
      <c r="H47" s="191"/>
      <c r="I47" s="191"/>
      <c r="J47" s="191" t="s">
        <v>34</v>
      </c>
      <c r="K47" s="191"/>
      <c r="L47" s="191"/>
      <c r="M47" s="191"/>
      <c r="N47" s="191"/>
      <c r="O47" s="191"/>
      <c r="P47" s="191" t="s">
        <v>35</v>
      </c>
      <c r="Q47" s="191"/>
      <c r="R47" s="191"/>
      <c r="S47" s="191"/>
      <c r="T47" s="191"/>
      <c r="U47" s="191"/>
      <c r="V47" s="191" t="s">
        <v>36</v>
      </c>
      <c r="W47" s="191"/>
      <c r="X47" s="191"/>
      <c r="Y47" s="191"/>
      <c r="Z47" s="191"/>
      <c r="AA47" s="191"/>
      <c r="AB47" s="191" t="s">
        <v>37</v>
      </c>
      <c r="AC47" s="191"/>
      <c r="AD47" s="191"/>
      <c r="AE47" s="191"/>
      <c r="AF47" s="191"/>
      <c r="AG47" s="191"/>
    </row>
    <row r="48" spans="2:33" ht="20" customHeight="1" x14ac:dyDescent="0.2">
      <c r="B48" s="191" t="s">
        <v>28</v>
      </c>
      <c r="C48" s="191"/>
      <c r="D48" s="191"/>
      <c r="E48" s="191"/>
      <c r="F48" s="191"/>
      <c r="G48" s="191"/>
      <c r="H48" s="191"/>
      <c r="I48" s="191"/>
      <c r="J48" s="192" t="str">
        <f>IF(基本項目等入力シート!E53="","",基本項目等入力シート!E53)</f>
        <v/>
      </c>
      <c r="K48" s="192"/>
      <c r="L48" s="192"/>
      <c r="M48" s="192"/>
      <c r="N48" s="192"/>
      <c r="O48" s="192"/>
      <c r="P48" s="193" t="str">
        <f>IF(基本項目等入力シート!H53="","",基本項目等入力シート!H53)</f>
        <v/>
      </c>
      <c r="Q48" s="194"/>
      <c r="R48" s="194"/>
      <c r="S48" s="194"/>
      <c r="T48" s="194"/>
      <c r="U48" s="195"/>
      <c r="V48" s="193" t="str">
        <f>IF(基本項目等入力シート!K53="","",基本項目等入力シート!K53)</f>
        <v/>
      </c>
      <c r="W48" s="194"/>
      <c r="X48" s="194"/>
      <c r="Y48" s="194"/>
      <c r="Z48" s="194"/>
      <c r="AA48" s="195"/>
      <c r="AB48" s="193" t="str">
        <f>IF(基本項目等入力シート!N53="","",基本項目等入力シート!N53)</f>
        <v/>
      </c>
      <c r="AC48" s="194"/>
      <c r="AD48" s="194"/>
      <c r="AE48" s="194"/>
      <c r="AF48" s="194"/>
      <c r="AG48" s="195"/>
    </row>
    <row r="49" spans="1:33" ht="20" customHeight="1" x14ac:dyDescent="0.2">
      <c r="B49" s="191" t="s">
        <v>29</v>
      </c>
      <c r="C49" s="191"/>
      <c r="D49" s="191"/>
      <c r="E49" s="191"/>
      <c r="F49" s="191"/>
      <c r="G49" s="191"/>
      <c r="H49" s="191"/>
      <c r="I49" s="191"/>
      <c r="J49" s="192" t="str">
        <f>IF(基本項目等入力シート!E54="","",基本項目等入力シート!E54)</f>
        <v/>
      </c>
      <c r="K49" s="192"/>
      <c r="L49" s="192"/>
      <c r="M49" s="192"/>
      <c r="N49" s="192"/>
      <c r="O49" s="192"/>
      <c r="P49" s="193" t="str">
        <f>IF(基本項目等入力シート!H54="","",基本項目等入力シート!H54)</f>
        <v/>
      </c>
      <c r="Q49" s="194"/>
      <c r="R49" s="194"/>
      <c r="S49" s="194"/>
      <c r="T49" s="194"/>
      <c r="U49" s="195"/>
      <c r="V49" s="193" t="str">
        <f>IF(基本項目等入力シート!K54="","",基本項目等入力シート!K54)</f>
        <v/>
      </c>
      <c r="W49" s="194"/>
      <c r="X49" s="194"/>
      <c r="Y49" s="194"/>
      <c r="Z49" s="194"/>
      <c r="AA49" s="195"/>
      <c r="AB49" s="193" t="str">
        <f>IF(基本項目等入力シート!N54="","",基本項目等入力シート!N54)</f>
        <v/>
      </c>
      <c r="AC49" s="194"/>
      <c r="AD49" s="194"/>
      <c r="AE49" s="194"/>
      <c r="AF49" s="194"/>
      <c r="AG49" s="195"/>
    </row>
    <row r="50" spans="1:33" ht="20" customHeight="1" x14ac:dyDescent="0.2">
      <c r="B50" s="198" t="s">
        <v>30</v>
      </c>
      <c r="C50" s="198"/>
      <c r="D50" s="198"/>
      <c r="E50" s="198"/>
      <c r="F50" s="198"/>
      <c r="G50" s="198"/>
      <c r="H50" s="198"/>
      <c r="I50" s="198"/>
      <c r="J50" s="192" t="str">
        <f>IF(基本項目等入力シート!E55="","",基本項目等入力シート!E55)</f>
        <v/>
      </c>
      <c r="K50" s="192"/>
      <c r="L50" s="192"/>
      <c r="M50" s="192"/>
      <c r="N50" s="192"/>
      <c r="O50" s="192"/>
      <c r="P50" s="193" t="str">
        <f>IF(基本項目等入力シート!H55="","",基本項目等入力シート!H55)</f>
        <v/>
      </c>
      <c r="Q50" s="194"/>
      <c r="R50" s="194"/>
      <c r="S50" s="194"/>
      <c r="T50" s="194"/>
      <c r="U50" s="195"/>
      <c r="V50" s="193" t="str">
        <f>IF(基本項目等入力シート!K55="","",基本項目等入力シート!K55)</f>
        <v/>
      </c>
      <c r="W50" s="194"/>
      <c r="X50" s="194"/>
      <c r="Y50" s="194"/>
      <c r="Z50" s="194"/>
      <c r="AA50" s="195"/>
      <c r="AB50" s="193" t="str">
        <f>IF(基本項目等入力シート!N55="","",基本項目等入力シート!N55)</f>
        <v/>
      </c>
      <c r="AC50" s="194"/>
      <c r="AD50" s="194"/>
      <c r="AE50" s="194"/>
      <c r="AF50" s="194"/>
      <c r="AG50" s="195"/>
    </row>
    <row r="51" spans="1:33" ht="20" customHeight="1" x14ac:dyDescent="0.2">
      <c r="B51" s="191" t="s">
        <v>31</v>
      </c>
      <c r="C51" s="191"/>
      <c r="D51" s="191"/>
      <c r="E51" s="191"/>
      <c r="F51" s="191"/>
      <c r="G51" s="191"/>
      <c r="H51" s="191"/>
      <c r="I51" s="191"/>
      <c r="J51" s="192" t="str">
        <f>IF(基本項目等入力シート!E56="","",基本項目等入力シート!E56)</f>
        <v/>
      </c>
      <c r="K51" s="192"/>
      <c r="L51" s="192"/>
      <c r="M51" s="192"/>
      <c r="N51" s="192"/>
      <c r="O51" s="192"/>
      <c r="P51" s="193" t="str">
        <f>IF(基本項目等入力シート!H56="","",基本項目等入力シート!H56)</f>
        <v/>
      </c>
      <c r="Q51" s="194"/>
      <c r="R51" s="194"/>
      <c r="S51" s="194"/>
      <c r="T51" s="194"/>
      <c r="U51" s="195"/>
      <c r="V51" s="193" t="str">
        <f>IF(基本項目等入力シート!K56="","",基本項目等入力シート!K56)</f>
        <v/>
      </c>
      <c r="W51" s="194"/>
      <c r="X51" s="194"/>
      <c r="Y51" s="194"/>
      <c r="Z51" s="194"/>
      <c r="AA51" s="195"/>
      <c r="AB51" s="193" t="str">
        <f>IF(基本項目等入力シート!N56="","",基本項目等入力シート!N56)</f>
        <v/>
      </c>
      <c r="AC51" s="194"/>
      <c r="AD51" s="194"/>
      <c r="AE51" s="194"/>
      <c r="AF51" s="194"/>
      <c r="AG51" s="195"/>
    </row>
    <row r="52" spans="1:33" ht="20" customHeight="1" x14ac:dyDescent="0.2">
      <c r="B52" s="191" t="s">
        <v>32</v>
      </c>
      <c r="C52" s="191"/>
      <c r="D52" s="191"/>
      <c r="E52" s="191"/>
      <c r="F52" s="191"/>
      <c r="G52" s="191"/>
      <c r="H52" s="191"/>
      <c r="I52" s="191"/>
      <c r="J52" s="192" t="str">
        <f>IF(基本項目等入力シート!E57="","",基本項目等入力シート!E57)</f>
        <v/>
      </c>
      <c r="K52" s="192"/>
      <c r="L52" s="192"/>
      <c r="M52" s="192"/>
      <c r="N52" s="192"/>
      <c r="O52" s="192"/>
      <c r="P52" s="193" t="str">
        <f>IF(基本項目等入力シート!H57="","",基本項目等入力シート!H57)</f>
        <v/>
      </c>
      <c r="Q52" s="194"/>
      <c r="R52" s="194"/>
      <c r="S52" s="194"/>
      <c r="T52" s="194"/>
      <c r="U52" s="195"/>
      <c r="V52" s="193" t="str">
        <f>IF(基本項目等入力シート!K57="","",基本項目等入力シート!K57)</f>
        <v/>
      </c>
      <c r="W52" s="194"/>
      <c r="X52" s="194"/>
      <c r="Y52" s="194"/>
      <c r="Z52" s="194"/>
      <c r="AA52" s="195"/>
      <c r="AB52" s="193" t="str">
        <f>IF(基本項目等入力シート!N57="","",基本項目等入力シート!N57)</f>
        <v/>
      </c>
      <c r="AC52" s="194"/>
      <c r="AD52" s="194"/>
      <c r="AE52" s="194"/>
      <c r="AF52" s="194"/>
      <c r="AG52" s="195"/>
    </row>
    <row r="53" spans="1:33" ht="20" customHeight="1" x14ac:dyDescent="0.2">
      <c r="B53" s="191" t="s">
        <v>33</v>
      </c>
      <c r="C53" s="191"/>
      <c r="D53" s="191"/>
      <c r="E53" s="191"/>
      <c r="F53" s="191"/>
      <c r="G53" s="191"/>
      <c r="H53" s="191"/>
      <c r="I53" s="191"/>
      <c r="J53" s="192" t="str">
        <f>IF(基本項目等入力シート!E58="","",基本項目等入力シート!E58)</f>
        <v/>
      </c>
      <c r="K53" s="192"/>
      <c r="L53" s="192"/>
      <c r="M53" s="192"/>
      <c r="N53" s="192"/>
      <c r="O53" s="192"/>
      <c r="P53" s="193" t="str">
        <f>IF(基本項目等入力シート!H58="","",基本項目等入力シート!H58)</f>
        <v/>
      </c>
      <c r="Q53" s="194"/>
      <c r="R53" s="194"/>
      <c r="S53" s="194"/>
      <c r="T53" s="194"/>
      <c r="U53" s="195"/>
      <c r="V53" s="193" t="str">
        <f>IF(基本項目等入力シート!K58="","",基本項目等入力シート!K58)</f>
        <v/>
      </c>
      <c r="W53" s="194"/>
      <c r="X53" s="194"/>
      <c r="Y53" s="194"/>
      <c r="Z53" s="194"/>
      <c r="AA53" s="195"/>
      <c r="AB53" s="193" t="str">
        <f>IF(基本項目等入力シート!N58="","",基本項目等入力シート!N58)</f>
        <v/>
      </c>
      <c r="AC53" s="194"/>
      <c r="AD53" s="194"/>
      <c r="AE53" s="194"/>
      <c r="AF53" s="194"/>
      <c r="AG53" s="195"/>
    </row>
    <row r="54" spans="1:33" ht="49.5" customHeight="1" x14ac:dyDescent="0.2">
      <c r="B54" s="202" t="s">
        <v>165</v>
      </c>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row>
    <row r="55" spans="1:33" ht="13" customHeight="1" x14ac:dyDescent="0.2"/>
    <row r="56" spans="1:33" ht="13" customHeight="1" x14ac:dyDescent="0.2">
      <c r="A56" s="81" t="s">
        <v>38</v>
      </c>
    </row>
    <row r="57" spans="1:33" ht="20" customHeight="1" x14ac:dyDescent="0.2">
      <c r="AG57" s="5" t="s">
        <v>39</v>
      </c>
    </row>
    <row r="58" spans="1:33" ht="20" customHeight="1" x14ac:dyDescent="0.2">
      <c r="AG58" s="5"/>
    </row>
    <row r="59" spans="1:33" ht="20" customHeight="1" x14ac:dyDescent="0.2"/>
    <row r="60" spans="1:33" ht="20" customHeight="1" x14ac:dyDescent="0.2">
      <c r="A60" s="2" t="s">
        <v>40</v>
      </c>
    </row>
    <row r="61" spans="1:33" ht="15" customHeight="1" x14ac:dyDescent="0.2">
      <c r="B61" s="2" t="s">
        <v>41</v>
      </c>
      <c r="G61" s="199" t="s">
        <v>42</v>
      </c>
      <c r="H61" s="199"/>
      <c r="I61" s="199"/>
      <c r="J61" s="2" t="s">
        <v>45</v>
      </c>
      <c r="K61" s="200" t="str">
        <f>IF(基本項目等入力シート!G63="","",基本項目等入力シート!G63)</f>
        <v/>
      </c>
      <c r="L61" s="200"/>
      <c r="M61" s="200"/>
      <c r="N61" s="200"/>
      <c r="O61" s="200"/>
      <c r="P61" s="200"/>
      <c r="Q61" s="200"/>
      <c r="R61" s="200"/>
      <c r="S61" s="200"/>
      <c r="T61" s="200"/>
      <c r="U61" s="200"/>
      <c r="V61" s="200"/>
      <c r="W61" s="200"/>
      <c r="X61" s="200"/>
      <c r="Y61" s="200"/>
      <c r="Z61" s="200"/>
      <c r="AA61" s="200"/>
      <c r="AB61" s="200"/>
      <c r="AC61" s="200"/>
      <c r="AD61" s="200"/>
      <c r="AE61" s="200"/>
      <c r="AF61" s="200"/>
      <c r="AG61" s="200"/>
    </row>
    <row r="62" spans="1:33" ht="15" customHeight="1" x14ac:dyDescent="0.2">
      <c r="G62" s="199" t="s">
        <v>43</v>
      </c>
      <c r="H62" s="199"/>
      <c r="I62" s="199"/>
      <c r="J62" s="2" t="s">
        <v>45</v>
      </c>
      <c r="K62" s="201" t="str">
        <f>IF(基本項目等入力シート!G64="","",基本項目等入力シート!G64)</f>
        <v/>
      </c>
      <c r="L62" s="201"/>
      <c r="M62" s="201"/>
      <c r="N62" s="201"/>
      <c r="O62" s="201"/>
      <c r="P62" s="201"/>
      <c r="Q62" s="201"/>
      <c r="R62" s="201"/>
      <c r="S62" s="201"/>
      <c r="T62" s="201"/>
      <c r="U62" s="201"/>
      <c r="V62" s="201"/>
      <c r="W62" s="201"/>
      <c r="X62" s="201"/>
      <c r="Y62" s="201"/>
      <c r="Z62" s="201"/>
      <c r="AA62" s="201"/>
      <c r="AB62" s="201"/>
      <c r="AC62" s="201"/>
      <c r="AD62" s="201"/>
      <c r="AE62" s="201"/>
      <c r="AF62" s="201"/>
      <c r="AG62" s="201"/>
    </row>
    <row r="63" spans="1:33" ht="15" customHeight="1" x14ac:dyDescent="0.2">
      <c r="G63" s="199" t="s">
        <v>44</v>
      </c>
      <c r="H63" s="199"/>
      <c r="I63" s="199"/>
      <c r="J63" s="2" t="s">
        <v>45</v>
      </c>
      <c r="K63" s="200" t="str">
        <f>IF(基本項目等入力シート!G65="","",基本項目等入力シート!G65)</f>
        <v/>
      </c>
      <c r="L63" s="200"/>
      <c r="M63" s="200"/>
      <c r="N63" s="200"/>
      <c r="O63" s="200"/>
      <c r="P63" s="200"/>
      <c r="Q63" s="200"/>
      <c r="R63" s="200"/>
      <c r="S63" s="200"/>
      <c r="T63" s="200"/>
      <c r="U63" s="200"/>
      <c r="V63" s="200"/>
      <c r="W63" s="200"/>
      <c r="X63" s="200"/>
      <c r="Y63" s="200"/>
      <c r="Z63" s="200"/>
      <c r="AA63" s="200"/>
      <c r="AB63" s="200"/>
      <c r="AC63" s="200"/>
      <c r="AD63" s="200"/>
      <c r="AE63" s="200"/>
      <c r="AF63" s="200"/>
      <c r="AG63" s="200"/>
    </row>
    <row r="64" spans="1:33" ht="15" customHeight="1" x14ac:dyDescent="0.2"/>
    <row r="65" spans="1:33" ht="15" customHeight="1" x14ac:dyDescent="0.2">
      <c r="B65" s="2" t="s">
        <v>46</v>
      </c>
      <c r="G65" s="199" t="s">
        <v>42</v>
      </c>
      <c r="H65" s="199"/>
      <c r="I65" s="199"/>
      <c r="J65" s="2" t="s">
        <v>45</v>
      </c>
      <c r="K65" s="200" t="str">
        <f>IF(基本項目等入力シート!G67="","",基本項目等入力シート!G67)</f>
        <v/>
      </c>
      <c r="L65" s="200"/>
      <c r="M65" s="200"/>
      <c r="N65" s="200"/>
      <c r="O65" s="200"/>
      <c r="P65" s="200"/>
      <c r="Q65" s="200"/>
      <c r="R65" s="200"/>
      <c r="S65" s="200"/>
      <c r="T65" s="200"/>
      <c r="U65" s="200"/>
      <c r="V65" s="200"/>
      <c r="W65" s="200"/>
      <c r="X65" s="200"/>
      <c r="Y65" s="200"/>
      <c r="Z65" s="200"/>
      <c r="AA65" s="200"/>
      <c r="AB65" s="200"/>
      <c r="AC65" s="200"/>
      <c r="AD65" s="200"/>
      <c r="AE65" s="200"/>
      <c r="AF65" s="200"/>
      <c r="AG65" s="200"/>
    </row>
    <row r="66" spans="1:33" ht="15" customHeight="1" x14ac:dyDescent="0.2">
      <c r="G66" s="199" t="s">
        <v>43</v>
      </c>
      <c r="H66" s="199"/>
      <c r="I66" s="199"/>
      <c r="J66" s="2" t="s">
        <v>45</v>
      </c>
      <c r="K66" s="201" t="str">
        <f>IF(基本項目等入力シート!G68="","",基本項目等入力シート!G68)</f>
        <v/>
      </c>
      <c r="L66" s="201"/>
      <c r="M66" s="201"/>
      <c r="N66" s="201"/>
      <c r="O66" s="201"/>
      <c r="P66" s="201"/>
      <c r="Q66" s="201"/>
      <c r="R66" s="201"/>
      <c r="S66" s="201"/>
      <c r="T66" s="201"/>
      <c r="U66" s="201"/>
      <c r="V66" s="201"/>
      <c r="W66" s="201"/>
      <c r="X66" s="201"/>
      <c r="Y66" s="201"/>
      <c r="Z66" s="201"/>
      <c r="AA66" s="201"/>
      <c r="AB66" s="201"/>
      <c r="AC66" s="201"/>
      <c r="AD66" s="201"/>
      <c r="AE66" s="201"/>
      <c r="AF66" s="201"/>
      <c r="AG66" s="201"/>
    </row>
    <row r="67" spans="1:33" ht="15" customHeight="1" x14ac:dyDescent="0.2">
      <c r="G67" s="199" t="s">
        <v>44</v>
      </c>
      <c r="H67" s="199"/>
      <c r="I67" s="199"/>
      <c r="J67" s="2" t="s">
        <v>45</v>
      </c>
      <c r="K67" s="200" t="str">
        <f>IF(基本項目等入力シート!G69="","",基本項目等入力シート!G69)</f>
        <v/>
      </c>
      <c r="L67" s="200"/>
      <c r="M67" s="200"/>
      <c r="N67" s="200"/>
      <c r="O67" s="200"/>
      <c r="P67" s="200"/>
      <c r="Q67" s="200"/>
      <c r="R67" s="200"/>
      <c r="S67" s="200"/>
      <c r="T67" s="200"/>
      <c r="U67" s="200"/>
      <c r="V67" s="200"/>
      <c r="W67" s="200"/>
      <c r="X67" s="200"/>
      <c r="Y67" s="200"/>
      <c r="Z67" s="200"/>
      <c r="AA67" s="200"/>
      <c r="AB67" s="200"/>
      <c r="AC67" s="200"/>
      <c r="AD67" s="200"/>
      <c r="AE67" s="200"/>
      <c r="AF67" s="200"/>
      <c r="AG67" s="200"/>
    </row>
    <row r="68" spans="1:33" ht="15" customHeight="1" x14ac:dyDescent="0.2"/>
    <row r="69" spans="1:33" ht="15" customHeight="1" x14ac:dyDescent="0.2">
      <c r="B69" s="2" t="s">
        <v>47</v>
      </c>
      <c r="G69" s="199" t="s">
        <v>42</v>
      </c>
      <c r="H69" s="199"/>
      <c r="I69" s="199"/>
      <c r="J69" s="2" t="s">
        <v>45</v>
      </c>
      <c r="K69" s="200" t="str">
        <f>IF(基本項目等入力シート!G71="","",基本項目等入力シート!G71)</f>
        <v/>
      </c>
      <c r="L69" s="200"/>
      <c r="M69" s="200"/>
      <c r="N69" s="200"/>
      <c r="O69" s="200"/>
      <c r="P69" s="200"/>
      <c r="Q69" s="200"/>
      <c r="R69" s="200"/>
      <c r="S69" s="200"/>
      <c r="T69" s="200"/>
      <c r="U69" s="200"/>
      <c r="V69" s="200"/>
      <c r="W69" s="200"/>
      <c r="X69" s="200"/>
      <c r="Y69" s="200"/>
      <c r="Z69" s="200"/>
      <c r="AA69" s="200"/>
      <c r="AB69" s="200"/>
      <c r="AC69" s="200"/>
      <c r="AD69" s="200"/>
      <c r="AE69" s="200"/>
      <c r="AF69" s="200"/>
      <c r="AG69" s="200"/>
    </row>
    <row r="70" spans="1:33" ht="15" customHeight="1" x14ac:dyDescent="0.2">
      <c r="G70" s="199" t="s">
        <v>43</v>
      </c>
      <c r="H70" s="199"/>
      <c r="I70" s="199"/>
      <c r="J70" s="2" t="s">
        <v>45</v>
      </c>
      <c r="K70" s="201" t="str">
        <f>IF(基本項目等入力シート!G72="","",基本項目等入力シート!G72)</f>
        <v/>
      </c>
      <c r="L70" s="201"/>
      <c r="M70" s="201"/>
      <c r="N70" s="201"/>
      <c r="O70" s="201"/>
      <c r="P70" s="201"/>
      <c r="Q70" s="201"/>
      <c r="R70" s="201"/>
      <c r="S70" s="201"/>
      <c r="T70" s="201"/>
      <c r="U70" s="201"/>
      <c r="V70" s="201"/>
      <c r="W70" s="201"/>
      <c r="X70" s="201"/>
      <c r="Y70" s="201"/>
      <c r="Z70" s="201"/>
      <c r="AA70" s="201"/>
      <c r="AB70" s="201"/>
      <c r="AC70" s="201"/>
      <c r="AD70" s="201"/>
      <c r="AE70" s="201"/>
      <c r="AF70" s="201"/>
      <c r="AG70" s="201"/>
    </row>
    <row r="71" spans="1:33" ht="15" customHeight="1" x14ac:dyDescent="0.2">
      <c r="G71" s="199" t="s">
        <v>44</v>
      </c>
      <c r="H71" s="199"/>
      <c r="I71" s="199"/>
      <c r="J71" s="2" t="s">
        <v>45</v>
      </c>
      <c r="K71" s="200" t="str">
        <f>IF(基本項目等入力シート!G73="","",基本項目等入力シート!G73)</f>
        <v/>
      </c>
      <c r="L71" s="200"/>
      <c r="M71" s="200"/>
      <c r="N71" s="200"/>
      <c r="O71" s="200"/>
      <c r="P71" s="200"/>
      <c r="Q71" s="200"/>
      <c r="R71" s="200"/>
      <c r="S71" s="200"/>
      <c r="T71" s="200"/>
      <c r="U71" s="200"/>
      <c r="V71" s="200"/>
      <c r="W71" s="200"/>
      <c r="X71" s="200"/>
      <c r="Y71" s="200"/>
      <c r="Z71" s="200"/>
      <c r="AA71" s="200"/>
      <c r="AB71" s="200"/>
      <c r="AC71" s="200"/>
      <c r="AD71" s="200"/>
      <c r="AE71" s="200"/>
      <c r="AF71" s="200"/>
      <c r="AG71" s="200"/>
    </row>
    <row r="72" spans="1:33" ht="15" customHeight="1" x14ac:dyDescent="0.2"/>
    <row r="73" spans="1:33" ht="15" customHeight="1" x14ac:dyDescent="0.2">
      <c r="A73" s="2" t="s">
        <v>48</v>
      </c>
      <c r="N73" s="80"/>
      <c r="O73" s="205" t="str">
        <f>IF(基本項目等入力シート!F31="","",基本項目等入力シート!F31)</f>
        <v/>
      </c>
      <c r="P73" s="205"/>
      <c r="Q73" s="205"/>
      <c r="R73" s="205"/>
      <c r="S73" s="205"/>
      <c r="T73" s="205"/>
      <c r="U73" s="2" t="s">
        <v>3</v>
      </c>
    </row>
    <row r="74" spans="1:33" ht="15" customHeight="1" x14ac:dyDescent="0.2">
      <c r="A74" s="2" t="s">
        <v>49</v>
      </c>
      <c r="N74" s="80"/>
      <c r="O74" s="205" t="str">
        <f>IF(基本項目等入力シート!F34="","",基本項目等入力シート!F34)</f>
        <v/>
      </c>
      <c r="P74" s="205"/>
      <c r="Q74" s="205"/>
      <c r="R74" s="205"/>
      <c r="S74" s="205"/>
      <c r="T74" s="205"/>
      <c r="U74" s="2" t="s">
        <v>3</v>
      </c>
    </row>
    <row r="75" spans="1:33" ht="11" customHeight="1" x14ac:dyDescent="0.2"/>
    <row r="76" spans="1:33" ht="15" customHeight="1" x14ac:dyDescent="0.2">
      <c r="A76" s="2" t="s">
        <v>50</v>
      </c>
      <c r="N76" s="206" t="str">
        <f>IFERROR(HLOOKUP(基本項目等入力シート!E8-1,'事業化状況報告　集計表'!$F$10:$J$28,8),"")</f>
        <v/>
      </c>
      <c r="O76" s="206"/>
      <c r="P76" s="206"/>
      <c r="Q76" s="206"/>
      <c r="R76" s="206"/>
      <c r="S76" s="206"/>
      <c r="T76" s="206"/>
      <c r="U76" s="2" t="s">
        <v>3</v>
      </c>
    </row>
    <row r="77" spans="1:33" ht="15" customHeight="1" x14ac:dyDescent="0.2">
      <c r="A77" s="2" t="s">
        <v>51</v>
      </c>
    </row>
    <row r="78" spans="1:33" ht="15" customHeight="1" x14ac:dyDescent="0.2"/>
    <row r="79" spans="1:33" ht="15" customHeight="1" x14ac:dyDescent="0.2">
      <c r="A79" s="2" t="s">
        <v>52</v>
      </c>
    </row>
    <row r="80" spans="1:33" ht="15" customHeight="1" x14ac:dyDescent="0.2">
      <c r="J80" s="2" t="s">
        <v>54</v>
      </c>
      <c r="N80" s="203" t="str">
        <f>IFERROR(HLOOKUP(基本項目等入力シート!E8,'事業化状況報告　集計表'!$F$10:$J$28,5),"")</f>
        <v/>
      </c>
      <c r="O80" s="203"/>
      <c r="P80" s="203"/>
      <c r="Q80" s="203"/>
      <c r="R80" s="203"/>
      <c r="S80" s="203"/>
      <c r="T80" s="203"/>
      <c r="U80" s="2" t="s">
        <v>3</v>
      </c>
    </row>
    <row r="81" spans="1:21" ht="15" customHeight="1" x14ac:dyDescent="0.2">
      <c r="F81" s="183" t="s">
        <v>53</v>
      </c>
      <c r="G81" s="183"/>
      <c r="H81" s="183"/>
      <c r="I81" s="183"/>
      <c r="J81" s="183"/>
      <c r="R81" s="204" t="s">
        <v>107</v>
      </c>
      <c r="S81" s="204"/>
      <c r="T81" s="204"/>
      <c r="U81" s="204"/>
    </row>
    <row r="82" spans="1:21" ht="15" customHeight="1" x14ac:dyDescent="0.2">
      <c r="F82" s="183" t="s">
        <v>55</v>
      </c>
      <c r="G82" s="183"/>
      <c r="H82" s="183"/>
      <c r="I82" s="183"/>
      <c r="J82" s="183"/>
      <c r="N82" s="203" t="str">
        <f>IF('事業化状況報告　集計表'!$E$38="","",HLOOKUP(基本項目等入力シート!E8,'事業化状況報告　集計表'!$F$39:$J$43,2))</f>
        <v/>
      </c>
      <c r="O82" s="203"/>
      <c r="P82" s="203"/>
      <c r="Q82" s="203"/>
      <c r="R82" s="203"/>
      <c r="S82" s="203"/>
      <c r="T82" s="203"/>
      <c r="U82" s="2" t="s">
        <v>3</v>
      </c>
    </row>
    <row r="83" spans="1:21" ht="15" customHeight="1" x14ac:dyDescent="0.2">
      <c r="F83" s="183" t="s">
        <v>56</v>
      </c>
      <c r="G83" s="183"/>
      <c r="H83" s="183"/>
      <c r="I83" s="183"/>
      <c r="J83" s="183"/>
      <c r="N83" s="203" t="str">
        <f>IF('事業化状況報告　集計表'!$E$45="","",HLOOKUP(基本項目等入力シート!E8,'事業化状況報告　集計表'!$F$46:$J$50,2))</f>
        <v/>
      </c>
      <c r="O83" s="203"/>
      <c r="P83" s="203"/>
      <c r="Q83" s="203"/>
      <c r="R83" s="203"/>
      <c r="S83" s="203"/>
      <c r="T83" s="203"/>
      <c r="U83" s="2" t="s">
        <v>3</v>
      </c>
    </row>
    <row r="84" spans="1:21" ht="15" customHeight="1" x14ac:dyDescent="0.2">
      <c r="F84" s="183" t="s">
        <v>57</v>
      </c>
      <c r="G84" s="183"/>
      <c r="H84" s="183"/>
      <c r="I84" s="183"/>
      <c r="J84" s="183"/>
      <c r="N84" s="203" t="str">
        <f>IF('事業化状況報告　集計表'!$E$52="","",HLOOKUP(基本項目等入力シート!E8,'事業化状況報告　集計表'!$F$53:$J$57,2))</f>
        <v/>
      </c>
      <c r="O84" s="203"/>
      <c r="P84" s="203"/>
      <c r="Q84" s="203"/>
      <c r="R84" s="203"/>
      <c r="S84" s="203"/>
      <c r="T84" s="203"/>
      <c r="U84" s="2" t="s">
        <v>3</v>
      </c>
    </row>
    <row r="85" spans="1:21" ht="15" customHeight="1" x14ac:dyDescent="0.2"/>
    <row r="86" spans="1:21" ht="15" customHeight="1" x14ac:dyDescent="0.2">
      <c r="A86" s="2" t="s">
        <v>58</v>
      </c>
    </row>
    <row r="87" spans="1:21" ht="15" customHeight="1" x14ac:dyDescent="0.2">
      <c r="J87" s="2" t="s">
        <v>54</v>
      </c>
      <c r="N87" s="203" t="str">
        <f>IFERROR(HLOOKUP(基本項目等入力シート!E8,'事業化状況報告　集計表'!$F$10:$J$28,6),"")</f>
        <v/>
      </c>
      <c r="O87" s="203"/>
      <c r="P87" s="203"/>
      <c r="Q87" s="203"/>
      <c r="R87" s="203"/>
      <c r="S87" s="203"/>
      <c r="T87" s="203"/>
      <c r="U87" s="2" t="s">
        <v>3</v>
      </c>
    </row>
    <row r="88" spans="1:21" ht="15" customHeight="1" x14ac:dyDescent="0.2">
      <c r="F88" s="183" t="s">
        <v>53</v>
      </c>
      <c r="G88" s="183"/>
      <c r="H88" s="183"/>
      <c r="I88" s="183"/>
      <c r="J88" s="183"/>
      <c r="R88" s="204" t="s">
        <v>107</v>
      </c>
      <c r="S88" s="204"/>
      <c r="T88" s="204"/>
      <c r="U88" s="204"/>
    </row>
    <row r="89" spans="1:21" ht="15" customHeight="1" x14ac:dyDescent="0.2">
      <c r="F89" s="183" t="s">
        <v>55</v>
      </c>
      <c r="G89" s="183"/>
      <c r="H89" s="183"/>
      <c r="I89" s="183"/>
      <c r="J89" s="183"/>
      <c r="N89" s="203" t="str">
        <f>IF('事業化状況報告　集計表'!$E$38="","",HLOOKUP(基本項目等入力シート!E8,'事業化状況報告　集計表'!$F$39:$J$43,3))</f>
        <v/>
      </c>
      <c r="O89" s="203"/>
      <c r="P89" s="203"/>
      <c r="Q89" s="203"/>
      <c r="R89" s="203"/>
      <c r="S89" s="203"/>
      <c r="T89" s="203"/>
      <c r="U89" s="2" t="s">
        <v>3</v>
      </c>
    </row>
    <row r="90" spans="1:21" ht="15" customHeight="1" x14ac:dyDescent="0.2">
      <c r="F90" s="183" t="s">
        <v>56</v>
      </c>
      <c r="G90" s="183"/>
      <c r="H90" s="183"/>
      <c r="I90" s="183"/>
      <c r="J90" s="183"/>
      <c r="N90" s="203" t="str">
        <f>IF('事業化状況報告　集計表'!$E$45="","",HLOOKUP(基本項目等入力シート!E8,'事業化状況報告　集計表'!$F$46:$J$50,3))</f>
        <v/>
      </c>
      <c r="O90" s="203"/>
      <c r="P90" s="203"/>
      <c r="Q90" s="203"/>
      <c r="R90" s="203"/>
      <c r="S90" s="203"/>
      <c r="T90" s="203"/>
      <c r="U90" s="2" t="s">
        <v>3</v>
      </c>
    </row>
    <row r="91" spans="1:21" ht="15" customHeight="1" x14ac:dyDescent="0.2">
      <c r="F91" s="183" t="s">
        <v>57</v>
      </c>
      <c r="G91" s="183"/>
      <c r="H91" s="183"/>
      <c r="I91" s="183"/>
      <c r="J91" s="183"/>
      <c r="N91" s="203" t="str">
        <f>IF('事業化状況報告　集計表'!$E$52="","",HLOOKUP(基本項目等入力シート!E8,'事業化状況報告　集計表'!$F$53:$J$57,3))</f>
        <v/>
      </c>
      <c r="O91" s="203"/>
      <c r="P91" s="203"/>
      <c r="Q91" s="203"/>
      <c r="R91" s="203"/>
      <c r="S91" s="203"/>
      <c r="T91" s="203"/>
      <c r="U91" s="2" t="s">
        <v>3</v>
      </c>
    </row>
    <row r="93" spans="1:21" x14ac:dyDescent="0.2">
      <c r="A93" s="2" t="s">
        <v>59</v>
      </c>
    </row>
    <row r="94" spans="1:21" x14ac:dyDescent="0.2">
      <c r="A94" s="8" t="s">
        <v>60</v>
      </c>
      <c r="N94" s="203" t="str">
        <f>IFERROR(HLOOKUP(基本項目等入力シート!E8,'事業化状況報告　集計表'!$F$10:$J$28,7),"")</f>
        <v/>
      </c>
      <c r="O94" s="203"/>
      <c r="P94" s="203"/>
      <c r="Q94" s="203"/>
      <c r="R94" s="203"/>
      <c r="S94" s="203"/>
      <c r="T94" s="203"/>
      <c r="U94" s="2" t="s">
        <v>3</v>
      </c>
    </row>
    <row r="96" spans="1:21" ht="15" customHeight="1" x14ac:dyDescent="0.2">
      <c r="A96" s="2" t="s">
        <v>61</v>
      </c>
    </row>
    <row r="97" spans="1:33" ht="15" customHeight="1" x14ac:dyDescent="0.2">
      <c r="J97" s="2" t="s">
        <v>54</v>
      </c>
      <c r="N97" s="203" t="str">
        <f>IFERROR(HLOOKUP(基本項目等入力シート!E8,'事業化状況報告　集計表'!$F$10:$J$28,13),"")</f>
        <v/>
      </c>
      <c r="O97" s="203"/>
      <c r="P97" s="203"/>
      <c r="Q97" s="203"/>
      <c r="R97" s="203"/>
      <c r="S97" s="203"/>
      <c r="T97" s="203"/>
      <c r="U97" s="2" t="s">
        <v>3</v>
      </c>
    </row>
    <row r="98" spans="1:33" ht="15" customHeight="1" x14ac:dyDescent="0.2">
      <c r="F98" s="183" t="s">
        <v>53</v>
      </c>
      <c r="G98" s="183"/>
      <c r="H98" s="183"/>
      <c r="I98" s="183"/>
      <c r="J98" s="183"/>
      <c r="R98" s="204" t="s">
        <v>107</v>
      </c>
      <c r="S98" s="204"/>
      <c r="T98" s="204"/>
      <c r="U98" s="204"/>
    </row>
    <row r="99" spans="1:33" ht="15" customHeight="1" x14ac:dyDescent="0.2">
      <c r="F99" s="183" t="s">
        <v>55</v>
      </c>
      <c r="G99" s="183"/>
      <c r="H99" s="183"/>
      <c r="I99" s="183"/>
      <c r="J99" s="183"/>
      <c r="N99" s="203" t="str">
        <f>IF('事業化状況報告　集計表'!$E$38="","",HLOOKUP(基本項目等入力シート!E8,'事業化状況報告　集計表'!$F$39:$J$43,5))</f>
        <v/>
      </c>
      <c r="O99" s="203"/>
      <c r="P99" s="203"/>
      <c r="Q99" s="203"/>
      <c r="R99" s="203"/>
      <c r="S99" s="203"/>
      <c r="T99" s="203"/>
      <c r="U99" s="2" t="s">
        <v>3</v>
      </c>
    </row>
    <row r="100" spans="1:33" ht="15" customHeight="1" x14ac:dyDescent="0.2">
      <c r="F100" s="183" t="s">
        <v>56</v>
      </c>
      <c r="G100" s="183"/>
      <c r="H100" s="183"/>
      <c r="I100" s="183"/>
      <c r="J100" s="183"/>
      <c r="N100" s="203" t="str">
        <f>IF('事業化状況報告　集計表'!$E$45="","",HLOOKUP(基本項目等入力シート!E8,'事業化状況報告　集計表'!$F$46:$J$50,5))</f>
        <v/>
      </c>
      <c r="O100" s="203"/>
      <c r="P100" s="203"/>
      <c r="Q100" s="203"/>
      <c r="R100" s="203"/>
      <c r="S100" s="203"/>
      <c r="T100" s="203"/>
      <c r="U100" s="2" t="s">
        <v>3</v>
      </c>
    </row>
    <row r="101" spans="1:33" ht="15" customHeight="1" x14ac:dyDescent="0.2">
      <c r="F101" s="183" t="s">
        <v>57</v>
      </c>
      <c r="G101" s="183"/>
      <c r="H101" s="183"/>
      <c r="I101" s="183"/>
      <c r="J101" s="183"/>
      <c r="N101" s="203" t="str">
        <f>IF('事業化状況報告　集計表'!$E$52="","",HLOOKUP(基本項目等入力シート!E8,'事業化状況報告　集計表'!$F$53:$J$57,5))</f>
        <v/>
      </c>
      <c r="O101" s="203"/>
      <c r="P101" s="203"/>
      <c r="Q101" s="203"/>
      <c r="R101" s="203"/>
      <c r="S101" s="203"/>
      <c r="T101" s="203"/>
      <c r="U101" s="2" t="s">
        <v>3</v>
      </c>
    </row>
    <row r="104" spans="1:33" x14ac:dyDescent="0.2">
      <c r="A104" s="2" t="s">
        <v>0</v>
      </c>
    </row>
    <row r="106" spans="1:33" x14ac:dyDescent="0.2">
      <c r="AG106" s="5" t="s">
        <v>1</v>
      </c>
    </row>
    <row r="107" spans="1:33" x14ac:dyDescent="0.2">
      <c r="AG107" s="5"/>
    </row>
    <row r="109" spans="1:33" x14ac:dyDescent="0.2">
      <c r="A109" s="199" t="s">
        <v>16</v>
      </c>
      <c r="B109" s="199"/>
      <c r="C109" s="199"/>
      <c r="D109" s="199"/>
      <c r="E109" s="199"/>
      <c r="F109" s="2" t="s">
        <v>45</v>
      </c>
      <c r="G109" s="207" t="str">
        <f>IF(基本項目等入力シート!G64="","",基本項目等入力シート!E18)</f>
        <v/>
      </c>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7"/>
      <c r="AF109" s="207"/>
    </row>
    <row r="111" spans="1:33" x14ac:dyDescent="0.2">
      <c r="A111" s="199" t="s">
        <v>62</v>
      </c>
      <c r="B111" s="199"/>
      <c r="C111" s="199"/>
      <c r="D111" s="199"/>
      <c r="E111" s="199"/>
      <c r="F111" s="2" t="s">
        <v>64</v>
      </c>
      <c r="G111" s="207" t="str">
        <f>IF(基本項目等入力シート!G64="","",基本項目等入力シート!G64)</f>
        <v/>
      </c>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row>
    <row r="113" spans="1:33" x14ac:dyDescent="0.2">
      <c r="A113" s="2" t="s">
        <v>63</v>
      </c>
      <c r="X113" s="203" t="str">
        <f>IF(基本項目等入力シート!G64="","",HLOOKUP(基本項目等入力シート!E8,'事業化状況報告　集計表'!$F$39:$J$42,2))</f>
        <v/>
      </c>
      <c r="Y113" s="203"/>
      <c r="Z113" s="203"/>
      <c r="AA113" s="203"/>
      <c r="AB113" s="203"/>
      <c r="AC113" s="203"/>
      <c r="AD113" s="203"/>
      <c r="AE113" s="2" t="s">
        <v>3</v>
      </c>
    </row>
    <row r="115" spans="1:33" x14ac:dyDescent="0.2">
      <c r="A115" s="2" t="s">
        <v>4</v>
      </c>
      <c r="X115" s="203" t="str">
        <f>IF(基本項目等入力シート!G64="","",HLOOKUP(基本項目等入力シート!E8,'事業化状況報告　集計表'!$F$39:$J$42,3))</f>
        <v/>
      </c>
      <c r="Y115" s="203"/>
      <c r="Z115" s="203"/>
      <c r="AA115" s="203"/>
      <c r="AB115" s="203"/>
      <c r="AC115" s="203"/>
      <c r="AD115" s="203"/>
      <c r="AE115" s="2" t="s">
        <v>3</v>
      </c>
    </row>
    <row r="117" spans="1:33" x14ac:dyDescent="0.2">
      <c r="A117" s="2" t="s">
        <v>5</v>
      </c>
      <c r="X117" s="203" t="str">
        <f>IF(基本項目等入力シート!G64="","",HLOOKUP(基本項目等入力シート!E8,'事業化状況報告　集計表'!$F$39:$J$43,5))</f>
        <v/>
      </c>
      <c r="Y117" s="203"/>
      <c r="Z117" s="203"/>
      <c r="AA117" s="203"/>
      <c r="AB117" s="203"/>
      <c r="AC117" s="203"/>
      <c r="AD117" s="203"/>
      <c r="AE117" s="2" t="s">
        <v>3</v>
      </c>
    </row>
    <row r="121" spans="1:33" x14ac:dyDescent="0.2">
      <c r="A121" s="2" t="s">
        <v>0</v>
      </c>
    </row>
    <row r="123" spans="1:33" x14ac:dyDescent="0.2">
      <c r="AG123" s="5" t="s">
        <v>1</v>
      </c>
    </row>
    <row r="124" spans="1:33" x14ac:dyDescent="0.2">
      <c r="AG124" s="5"/>
    </row>
    <row r="126" spans="1:33" x14ac:dyDescent="0.2">
      <c r="A126" s="199" t="s">
        <v>16</v>
      </c>
      <c r="B126" s="199"/>
      <c r="C126" s="199"/>
      <c r="D126" s="199"/>
      <c r="E126" s="199"/>
      <c r="F126" s="2" t="s">
        <v>45</v>
      </c>
      <c r="G126" s="207" t="str">
        <f>IF(基本項目等入力シート!G68="","",基本項目等入力シート!E18)</f>
        <v/>
      </c>
      <c r="H126" s="207"/>
      <c r="I126" s="207"/>
      <c r="J126" s="207"/>
      <c r="K126" s="207"/>
      <c r="L126" s="207"/>
      <c r="M126" s="207"/>
      <c r="N126" s="207"/>
      <c r="O126" s="207"/>
      <c r="P126" s="207"/>
      <c r="Q126" s="207"/>
      <c r="R126" s="207"/>
      <c r="S126" s="207"/>
      <c r="T126" s="207"/>
      <c r="U126" s="207"/>
      <c r="V126" s="207"/>
      <c r="W126" s="207"/>
      <c r="X126" s="207"/>
      <c r="Y126" s="207"/>
      <c r="Z126" s="207"/>
      <c r="AA126" s="207"/>
      <c r="AB126" s="207"/>
      <c r="AC126" s="207"/>
      <c r="AD126" s="207"/>
      <c r="AE126" s="207"/>
      <c r="AF126" s="207"/>
    </row>
    <row r="128" spans="1:33" x14ac:dyDescent="0.2">
      <c r="A128" s="199" t="s">
        <v>40</v>
      </c>
      <c r="B128" s="199"/>
      <c r="C128" s="199"/>
      <c r="D128" s="199"/>
      <c r="E128" s="199"/>
      <c r="F128" s="2" t="s">
        <v>45</v>
      </c>
      <c r="G128" s="207" t="str">
        <f>IF('事業化状況報告　集計表'!$E$45="","",'事業化状況報告　集計表'!$E$45)</f>
        <v/>
      </c>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row>
    <row r="130" spans="1:33" x14ac:dyDescent="0.2">
      <c r="A130" s="2" t="s">
        <v>63</v>
      </c>
      <c r="X130" s="203" t="str">
        <f>IF('事業化状況報告　集計表'!$E$45="","",HLOOKUP(基本項目等入力シート!E8,'事業化状況報告　集計表'!$F$46:$J$50,2))</f>
        <v/>
      </c>
      <c r="Y130" s="203"/>
      <c r="Z130" s="203"/>
      <c r="AA130" s="203"/>
      <c r="AB130" s="203"/>
      <c r="AC130" s="203"/>
      <c r="AD130" s="203"/>
      <c r="AE130" s="2" t="s">
        <v>3</v>
      </c>
    </row>
    <row r="132" spans="1:33" x14ac:dyDescent="0.2">
      <c r="A132" s="2" t="s">
        <v>4</v>
      </c>
      <c r="X132" s="203" t="str">
        <f>IF('事業化状況報告　集計表'!$E$45="","",HLOOKUP(基本項目等入力シート!E8,'事業化状況報告　集計表'!$F$46:$J$50,3))</f>
        <v/>
      </c>
      <c r="Y132" s="203"/>
      <c r="Z132" s="203"/>
      <c r="AA132" s="203"/>
      <c r="AB132" s="203"/>
      <c r="AC132" s="203"/>
      <c r="AD132" s="203"/>
      <c r="AE132" s="2" t="s">
        <v>3</v>
      </c>
    </row>
    <row r="134" spans="1:33" x14ac:dyDescent="0.2">
      <c r="A134" s="2" t="s">
        <v>5</v>
      </c>
      <c r="X134" s="203" t="str">
        <f>IF('事業化状況報告　集計表'!$E$45="","",HLOOKUP(基本項目等入力シート!E8,'事業化状況報告　集計表'!$F$46:$J$50,5))</f>
        <v/>
      </c>
      <c r="Y134" s="203"/>
      <c r="Z134" s="203"/>
      <c r="AA134" s="203"/>
      <c r="AB134" s="203"/>
      <c r="AC134" s="203"/>
      <c r="AD134" s="203"/>
      <c r="AE134" s="2" t="s">
        <v>3</v>
      </c>
    </row>
    <row r="138" spans="1:33" x14ac:dyDescent="0.2">
      <c r="A138" s="2" t="s">
        <v>0</v>
      </c>
    </row>
    <row r="140" spans="1:33" x14ac:dyDescent="0.2">
      <c r="AG140" s="5" t="s">
        <v>1</v>
      </c>
    </row>
    <row r="141" spans="1:33" x14ac:dyDescent="0.2">
      <c r="AG141" s="5"/>
    </row>
    <row r="143" spans="1:33" x14ac:dyDescent="0.2">
      <c r="A143" s="199" t="s">
        <v>16</v>
      </c>
      <c r="B143" s="199"/>
      <c r="C143" s="199"/>
      <c r="D143" s="199"/>
      <c r="E143" s="199"/>
      <c r="F143" s="2" t="s">
        <v>45</v>
      </c>
      <c r="G143" s="207" t="str">
        <f>IF(基本項目等入力シート!G72="","",基本項目等入力シート!E18)</f>
        <v/>
      </c>
      <c r="H143" s="207"/>
      <c r="I143" s="207"/>
      <c r="J143" s="207"/>
      <c r="K143" s="207"/>
      <c r="L143" s="207"/>
      <c r="M143" s="207"/>
      <c r="N143" s="207"/>
      <c r="O143" s="207"/>
      <c r="P143" s="207"/>
      <c r="Q143" s="207"/>
      <c r="R143" s="207"/>
      <c r="S143" s="207"/>
      <c r="T143" s="207"/>
      <c r="U143" s="207"/>
      <c r="V143" s="207"/>
      <c r="W143" s="207"/>
      <c r="X143" s="207"/>
      <c r="Y143" s="207"/>
      <c r="Z143" s="207"/>
      <c r="AA143" s="207"/>
      <c r="AB143" s="207"/>
      <c r="AC143" s="207"/>
      <c r="AD143" s="207"/>
      <c r="AE143" s="207"/>
      <c r="AF143" s="207"/>
    </row>
    <row r="145" spans="1:32" x14ac:dyDescent="0.2">
      <c r="A145" s="199" t="s">
        <v>40</v>
      </c>
      <c r="B145" s="199"/>
      <c r="C145" s="199"/>
      <c r="D145" s="199"/>
      <c r="E145" s="199"/>
      <c r="F145" s="2" t="s">
        <v>45</v>
      </c>
      <c r="G145" s="207" t="str">
        <f>IF('事業化状況報告　集計表'!$E$52="","",'事業化状況報告　集計表'!$E$52)</f>
        <v/>
      </c>
      <c r="H145" s="207"/>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row>
    <row r="147" spans="1:32" x14ac:dyDescent="0.2">
      <c r="A147" s="2" t="s">
        <v>63</v>
      </c>
      <c r="X147" s="203" t="str">
        <f>IF('事業化状況報告　集計表'!$E$52="","",HLOOKUP(基本項目等入力シート!E8,'事業化状況報告　集計表'!$F$53:$J$57,2))</f>
        <v/>
      </c>
      <c r="Y147" s="203"/>
      <c r="Z147" s="203"/>
      <c r="AA147" s="203"/>
      <c r="AB147" s="203"/>
      <c r="AC147" s="203"/>
      <c r="AD147" s="203"/>
      <c r="AE147" s="2" t="s">
        <v>3</v>
      </c>
    </row>
    <row r="149" spans="1:32" x14ac:dyDescent="0.2">
      <c r="A149" s="2" t="s">
        <v>4</v>
      </c>
      <c r="X149" s="203" t="str">
        <f>IF('事業化状況報告　集計表'!$E$52="","",HLOOKUP(基本項目等入力シート!E8,'事業化状況報告　集計表'!$F$53:$J$57,3))</f>
        <v/>
      </c>
      <c r="Y149" s="203"/>
      <c r="Z149" s="203"/>
      <c r="AA149" s="203"/>
      <c r="AB149" s="203"/>
      <c r="AC149" s="203"/>
      <c r="AD149" s="203"/>
      <c r="AE149" s="2" t="s">
        <v>3</v>
      </c>
    </row>
    <row r="151" spans="1:32" x14ac:dyDescent="0.2">
      <c r="A151" s="2" t="s">
        <v>5</v>
      </c>
      <c r="X151" s="203" t="str">
        <f>IF('事業化状況報告　集計表'!$E$52="","",HLOOKUP(基本項目等入力シート!E8,'事業化状況報告　集計表'!$F$53:$J$57,5))</f>
        <v/>
      </c>
      <c r="Y151" s="203"/>
      <c r="Z151" s="203"/>
      <c r="AA151" s="203"/>
      <c r="AB151" s="203"/>
      <c r="AC151" s="203"/>
      <c r="AD151" s="203"/>
      <c r="AE151" s="2" t="s">
        <v>3</v>
      </c>
    </row>
  </sheetData>
  <mergeCells count="135">
    <mergeCell ref="N87:T87"/>
    <mergeCell ref="F88:J88"/>
    <mergeCell ref="R88:U88"/>
    <mergeCell ref="X134:AD134"/>
    <mergeCell ref="A143:E143"/>
    <mergeCell ref="G143:AF143"/>
    <mergeCell ref="A145:E145"/>
    <mergeCell ref="G145:AF145"/>
    <mergeCell ref="N94:T94"/>
    <mergeCell ref="N97:T97"/>
    <mergeCell ref="R98:U98"/>
    <mergeCell ref="F89:J89"/>
    <mergeCell ref="N89:T89"/>
    <mergeCell ref="F90:J90"/>
    <mergeCell ref="N90:T90"/>
    <mergeCell ref="F91:J91"/>
    <mergeCell ref="N91:T91"/>
    <mergeCell ref="X147:AD147"/>
    <mergeCell ref="X149:AD149"/>
    <mergeCell ref="X151:AD151"/>
    <mergeCell ref="N76:T76"/>
    <mergeCell ref="A126:E126"/>
    <mergeCell ref="G126:AF126"/>
    <mergeCell ref="A128:E128"/>
    <mergeCell ref="G128:AF128"/>
    <mergeCell ref="X130:AD130"/>
    <mergeCell ref="X132:AD132"/>
    <mergeCell ref="A109:E109"/>
    <mergeCell ref="A111:E111"/>
    <mergeCell ref="G109:AF109"/>
    <mergeCell ref="G111:AF111"/>
    <mergeCell ref="F101:J101"/>
    <mergeCell ref="N101:T101"/>
    <mergeCell ref="X117:AD117"/>
    <mergeCell ref="X113:AD113"/>
    <mergeCell ref="X115:AD115"/>
    <mergeCell ref="F98:J98"/>
    <mergeCell ref="F99:J99"/>
    <mergeCell ref="N99:T99"/>
    <mergeCell ref="F100:J100"/>
    <mergeCell ref="N100:T100"/>
    <mergeCell ref="N80:T80"/>
    <mergeCell ref="N82:T82"/>
    <mergeCell ref="N83:T83"/>
    <mergeCell ref="N84:T84"/>
    <mergeCell ref="G69:I69"/>
    <mergeCell ref="K69:AG69"/>
    <mergeCell ref="G70:I70"/>
    <mergeCell ref="K70:AG70"/>
    <mergeCell ref="G71:I71"/>
    <mergeCell ref="K71:AG71"/>
    <mergeCell ref="R81:U81"/>
    <mergeCell ref="O73:T73"/>
    <mergeCell ref="O74:T74"/>
    <mergeCell ref="F82:J82"/>
    <mergeCell ref="F83:J83"/>
    <mergeCell ref="F84:J84"/>
    <mergeCell ref="G67:I67"/>
    <mergeCell ref="K67:AG67"/>
    <mergeCell ref="F81:J81"/>
    <mergeCell ref="J47:O47"/>
    <mergeCell ref="P47:U47"/>
    <mergeCell ref="B53:I53"/>
    <mergeCell ref="G61:I61"/>
    <mergeCell ref="G62:I62"/>
    <mergeCell ref="G63:I63"/>
    <mergeCell ref="K61:AG61"/>
    <mergeCell ref="K62:AG62"/>
    <mergeCell ref="K63:AG63"/>
    <mergeCell ref="V50:AA50"/>
    <mergeCell ref="AB50:AG50"/>
    <mergeCell ref="J51:O51"/>
    <mergeCell ref="P51:U51"/>
    <mergeCell ref="V51:AA51"/>
    <mergeCell ref="AB51:AG51"/>
    <mergeCell ref="B54:AF54"/>
    <mergeCell ref="V52:AA52"/>
    <mergeCell ref="G65:I65"/>
    <mergeCell ref="K65:AG65"/>
    <mergeCell ref="G66:I66"/>
    <mergeCell ref="K66:AG66"/>
    <mergeCell ref="J53:O53"/>
    <mergeCell ref="P53:U53"/>
    <mergeCell ref="V53:AA53"/>
    <mergeCell ref="AB53:AG53"/>
    <mergeCell ref="J50:O50"/>
    <mergeCell ref="P50:U50"/>
    <mergeCell ref="U41:AG41"/>
    <mergeCell ref="V47:AA47"/>
    <mergeCell ref="AB47:AG47"/>
    <mergeCell ref="J49:O49"/>
    <mergeCell ref="P49:U49"/>
    <mergeCell ref="V49:AA49"/>
    <mergeCell ref="AB49:AG49"/>
    <mergeCell ref="B41:T41"/>
    <mergeCell ref="J48:O48"/>
    <mergeCell ref="P48:U48"/>
    <mergeCell ref="V48:AA48"/>
    <mergeCell ref="AB48:AG48"/>
    <mergeCell ref="AA46:AF46"/>
    <mergeCell ref="B47:I47"/>
    <mergeCell ref="B48:I48"/>
    <mergeCell ref="B49:I49"/>
    <mergeCell ref="B50:I50"/>
    <mergeCell ref="B51:I51"/>
    <mergeCell ref="B52:I52"/>
    <mergeCell ref="J52:O52"/>
    <mergeCell ref="P52:U52"/>
    <mergeCell ref="U34:AG34"/>
    <mergeCell ref="U35:AG35"/>
    <mergeCell ref="U36:AG36"/>
    <mergeCell ref="U37:AG37"/>
    <mergeCell ref="AB52:AG52"/>
    <mergeCell ref="B40:T40"/>
    <mergeCell ref="B34:T34"/>
    <mergeCell ref="B35:T35"/>
    <mergeCell ref="B36:T36"/>
    <mergeCell ref="U38:AG38"/>
    <mergeCell ref="U39:AG39"/>
    <mergeCell ref="U40:AG40"/>
    <mergeCell ref="B37:T37"/>
    <mergeCell ref="B38:T38"/>
    <mergeCell ref="B39:T39"/>
    <mergeCell ref="AA4:AG4"/>
    <mergeCell ref="Y9:AG10"/>
    <mergeCell ref="A17:AG17"/>
    <mergeCell ref="A20:AG20"/>
    <mergeCell ref="AA13:AF13"/>
    <mergeCell ref="U33:AG33"/>
    <mergeCell ref="T28:W28"/>
    <mergeCell ref="T29:W29"/>
    <mergeCell ref="T30:W30"/>
    <mergeCell ref="Y11:AG11"/>
    <mergeCell ref="Y12:AG12"/>
    <mergeCell ref="B33:T33"/>
  </mergeCells>
  <phoneticPr fontId="19"/>
  <pageMargins left="0.7" right="0.7" top="0.75" bottom="0.75" header="0.3" footer="0.3"/>
  <pageSetup paperSize="9" orientation="portrait" r:id="rId1"/>
  <rowBreaks count="5" manualBreakCount="5">
    <brk id="22" max="33" man="1"/>
    <brk id="54" max="33" man="1"/>
    <brk id="102" max="33" man="1"/>
    <brk id="119" max="33" man="1"/>
    <brk id="136" max="3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100"/>
  <sheetViews>
    <sheetView showGridLines="0" view="pageBreakPreview" topLeftCell="C19" zoomScale="85" zoomScaleNormal="70" zoomScaleSheetLayoutView="85" workbookViewId="0">
      <selection activeCell="J96" sqref="J96"/>
    </sheetView>
  </sheetViews>
  <sheetFormatPr defaultColWidth="9" defaultRowHeight="13" x14ac:dyDescent="0.2"/>
  <cols>
    <col min="1" max="1" width="0" style="11" hidden="1" customWidth="1"/>
    <col min="2" max="2" width="5.26953125" style="12" hidden="1" customWidth="1"/>
    <col min="3" max="3" width="7.26953125" style="12" customWidth="1"/>
    <col min="4" max="4" width="33.26953125" style="11" customWidth="1"/>
    <col min="5" max="10" width="17.6328125" style="11" customWidth="1"/>
    <col min="11" max="11" width="14.90625" style="11" customWidth="1"/>
    <col min="12" max="16384" width="9" style="11"/>
  </cols>
  <sheetData>
    <row r="1" spans="2:11" ht="19" x14ac:dyDescent="0.2">
      <c r="B1" s="9" t="s">
        <v>65</v>
      </c>
      <c r="C1" s="212" t="str">
        <f>基本項目等入力シート!D10&amp;"　事業化状況報告書　集計表"</f>
        <v>　事業化状況報告書　集計表</v>
      </c>
      <c r="D1" s="212"/>
      <c r="E1" s="212"/>
      <c r="F1" s="212"/>
      <c r="G1" s="212"/>
      <c r="H1" s="212"/>
      <c r="I1" s="212"/>
      <c r="J1" s="212"/>
      <c r="K1" s="10"/>
    </row>
    <row r="2" spans="2:11" x14ac:dyDescent="0.2">
      <c r="C2" s="13" t="s">
        <v>66</v>
      </c>
      <c r="E2" s="14"/>
      <c r="F2" s="14"/>
      <c r="G2" s="14"/>
      <c r="H2" s="14"/>
      <c r="I2" s="14"/>
      <c r="J2" s="14"/>
    </row>
    <row r="3" spans="2:11" ht="7.5" customHeight="1" x14ac:dyDescent="0.2">
      <c r="D3" s="15"/>
      <c r="E3" s="15"/>
      <c r="F3" s="15"/>
      <c r="G3" s="15"/>
      <c r="H3" s="15"/>
      <c r="I3" s="15"/>
      <c r="J3" s="15"/>
    </row>
    <row r="4" spans="2:11" ht="19" x14ac:dyDescent="0.2">
      <c r="B4" s="16"/>
      <c r="D4" s="17" t="s">
        <v>67</v>
      </c>
      <c r="E4" s="213" t="str">
        <f>IF(基本項目等入力シート!E15="","",基本項目等入力シート!E15)</f>
        <v/>
      </c>
      <c r="F4" s="213"/>
      <c r="G4" s="213"/>
      <c r="H4" s="213"/>
      <c r="I4" s="213"/>
      <c r="J4" s="213"/>
    </row>
    <row r="5" spans="2:11" ht="19" x14ac:dyDescent="0.2">
      <c r="B5" s="16"/>
      <c r="D5" s="17" t="s">
        <v>68</v>
      </c>
      <c r="E5" s="76" t="str">
        <f>IF(基本項目等入力シート!E12="","",基本項目等入力シート!E12)</f>
        <v/>
      </c>
      <c r="F5" s="214" t="s">
        <v>69</v>
      </c>
      <c r="G5" s="213" t="str">
        <f>IF(基本項目等入力シート!E18="","",基本項目等入力シート!E18)</f>
        <v/>
      </c>
      <c r="H5" s="213"/>
      <c r="I5" s="213"/>
      <c r="J5" s="213"/>
    </row>
    <row r="6" spans="2:11" ht="19" x14ac:dyDescent="0.2">
      <c r="B6" s="16"/>
      <c r="D6" s="17" t="s">
        <v>70</v>
      </c>
      <c r="E6" s="77" t="str">
        <f>IF(基本項目等入力シート!F31="","",基本項目等入力シート!F31)</f>
        <v/>
      </c>
      <c r="F6" s="214"/>
      <c r="G6" s="213"/>
      <c r="H6" s="213"/>
      <c r="I6" s="213"/>
      <c r="J6" s="213"/>
    </row>
    <row r="7" spans="2:11" ht="19" x14ac:dyDescent="0.2">
      <c r="B7" s="16"/>
      <c r="D7" s="18" t="s">
        <v>120</v>
      </c>
      <c r="E7" s="77" t="str">
        <f>IF(基本項目等入力シート!F34="","",基本項目等入力シート!F34)</f>
        <v/>
      </c>
      <c r="F7" s="214"/>
      <c r="G7" s="213"/>
      <c r="H7" s="213"/>
      <c r="I7" s="213"/>
      <c r="J7" s="213"/>
    </row>
    <row r="8" spans="2:11" ht="10.5" customHeight="1" x14ac:dyDescent="0.2">
      <c r="B8" s="16"/>
      <c r="D8" s="19"/>
      <c r="E8" s="20"/>
    </row>
    <row r="9" spans="2:11" ht="21" customHeight="1" thickBot="1" x14ac:dyDescent="0.25">
      <c r="B9" s="16"/>
      <c r="C9" s="21" t="s">
        <v>71</v>
      </c>
      <c r="D9" s="19"/>
      <c r="E9" s="20"/>
    </row>
    <row r="10" spans="2:11" ht="20.25" customHeight="1" thickTop="1" x14ac:dyDescent="0.2">
      <c r="C10" s="22"/>
      <c r="D10" s="23" t="s">
        <v>72</v>
      </c>
      <c r="E10" s="24" t="str">
        <f>$E$5</f>
        <v/>
      </c>
      <c r="F10" s="25" t="str">
        <f>IFERROR(E5+2,"")</f>
        <v/>
      </c>
      <c r="G10" s="26" t="str">
        <f>IFERROR(F10+1,"")</f>
        <v/>
      </c>
      <c r="H10" s="26" t="str">
        <f>IFERROR(G10+1,"")</f>
        <v/>
      </c>
      <c r="I10" s="26" t="str">
        <f>IFERROR(H10+1,"")</f>
        <v/>
      </c>
      <c r="J10" s="27" t="str">
        <f>IFERROR(I10+1,"")</f>
        <v/>
      </c>
    </row>
    <row r="11" spans="2:11" ht="26" x14ac:dyDescent="0.2">
      <c r="C11" s="22"/>
      <c r="D11" s="28" t="s">
        <v>73</v>
      </c>
      <c r="E11" s="29" t="s">
        <v>74</v>
      </c>
      <c r="F11" s="30" t="str">
        <f>IFERROR(E5&amp;"～"&amp;(E5+1)&amp;"年度の事業化状況を報告","")</f>
        <v/>
      </c>
      <c r="G11" s="31" t="str">
        <f>IFERROR($E$5+2&amp;"年度の事業化状況を報告","")</f>
        <v/>
      </c>
      <c r="H11" s="31" t="str">
        <f>IFERROR($E$5+3&amp;"年度の事業化状況を報告","")</f>
        <v/>
      </c>
      <c r="I11" s="31" t="str">
        <f>IFERROR($E$5+4&amp;"年度の事業化状況を報告","")</f>
        <v/>
      </c>
      <c r="J11" s="32" t="str">
        <f>IFERROR($E$5+5&amp;"年度の事業化状況を報告","")</f>
        <v/>
      </c>
    </row>
    <row r="12" spans="2:11" ht="22" customHeight="1" x14ac:dyDescent="0.2">
      <c r="C12" s="22" t="s">
        <v>75</v>
      </c>
      <c r="D12" s="28" t="s">
        <v>76</v>
      </c>
      <c r="E12" s="33" t="str">
        <f>$E$6</f>
        <v/>
      </c>
      <c r="F12" s="34" t="str">
        <f t="shared" ref="F12:J12" si="0">$E$6</f>
        <v/>
      </c>
      <c r="G12" s="35" t="str">
        <f t="shared" si="0"/>
        <v/>
      </c>
      <c r="H12" s="35" t="str">
        <f t="shared" si="0"/>
        <v/>
      </c>
      <c r="I12" s="35" t="str">
        <f t="shared" si="0"/>
        <v/>
      </c>
      <c r="J12" s="36" t="str">
        <f t="shared" si="0"/>
        <v/>
      </c>
    </row>
    <row r="13" spans="2:11" ht="22" customHeight="1" x14ac:dyDescent="0.2">
      <c r="C13" s="22"/>
      <c r="D13" s="28" t="s">
        <v>77</v>
      </c>
      <c r="E13" s="33" t="str">
        <f>$E$7</f>
        <v/>
      </c>
      <c r="F13" s="34" t="str">
        <f t="shared" ref="F13:J13" si="1">$E$7</f>
        <v/>
      </c>
      <c r="G13" s="35" t="str">
        <f t="shared" si="1"/>
        <v/>
      </c>
      <c r="H13" s="35" t="str">
        <f t="shared" si="1"/>
        <v/>
      </c>
      <c r="I13" s="35" t="str">
        <f t="shared" si="1"/>
        <v/>
      </c>
      <c r="J13" s="36" t="str">
        <f t="shared" si="1"/>
        <v/>
      </c>
    </row>
    <row r="14" spans="2:11" ht="22" customHeight="1" x14ac:dyDescent="0.2">
      <c r="C14" s="22" t="s">
        <v>78</v>
      </c>
      <c r="D14" s="28" t="s">
        <v>79</v>
      </c>
      <c r="E14" s="37"/>
      <c r="F14" s="38">
        <f t="shared" ref="F14:J15" si="2">F33+F40+F47+F54+F61+F68+F75+F82+F89+F96</f>
        <v>0</v>
      </c>
      <c r="G14" s="39">
        <f t="shared" si="2"/>
        <v>0</v>
      </c>
      <c r="H14" s="39">
        <f t="shared" si="2"/>
        <v>0</v>
      </c>
      <c r="I14" s="39">
        <f t="shared" si="2"/>
        <v>0</v>
      </c>
      <c r="J14" s="40">
        <f t="shared" si="2"/>
        <v>0</v>
      </c>
    </row>
    <row r="15" spans="2:11" ht="22" customHeight="1" x14ac:dyDescent="0.2">
      <c r="C15" s="22" t="s">
        <v>80</v>
      </c>
      <c r="D15" s="28" t="s">
        <v>81</v>
      </c>
      <c r="E15" s="37"/>
      <c r="F15" s="38">
        <f t="shared" si="2"/>
        <v>0</v>
      </c>
      <c r="G15" s="39">
        <f t="shared" si="2"/>
        <v>0</v>
      </c>
      <c r="H15" s="39">
        <f t="shared" si="2"/>
        <v>0</v>
      </c>
      <c r="I15" s="39">
        <f t="shared" si="2"/>
        <v>0</v>
      </c>
      <c r="J15" s="40">
        <f t="shared" si="2"/>
        <v>0</v>
      </c>
    </row>
    <row r="16" spans="2:11" ht="22" customHeight="1" x14ac:dyDescent="0.2">
      <c r="C16" s="22" t="s">
        <v>82</v>
      </c>
      <c r="D16" s="28" t="s">
        <v>83</v>
      </c>
      <c r="E16" s="37"/>
      <c r="F16" s="38">
        <f>F14-F15</f>
        <v>0</v>
      </c>
      <c r="G16" s="39">
        <f t="shared" ref="G16:J16" si="3">G14-G15</f>
        <v>0</v>
      </c>
      <c r="H16" s="39">
        <f t="shared" si="3"/>
        <v>0</v>
      </c>
      <c r="I16" s="39">
        <f t="shared" si="3"/>
        <v>0</v>
      </c>
      <c r="J16" s="40">
        <f t="shared" si="3"/>
        <v>0</v>
      </c>
    </row>
    <row r="17" spans="3:14" ht="22" customHeight="1" x14ac:dyDescent="0.2">
      <c r="C17" s="22"/>
      <c r="D17" s="41" t="s">
        <v>84</v>
      </c>
      <c r="E17" s="37"/>
      <c r="F17" s="38">
        <f>F16</f>
        <v>0</v>
      </c>
      <c r="G17" s="39">
        <f>F16+G16</f>
        <v>0</v>
      </c>
      <c r="H17" s="39">
        <f>G17+H16</f>
        <v>0</v>
      </c>
      <c r="I17" s="39">
        <f t="shared" ref="I17:J17" si="4">H17+I16</f>
        <v>0</v>
      </c>
      <c r="J17" s="40">
        <f t="shared" si="4"/>
        <v>0</v>
      </c>
    </row>
    <row r="18" spans="3:14" ht="22" customHeight="1" x14ac:dyDescent="0.2">
      <c r="C18" s="22" t="s">
        <v>85</v>
      </c>
      <c r="D18" s="41" t="s">
        <v>86</v>
      </c>
      <c r="E18" s="42"/>
      <c r="F18" s="38" t="str">
        <f>IFERROR(E13-E12,"")</f>
        <v/>
      </c>
      <c r="G18" s="43" t="str">
        <f>IF(F18&lt;=0,0,IF(F16&lt;=0,F18,IF(F18-F16&lt;=0,0,F18-F16)))</f>
        <v/>
      </c>
      <c r="H18" s="43" t="str">
        <f t="shared" ref="H18:I18" si="5">IF(G18&lt;=0,0,IF(G16&lt;=0,G18,IF(G18-G16&lt;=0,0,G18-G16)))</f>
        <v/>
      </c>
      <c r="I18" s="43" t="str">
        <f t="shared" si="5"/>
        <v/>
      </c>
      <c r="J18" s="44" t="str">
        <f>IF(I18&lt;=0,0,IF(I16&lt;=0,I18,IF(I18-I16&lt;=0,0,I18-I16)))</f>
        <v/>
      </c>
    </row>
    <row r="19" spans="3:14" ht="22" customHeight="1" x14ac:dyDescent="0.2">
      <c r="C19" s="22"/>
      <c r="D19" s="45" t="s">
        <v>87</v>
      </c>
      <c r="E19" s="42"/>
      <c r="F19" s="38" t="str">
        <f>IFERROR(F16-F18,"")</f>
        <v/>
      </c>
      <c r="G19" s="39" t="str">
        <f>IFERROR(G16-G18,"")</f>
        <v/>
      </c>
      <c r="H19" s="39" t="str">
        <f>IFERROR(H16-H18,"")</f>
        <v/>
      </c>
      <c r="I19" s="39" t="str">
        <f>IFERROR(I16-I18,"")</f>
        <v/>
      </c>
      <c r="J19" s="40" t="str">
        <f>IFERROR(J16-J18,"")</f>
        <v/>
      </c>
    </row>
    <row r="20" spans="3:14" ht="22" customHeight="1" x14ac:dyDescent="0.2">
      <c r="C20" s="22"/>
      <c r="D20" s="46" t="s">
        <v>88</v>
      </c>
      <c r="E20" s="42"/>
      <c r="F20" s="47" t="str">
        <f>IF(F16&lt;=0,"なし",IF(F19&lt;=0,"なし","発生"))</f>
        <v>なし</v>
      </c>
      <c r="G20" s="48" t="str">
        <f>IF(G16&lt;=0,"なし",IF(G19&lt;=0,"なし","発生"))</f>
        <v>なし</v>
      </c>
      <c r="H20" s="48" t="str">
        <f>IF(H16&lt;=0,"なし",IF(H19&lt;=0,"なし","発生"))</f>
        <v>なし</v>
      </c>
      <c r="I20" s="48" t="str">
        <f>IF(I16&lt;=0,"なし",IF(I19&lt;=0,"なし","発生"))</f>
        <v>なし</v>
      </c>
      <c r="J20" s="49" t="str">
        <f>IF(J16&lt;=0,"なし",IF(J19&lt;=0,"なし","発生"))</f>
        <v>なし</v>
      </c>
    </row>
    <row r="21" spans="3:14" ht="22" customHeight="1" x14ac:dyDescent="0.2">
      <c r="C21" s="22"/>
      <c r="D21" s="28" t="s">
        <v>89</v>
      </c>
      <c r="E21" s="42"/>
      <c r="F21" s="50">
        <f>F35+F42+F49+F56+F63+F70+F77+F84+F91+F98</f>
        <v>0</v>
      </c>
      <c r="G21" s="51">
        <f>G35+G42+G49+G56+G63+G70+G77+G84+G91+G98</f>
        <v>0</v>
      </c>
      <c r="H21" s="51">
        <f>H35+H42+H49+H56+H63+H70+H77+H84+H91+H98</f>
        <v>0</v>
      </c>
      <c r="I21" s="51">
        <f>I35+I42+I49+I56+I63+I70+I77+I84+I91+I98</f>
        <v>0</v>
      </c>
      <c r="J21" s="52">
        <f>J35+J42+J49+J56+J63+J70+J77+J84+J91+J98</f>
        <v>0</v>
      </c>
    </row>
    <row r="22" spans="3:14" ht="22" customHeight="1" x14ac:dyDescent="0.2">
      <c r="C22" s="22" t="s">
        <v>90</v>
      </c>
      <c r="D22" s="41" t="s">
        <v>91</v>
      </c>
      <c r="E22" s="33" t="str">
        <f>E13</f>
        <v/>
      </c>
      <c r="F22" s="38" t="str">
        <f>IFERROR(E22+F21,"")</f>
        <v/>
      </c>
      <c r="G22" s="39" t="str">
        <f>IFERROR(F22+G21,"")</f>
        <v/>
      </c>
      <c r="H22" s="39" t="str">
        <f>IFERROR(G22+H21,"")</f>
        <v/>
      </c>
      <c r="I22" s="39" t="str">
        <f>IFERROR(H22+I21,"")</f>
        <v/>
      </c>
      <c r="J22" s="40" t="str">
        <f>IFERROR(I22+J21,"")</f>
        <v/>
      </c>
    </row>
    <row r="23" spans="3:14" ht="26" x14ac:dyDescent="0.2">
      <c r="C23" s="22" t="s">
        <v>92</v>
      </c>
      <c r="D23" s="53" t="s">
        <v>93</v>
      </c>
      <c r="E23" s="42"/>
      <c r="F23" s="50">
        <f>IF(F20="なし",0,ROUNDDOWN((F16-F18)*$E$12/F22,0))</f>
        <v>0</v>
      </c>
      <c r="G23" s="51">
        <f>IF(G20="なし",0,ROUNDDOWN((G16-G18)*$E$12/G22,0))</f>
        <v>0</v>
      </c>
      <c r="H23" s="51">
        <f>IF(H20="なし",0,ROUNDDOWN((H16-H18)*$E$12/H22,0))</f>
        <v>0</v>
      </c>
      <c r="I23" s="51">
        <f>IF(I20="なし",0,ROUNDDOWN((I16-I18)*$E$12/I22,0))</f>
        <v>0</v>
      </c>
      <c r="J23" s="52">
        <f>IF(J20="なし",0,ROUNDDOWN((J16-J18)*$E$12/J22,0))</f>
        <v>0</v>
      </c>
    </row>
    <row r="24" spans="3:14" ht="22" customHeight="1" x14ac:dyDescent="0.2">
      <c r="C24" s="22"/>
      <c r="D24" s="28" t="s">
        <v>94</v>
      </c>
      <c r="E24" s="42"/>
      <c r="F24" s="54"/>
      <c r="G24" s="51">
        <f>F28</f>
        <v>0</v>
      </c>
      <c r="H24" s="51">
        <f>IFERROR(G28,"")</f>
        <v>0</v>
      </c>
      <c r="I24" s="51">
        <f>IFERROR(H28,"")</f>
        <v>0</v>
      </c>
      <c r="J24" s="52">
        <f>IFERROR(I28,"")</f>
        <v>0</v>
      </c>
    </row>
    <row r="25" spans="3:14" ht="22" customHeight="1" x14ac:dyDescent="0.2">
      <c r="C25" s="22" t="s">
        <v>95</v>
      </c>
      <c r="D25" s="28" t="s">
        <v>96</v>
      </c>
      <c r="E25" s="42"/>
      <c r="F25" s="54"/>
      <c r="G25" s="51">
        <f>G24</f>
        <v>0</v>
      </c>
      <c r="H25" s="51">
        <f>IFERROR(G25+G28,"")</f>
        <v>0</v>
      </c>
      <c r="I25" s="51">
        <f>IFERROR(H25+H28,"")</f>
        <v>0</v>
      </c>
      <c r="J25" s="52">
        <f>IFERROR(I25+I28,"")</f>
        <v>0</v>
      </c>
    </row>
    <row r="26" spans="3:14" ht="22" customHeight="1" x14ac:dyDescent="0.2">
      <c r="C26" s="22"/>
      <c r="D26" s="28" t="s">
        <v>97</v>
      </c>
      <c r="E26" s="42"/>
      <c r="F26" s="54"/>
      <c r="G26" s="51" t="str">
        <f>IFERROR($E$12-G25,"")</f>
        <v/>
      </c>
      <c r="H26" s="51" t="str">
        <f>IFERROR($E$12-H25,"")</f>
        <v/>
      </c>
      <c r="I26" s="51" t="str">
        <f>IFERROR($E$12-I25,"")</f>
        <v/>
      </c>
      <c r="J26" s="52" t="str">
        <f>IFERROR($E$12-J25,"")</f>
        <v/>
      </c>
    </row>
    <row r="27" spans="3:14" ht="22" customHeight="1" x14ac:dyDescent="0.2">
      <c r="C27" s="22"/>
      <c r="D27" s="46" t="s">
        <v>98</v>
      </c>
      <c r="E27" s="42"/>
      <c r="F27" s="55" t="str">
        <f>IF(F23&gt;0,"納付","なし")</f>
        <v>なし</v>
      </c>
      <c r="G27" s="56" t="str">
        <f>IF(G20="なし","なし",IF(G25&gt;=$E$12,"なし","納付"))</f>
        <v>なし</v>
      </c>
      <c r="H27" s="56" t="str">
        <f t="shared" ref="H27:J27" si="6">IF(H20="なし","なし",IF(H25&gt;=$E$12,"なし","納付"))</f>
        <v>なし</v>
      </c>
      <c r="I27" s="56" t="str">
        <f t="shared" si="6"/>
        <v>なし</v>
      </c>
      <c r="J27" s="57" t="str">
        <f t="shared" si="6"/>
        <v>なし</v>
      </c>
    </row>
    <row r="28" spans="3:14" ht="22" customHeight="1" thickBot="1" x14ac:dyDescent="0.25">
      <c r="C28" s="22" t="s">
        <v>99</v>
      </c>
      <c r="D28" s="58" t="s">
        <v>100</v>
      </c>
      <c r="E28" s="59"/>
      <c r="F28" s="60">
        <f>IF(F23&gt;=E12,E12,F23)</f>
        <v>0</v>
      </c>
      <c r="G28" s="61">
        <f>IF(G23&gt;G26,G26,G23)</f>
        <v>0</v>
      </c>
      <c r="H28" s="61">
        <f>IF(H23&gt;H26,H26,H23)</f>
        <v>0</v>
      </c>
      <c r="I28" s="61">
        <f t="shared" ref="I28" si="7">IF(I23&gt;I26,I26,I23)</f>
        <v>0</v>
      </c>
      <c r="J28" s="62">
        <f>IF(J23&gt;J26,J26,J23)</f>
        <v>0</v>
      </c>
    </row>
    <row r="29" spans="3:14" ht="13.5" thickTop="1" x14ac:dyDescent="0.2">
      <c r="D29" s="63"/>
      <c r="E29" s="20"/>
      <c r="F29" s="64"/>
      <c r="G29" s="64"/>
      <c r="H29" s="64"/>
      <c r="I29" s="64"/>
      <c r="J29" s="64"/>
    </row>
    <row r="30" spans="3:14" ht="21.75" customHeight="1" thickBot="1" x14ac:dyDescent="0.25">
      <c r="C30" s="21" t="s">
        <v>101</v>
      </c>
      <c r="L30" s="208" t="s">
        <v>169</v>
      </c>
      <c r="M30" s="208"/>
      <c r="N30" s="208"/>
    </row>
    <row r="31" spans="3:14" ht="14.5" thickTop="1" x14ac:dyDescent="0.2">
      <c r="D31" s="65" t="s">
        <v>102</v>
      </c>
      <c r="E31" s="209">
        <f>基本項目等入力シート!E15</f>
        <v>0</v>
      </c>
      <c r="F31" s="210"/>
      <c r="G31" s="210"/>
      <c r="H31" s="210"/>
      <c r="I31" s="210"/>
      <c r="J31" s="211"/>
    </row>
    <row r="32" spans="3:14" x14ac:dyDescent="0.2">
      <c r="D32" s="28" t="s">
        <v>72</v>
      </c>
      <c r="E32" s="66" t="str">
        <f>$E$5</f>
        <v/>
      </c>
      <c r="F32" s="67" t="str">
        <f>IFERROR(E32+2,"")</f>
        <v/>
      </c>
      <c r="G32" s="75" t="str">
        <f>IFERROR(F32+1,"")</f>
        <v/>
      </c>
      <c r="H32" s="75" t="str">
        <f>IFERROR(G32+1,"")</f>
        <v/>
      </c>
      <c r="I32" s="75" t="str">
        <f>IFERROR(H32+1,"")</f>
        <v/>
      </c>
      <c r="J32" s="68" t="str">
        <f>IFERROR(I32+1,"")</f>
        <v/>
      </c>
      <c r="K32" s="67" t="s">
        <v>103</v>
      </c>
    </row>
    <row r="33" spans="4:11" x14ac:dyDescent="0.2">
      <c r="D33" s="69" t="s">
        <v>104</v>
      </c>
      <c r="E33" s="70"/>
      <c r="F33" s="88"/>
      <c r="G33" s="78"/>
      <c r="H33" s="78"/>
      <c r="I33" s="78"/>
      <c r="J33" s="79"/>
      <c r="K33" s="71">
        <f>SUM(F33:J33)</f>
        <v>0</v>
      </c>
    </row>
    <row r="34" spans="4:11" x14ac:dyDescent="0.2">
      <c r="D34" s="28" t="s">
        <v>81</v>
      </c>
      <c r="E34" s="70"/>
      <c r="F34" s="88"/>
      <c r="G34" s="78"/>
      <c r="H34" s="78"/>
      <c r="I34" s="78"/>
      <c r="J34" s="79"/>
      <c r="K34" s="71">
        <f t="shared" ref="K34:K35" si="8">SUM(F34:J34)</f>
        <v>0</v>
      </c>
    </row>
    <row r="35" spans="4:11" x14ac:dyDescent="0.2">
      <c r="D35" s="28" t="s">
        <v>105</v>
      </c>
      <c r="E35" s="70"/>
      <c r="F35" s="88"/>
      <c r="G35" s="78"/>
      <c r="H35" s="78"/>
      <c r="I35" s="78"/>
      <c r="J35" s="79"/>
      <c r="K35" s="71">
        <f t="shared" si="8"/>
        <v>0</v>
      </c>
    </row>
    <row r="36" spans="4:11" ht="13.5" thickBot="1" x14ac:dyDescent="0.25">
      <c r="D36" s="83" t="s">
        <v>106</v>
      </c>
      <c r="E36" s="72"/>
      <c r="F36" s="84">
        <f>F35</f>
        <v>0</v>
      </c>
      <c r="G36" s="85">
        <f>F36+G35</f>
        <v>0</v>
      </c>
      <c r="H36" s="85">
        <f t="shared" ref="H36:J36" si="9">G36+H35</f>
        <v>0</v>
      </c>
      <c r="I36" s="85">
        <f t="shared" si="9"/>
        <v>0</v>
      </c>
      <c r="J36" s="86">
        <f t="shared" si="9"/>
        <v>0</v>
      </c>
      <c r="K36" s="73"/>
    </row>
    <row r="37" spans="4:11" ht="14" thickTop="1" thickBot="1" x14ac:dyDescent="0.25">
      <c r="D37" s="74"/>
      <c r="E37" s="74"/>
      <c r="F37" s="74"/>
      <c r="G37" s="74"/>
      <c r="H37" s="74"/>
      <c r="I37" s="74"/>
      <c r="J37" s="74"/>
    </row>
    <row r="38" spans="4:11" ht="14.5" thickTop="1" x14ac:dyDescent="0.2">
      <c r="D38" s="65" t="s">
        <v>102</v>
      </c>
      <c r="E38" s="209" t="str">
        <f>IF(基本項目等入力シート!G64="","",基本項目等入力シート!G64)</f>
        <v/>
      </c>
      <c r="F38" s="210"/>
      <c r="G38" s="210"/>
      <c r="H38" s="210"/>
      <c r="I38" s="210"/>
      <c r="J38" s="211"/>
    </row>
    <row r="39" spans="4:11" x14ac:dyDescent="0.2">
      <c r="D39" s="28" t="s">
        <v>72</v>
      </c>
      <c r="E39" s="66" t="str">
        <f>$E$5</f>
        <v/>
      </c>
      <c r="F39" s="75" t="str">
        <f>IFERROR(E39+2,"")</f>
        <v/>
      </c>
      <c r="G39" s="75" t="str">
        <f>IFERROR(F39+1,"")</f>
        <v/>
      </c>
      <c r="H39" s="75" t="str">
        <f>IFERROR(G39+1,"")</f>
        <v/>
      </c>
      <c r="I39" s="75" t="str">
        <f>IFERROR(H39+1,"")</f>
        <v/>
      </c>
      <c r="J39" s="68" t="str">
        <f>IFERROR(I39+1,"")</f>
        <v/>
      </c>
      <c r="K39" s="67" t="s">
        <v>103</v>
      </c>
    </row>
    <row r="40" spans="4:11" x14ac:dyDescent="0.2">
      <c r="D40" s="69" t="s">
        <v>104</v>
      </c>
      <c r="E40" s="70"/>
      <c r="F40" s="78"/>
      <c r="G40" s="78"/>
      <c r="H40" s="78"/>
      <c r="I40" s="78"/>
      <c r="J40" s="79"/>
      <c r="K40" s="71">
        <f>SUM(F40:J40)</f>
        <v>0</v>
      </c>
    </row>
    <row r="41" spans="4:11" x14ac:dyDescent="0.2">
      <c r="D41" s="28" t="s">
        <v>81</v>
      </c>
      <c r="E41" s="70"/>
      <c r="F41" s="78"/>
      <c r="G41" s="78"/>
      <c r="H41" s="78"/>
      <c r="I41" s="78"/>
      <c r="J41" s="79"/>
      <c r="K41" s="71">
        <f t="shared" ref="K41:K42" si="10">SUM(F41:J41)</f>
        <v>0</v>
      </c>
    </row>
    <row r="42" spans="4:11" x14ac:dyDescent="0.2">
      <c r="D42" s="28" t="s">
        <v>105</v>
      </c>
      <c r="E42" s="70"/>
      <c r="F42" s="78"/>
      <c r="G42" s="78"/>
      <c r="H42" s="78"/>
      <c r="I42" s="78"/>
      <c r="J42" s="79"/>
      <c r="K42" s="71">
        <f t="shared" si="10"/>
        <v>0</v>
      </c>
    </row>
    <row r="43" spans="4:11" ht="13.5" thickBot="1" x14ac:dyDescent="0.25">
      <c r="D43" s="83" t="s">
        <v>106</v>
      </c>
      <c r="E43" s="72"/>
      <c r="F43" s="87">
        <f>F42</f>
        <v>0</v>
      </c>
      <c r="G43" s="85">
        <f>F43+G42</f>
        <v>0</v>
      </c>
      <c r="H43" s="85">
        <f t="shared" ref="H43:J43" si="11">G43+H42</f>
        <v>0</v>
      </c>
      <c r="I43" s="85">
        <f t="shared" si="11"/>
        <v>0</v>
      </c>
      <c r="J43" s="86">
        <f t="shared" si="11"/>
        <v>0</v>
      </c>
      <c r="K43" s="73"/>
    </row>
    <row r="44" spans="4:11" ht="14" thickTop="1" thickBot="1" x14ac:dyDescent="0.25">
      <c r="D44" s="74"/>
      <c r="E44" s="74"/>
      <c r="F44" s="74"/>
      <c r="G44" s="74"/>
      <c r="H44" s="74"/>
      <c r="I44" s="74"/>
      <c r="J44" s="74"/>
    </row>
    <row r="45" spans="4:11" ht="14.5" thickTop="1" x14ac:dyDescent="0.2">
      <c r="D45" s="65" t="s">
        <v>102</v>
      </c>
      <c r="E45" s="209" t="str">
        <f>IF(基本項目等入力シート!G68="","",基本項目等入力シート!G68)</f>
        <v/>
      </c>
      <c r="F45" s="210"/>
      <c r="G45" s="210"/>
      <c r="H45" s="210"/>
      <c r="I45" s="210"/>
      <c r="J45" s="211"/>
    </row>
    <row r="46" spans="4:11" x14ac:dyDescent="0.2">
      <c r="D46" s="28" t="s">
        <v>72</v>
      </c>
      <c r="E46" s="66" t="str">
        <f>$E$5</f>
        <v/>
      </c>
      <c r="F46" s="75" t="str">
        <f>IFERROR(E46+2,"")</f>
        <v/>
      </c>
      <c r="G46" s="75" t="str">
        <f>IFERROR(F46+1,"")</f>
        <v/>
      </c>
      <c r="H46" s="75" t="str">
        <f>IFERROR(G46+1,"")</f>
        <v/>
      </c>
      <c r="I46" s="75" t="str">
        <f>IFERROR(H46+1,"")</f>
        <v/>
      </c>
      <c r="J46" s="68" t="str">
        <f>IFERROR(I46+1,"")</f>
        <v/>
      </c>
      <c r="K46" s="67" t="s">
        <v>103</v>
      </c>
    </row>
    <row r="47" spans="4:11" x14ac:dyDescent="0.2">
      <c r="D47" s="69" t="s">
        <v>104</v>
      </c>
      <c r="E47" s="70"/>
      <c r="F47" s="78"/>
      <c r="G47" s="78"/>
      <c r="H47" s="78"/>
      <c r="I47" s="78"/>
      <c r="J47" s="79"/>
      <c r="K47" s="71">
        <f>SUM(F47:J47)</f>
        <v>0</v>
      </c>
    </row>
    <row r="48" spans="4:11" x14ac:dyDescent="0.2">
      <c r="D48" s="28" t="s">
        <v>81</v>
      </c>
      <c r="E48" s="70"/>
      <c r="F48" s="78"/>
      <c r="G48" s="78"/>
      <c r="H48" s="78"/>
      <c r="I48" s="78"/>
      <c r="J48" s="79"/>
      <c r="K48" s="71">
        <f t="shared" ref="K48:K49" si="12">SUM(F48:J48)</f>
        <v>0</v>
      </c>
    </row>
    <row r="49" spans="4:11" x14ac:dyDescent="0.2">
      <c r="D49" s="28" t="s">
        <v>105</v>
      </c>
      <c r="E49" s="70"/>
      <c r="F49" s="78"/>
      <c r="G49" s="78"/>
      <c r="H49" s="78"/>
      <c r="I49" s="78"/>
      <c r="J49" s="79"/>
      <c r="K49" s="71">
        <f t="shared" si="12"/>
        <v>0</v>
      </c>
    </row>
    <row r="50" spans="4:11" ht="13.5" thickBot="1" x14ac:dyDescent="0.25">
      <c r="D50" s="83" t="s">
        <v>106</v>
      </c>
      <c r="E50" s="72"/>
      <c r="F50" s="87">
        <f>F49</f>
        <v>0</v>
      </c>
      <c r="G50" s="85">
        <f>F50+G49</f>
        <v>0</v>
      </c>
      <c r="H50" s="85">
        <f t="shared" ref="H50:J50" si="13">G50+H49</f>
        <v>0</v>
      </c>
      <c r="I50" s="85">
        <f t="shared" si="13"/>
        <v>0</v>
      </c>
      <c r="J50" s="86">
        <f t="shared" si="13"/>
        <v>0</v>
      </c>
      <c r="K50" s="73"/>
    </row>
    <row r="51" spans="4:11" ht="14" thickTop="1" thickBot="1" x14ac:dyDescent="0.25">
      <c r="D51" s="74"/>
      <c r="E51" s="74"/>
      <c r="F51" s="74"/>
      <c r="G51" s="74"/>
      <c r="H51" s="74"/>
      <c r="I51" s="74"/>
      <c r="J51" s="74"/>
    </row>
    <row r="52" spans="4:11" ht="14.5" thickTop="1" x14ac:dyDescent="0.2">
      <c r="D52" s="65" t="s">
        <v>102</v>
      </c>
      <c r="E52" s="209" t="str">
        <f>IF(基本項目等入力シート!G72="","",基本項目等入力シート!G72)</f>
        <v/>
      </c>
      <c r="F52" s="210"/>
      <c r="G52" s="210"/>
      <c r="H52" s="210"/>
      <c r="I52" s="210"/>
      <c r="J52" s="211"/>
    </row>
    <row r="53" spans="4:11" x14ac:dyDescent="0.2">
      <c r="D53" s="28" t="s">
        <v>72</v>
      </c>
      <c r="E53" s="66" t="str">
        <f>$E$5</f>
        <v/>
      </c>
      <c r="F53" s="75" t="str">
        <f>IFERROR(E53+2,"")</f>
        <v/>
      </c>
      <c r="G53" s="75" t="str">
        <f>IFERROR(F53+1,"")</f>
        <v/>
      </c>
      <c r="H53" s="75" t="str">
        <f>IFERROR(G53+1,"")</f>
        <v/>
      </c>
      <c r="I53" s="75" t="str">
        <f>IFERROR(H53+1,"")</f>
        <v/>
      </c>
      <c r="J53" s="68" t="str">
        <f>IFERROR(I53+1,"")</f>
        <v/>
      </c>
      <c r="K53" s="67" t="s">
        <v>103</v>
      </c>
    </row>
    <row r="54" spans="4:11" x14ac:dyDescent="0.2">
      <c r="D54" s="69" t="s">
        <v>104</v>
      </c>
      <c r="E54" s="70"/>
      <c r="F54" s="78"/>
      <c r="G54" s="78"/>
      <c r="H54" s="78"/>
      <c r="I54" s="78"/>
      <c r="J54" s="79"/>
      <c r="K54" s="71">
        <f>SUM(F54:J54)</f>
        <v>0</v>
      </c>
    </row>
    <row r="55" spans="4:11" x14ac:dyDescent="0.2">
      <c r="D55" s="28" t="s">
        <v>81</v>
      </c>
      <c r="E55" s="70"/>
      <c r="F55" s="78"/>
      <c r="G55" s="78"/>
      <c r="H55" s="78"/>
      <c r="I55" s="78"/>
      <c r="J55" s="79"/>
      <c r="K55" s="71">
        <f t="shared" ref="K55:K56" si="14">SUM(F55:J55)</f>
        <v>0</v>
      </c>
    </row>
    <row r="56" spans="4:11" x14ac:dyDescent="0.2">
      <c r="D56" s="28" t="s">
        <v>105</v>
      </c>
      <c r="E56" s="70"/>
      <c r="F56" s="78"/>
      <c r="G56" s="78"/>
      <c r="H56" s="78"/>
      <c r="I56" s="78"/>
      <c r="J56" s="79"/>
      <c r="K56" s="71">
        <f t="shared" si="14"/>
        <v>0</v>
      </c>
    </row>
    <row r="57" spans="4:11" ht="13.5" thickBot="1" x14ac:dyDescent="0.25">
      <c r="D57" s="83" t="s">
        <v>106</v>
      </c>
      <c r="E57" s="72"/>
      <c r="F57" s="87">
        <f>F56</f>
        <v>0</v>
      </c>
      <c r="G57" s="85">
        <f>F57+G56</f>
        <v>0</v>
      </c>
      <c r="H57" s="85">
        <f t="shared" ref="H57:J57" si="15">G57+H56</f>
        <v>0</v>
      </c>
      <c r="I57" s="85">
        <f t="shared" si="15"/>
        <v>0</v>
      </c>
      <c r="J57" s="86">
        <f t="shared" si="15"/>
        <v>0</v>
      </c>
      <c r="K57" s="73"/>
    </row>
    <row r="58" spans="4:11" ht="14" thickTop="1" thickBot="1" x14ac:dyDescent="0.25">
      <c r="D58" s="74"/>
      <c r="E58" s="74"/>
      <c r="F58" s="74"/>
      <c r="G58" s="74"/>
      <c r="H58" s="74"/>
      <c r="I58" s="74"/>
      <c r="J58" s="74"/>
    </row>
    <row r="59" spans="4:11" ht="14.5" thickTop="1" x14ac:dyDescent="0.2">
      <c r="D59" s="65" t="s">
        <v>102</v>
      </c>
      <c r="E59" s="209" t="str">
        <f>IF(基本項目等入力シート!G76="","",基本項目等入力シート!G76)</f>
        <v/>
      </c>
      <c r="F59" s="210"/>
      <c r="G59" s="210"/>
      <c r="H59" s="210"/>
      <c r="I59" s="210"/>
      <c r="J59" s="211"/>
    </row>
    <row r="60" spans="4:11" x14ac:dyDescent="0.2">
      <c r="D60" s="28" t="s">
        <v>72</v>
      </c>
      <c r="E60" s="66" t="str">
        <f>$E$5</f>
        <v/>
      </c>
      <c r="F60" s="75" t="str">
        <f>IFERROR(E60+2,"")</f>
        <v/>
      </c>
      <c r="G60" s="75" t="str">
        <f>IFERROR(F60+1,"")</f>
        <v/>
      </c>
      <c r="H60" s="75" t="str">
        <f>IFERROR(G60+1,"")</f>
        <v/>
      </c>
      <c r="I60" s="75" t="str">
        <f>IFERROR(H60+1,"")</f>
        <v/>
      </c>
      <c r="J60" s="68" t="str">
        <f>IFERROR(I60+1,"")</f>
        <v/>
      </c>
      <c r="K60" s="67" t="s">
        <v>103</v>
      </c>
    </row>
    <row r="61" spans="4:11" x14ac:dyDescent="0.2">
      <c r="D61" s="69" t="s">
        <v>104</v>
      </c>
      <c r="E61" s="70"/>
      <c r="F61" s="78"/>
      <c r="G61" s="78"/>
      <c r="H61" s="78"/>
      <c r="I61" s="78"/>
      <c r="J61" s="79"/>
      <c r="K61" s="71">
        <f>SUM(F61:J61)</f>
        <v>0</v>
      </c>
    </row>
    <row r="62" spans="4:11" x14ac:dyDescent="0.2">
      <c r="D62" s="28" t="s">
        <v>81</v>
      </c>
      <c r="E62" s="70"/>
      <c r="F62" s="78"/>
      <c r="G62" s="78"/>
      <c r="H62" s="78"/>
      <c r="I62" s="78"/>
      <c r="J62" s="79"/>
      <c r="K62" s="71">
        <f t="shared" ref="K62:K63" si="16">SUM(F62:J62)</f>
        <v>0</v>
      </c>
    </row>
    <row r="63" spans="4:11" x14ac:dyDescent="0.2">
      <c r="D63" s="28" t="s">
        <v>105</v>
      </c>
      <c r="E63" s="70"/>
      <c r="F63" s="78"/>
      <c r="G63" s="78"/>
      <c r="H63" s="78"/>
      <c r="I63" s="78"/>
      <c r="J63" s="79"/>
      <c r="K63" s="71">
        <f t="shared" si="16"/>
        <v>0</v>
      </c>
    </row>
    <row r="64" spans="4:11" ht="13.5" thickBot="1" x14ac:dyDescent="0.25">
      <c r="D64" s="83" t="s">
        <v>106</v>
      </c>
      <c r="E64" s="72"/>
      <c r="F64" s="87">
        <f>F63</f>
        <v>0</v>
      </c>
      <c r="G64" s="85">
        <f>F64+G63</f>
        <v>0</v>
      </c>
      <c r="H64" s="85">
        <f t="shared" ref="H64:J64" si="17">G64+H63</f>
        <v>0</v>
      </c>
      <c r="I64" s="85">
        <f t="shared" si="17"/>
        <v>0</v>
      </c>
      <c r="J64" s="86">
        <f t="shared" si="17"/>
        <v>0</v>
      </c>
      <c r="K64" s="73"/>
    </row>
    <row r="65" spans="4:11" ht="14" thickTop="1" thickBot="1" x14ac:dyDescent="0.25">
      <c r="D65" s="74"/>
      <c r="E65" s="74"/>
      <c r="F65" s="74"/>
      <c r="G65" s="74"/>
      <c r="H65" s="74"/>
      <c r="I65" s="74"/>
      <c r="J65" s="74"/>
    </row>
    <row r="66" spans="4:11" ht="14.5" thickTop="1" x14ac:dyDescent="0.2">
      <c r="D66" s="65" t="s">
        <v>102</v>
      </c>
      <c r="E66" s="209" t="str">
        <f>IF(基本項目等入力シート!G80="","",基本項目等入力シート!G80)</f>
        <v/>
      </c>
      <c r="F66" s="210"/>
      <c r="G66" s="210"/>
      <c r="H66" s="210"/>
      <c r="I66" s="210"/>
      <c r="J66" s="211"/>
    </row>
    <row r="67" spans="4:11" x14ac:dyDescent="0.2">
      <c r="D67" s="28" t="s">
        <v>72</v>
      </c>
      <c r="E67" s="66" t="str">
        <f>$E$5</f>
        <v/>
      </c>
      <c r="F67" s="75" t="str">
        <f>IFERROR(E67+2,"")</f>
        <v/>
      </c>
      <c r="G67" s="75" t="str">
        <f>IFERROR(F67+1,"")</f>
        <v/>
      </c>
      <c r="H67" s="75" t="str">
        <f>IFERROR(G67+1,"")</f>
        <v/>
      </c>
      <c r="I67" s="75" t="str">
        <f>IFERROR(H67+1,"")</f>
        <v/>
      </c>
      <c r="J67" s="68" t="str">
        <f>IFERROR(I67+1,"")</f>
        <v/>
      </c>
      <c r="K67" s="67" t="s">
        <v>103</v>
      </c>
    </row>
    <row r="68" spans="4:11" x14ac:dyDescent="0.2">
      <c r="D68" s="69" t="s">
        <v>104</v>
      </c>
      <c r="E68" s="70"/>
      <c r="F68" s="78"/>
      <c r="G68" s="78"/>
      <c r="H68" s="78"/>
      <c r="I68" s="78"/>
      <c r="J68" s="79"/>
      <c r="K68" s="71">
        <f>SUM(F68:J68)</f>
        <v>0</v>
      </c>
    </row>
    <row r="69" spans="4:11" x14ac:dyDescent="0.2">
      <c r="D69" s="28" t="s">
        <v>81</v>
      </c>
      <c r="E69" s="70"/>
      <c r="F69" s="78"/>
      <c r="G69" s="78"/>
      <c r="H69" s="78"/>
      <c r="I69" s="78"/>
      <c r="J69" s="79"/>
      <c r="K69" s="71">
        <f t="shared" ref="K69:K70" si="18">SUM(F69:J69)</f>
        <v>0</v>
      </c>
    </row>
    <row r="70" spans="4:11" x14ac:dyDescent="0.2">
      <c r="D70" s="28" t="s">
        <v>105</v>
      </c>
      <c r="E70" s="70"/>
      <c r="F70" s="78"/>
      <c r="G70" s="78"/>
      <c r="H70" s="78"/>
      <c r="I70" s="78"/>
      <c r="J70" s="79"/>
      <c r="K70" s="71">
        <f t="shared" si="18"/>
        <v>0</v>
      </c>
    </row>
    <row r="71" spans="4:11" ht="13.5" thickBot="1" x14ac:dyDescent="0.25">
      <c r="D71" s="83" t="s">
        <v>106</v>
      </c>
      <c r="E71" s="72"/>
      <c r="F71" s="87">
        <f>F70</f>
        <v>0</v>
      </c>
      <c r="G71" s="85">
        <f>F71+G70</f>
        <v>0</v>
      </c>
      <c r="H71" s="85">
        <f t="shared" ref="H71:J71" si="19">G71+H70</f>
        <v>0</v>
      </c>
      <c r="I71" s="85">
        <f t="shared" si="19"/>
        <v>0</v>
      </c>
      <c r="J71" s="86">
        <f t="shared" si="19"/>
        <v>0</v>
      </c>
      <c r="K71" s="73"/>
    </row>
    <row r="72" spans="4:11" ht="14" thickTop="1" thickBot="1" x14ac:dyDescent="0.25"/>
    <row r="73" spans="4:11" ht="14.5" thickTop="1" x14ac:dyDescent="0.2">
      <c r="D73" s="65" t="s">
        <v>102</v>
      </c>
      <c r="E73" s="209" t="str">
        <f>IF(基本項目等入力シート!G84="","",基本項目等入力シート!G84)</f>
        <v/>
      </c>
      <c r="F73" s="210"/>
      <c r="G73" s="210"/>
      <c r="H73" s="210"/>
      <c r="I73" s="210"/>
      <c r="J73" s="211"/>
    </row>
    <row r="74" spans="4:11" x14ac:dyDescent="0.2">
      <c r="D74" s="28" t="s">
        <v>72</v>
      </c>
      <c r="E74" s="66" t="str">
        <f>$E$5</f>
        <v/>
      </c>
      <c r="F74" s="75" t="str">
        <f>IFERROR(E74+2,"")</f>
        <v/>
      </c>
      <c r="G74" s="75" t="str">
        <f>IFERROR(F74+1,"")</f>
        <v/>
      </c>
      <c r="H74" s="75" t="str">
        <f>IFERROR(G74+1,"")</f>
        <v/>
      </c>
      <c r="I74" s="75" t="str">
        <f>IFERROR(H74+1,"")</f>
        <v/>
      </c>
      <c r="J74" s="68" t="str">
        <f>IFERROR(I74+1,"")</f>
        <v/>
      </c>
      <c r="K74" s="67" t="s">
        <v>103</v>
      </c>
    </row>
    <row r="75" spans="4:11" x14ac:dyDescent="0.2">
      <c r="D75" s="69" t="s">
        <v>104</v>
      </c>
      <c r="E75" s="70"/>
      <c r="F75" s="78"/>
      <c r="G75" s="78"/>
      <c r="H75" s="78"/>
      <c r="I75" s="78"/>
      <c r="J75" s="79"/>
      <c r="K75" s="71">
        <f>SUM(F75:J75)</f>
        <v>0</v>
      </c>
    </row>
    <row r="76" spans="4:11" x14ac:dyDescent="0.2">
      <c r="D76" s="28" t="s">
        <v>81</v>
      </c>
      <c r="E76" s="70"/>
      <c r="F76" s="78"/>
      <c r="G76" s="78"/>
      <c r="H76" s="78"/>
      <c r="I76" s="78"/>
      <c r="J76" s="79"/>
      <c r="K76" s="71">
        <f t="shared" ref="K76:K77" si="20">SUM(F76:J76)</f>
        <v>0</v>
      </c>
    </row>
    <row r="77" spans="4:11" x14ac:dyDescent="0.2">
      <c r="D77" s="28" t="s">
        <v>105</v>
      </c>
      <c r="E77" s="70"/>
      <c r="F77" s="78"/>
      <c r="G77" s="78"/>
      <c r="H77" s="78"/>
      <c r="I77" s="78"/>
      <c r="J77" s="79"/>
      <c r="K77" s="71">
        <f t="shared" si="20"/>
        <v>0</v>
      </c>
    </row>
    <row r="78" spans="4:11" ht="13.5" thickBot="1" x14ac:dyDescent="0.25">
      <c r="D78" s="83" t="s">
        <v>106</v>
      </c>
      <c r="E78" s="72"/>
      <c r="F78" s="87">
        <f>F77</f>
        <v>0</v>
      </c>
      <c r="G78" s="85">
        <f>F78+G77</f>
        <v>0</v>
      </c>
      <c r="H78" s="85">
        <f t="shared" ref="H78:J78" si="21">G78+H77</f>
        <v>0</v>
      </c>
      <c r="I78" s="85">
        <f t="shared" si="21"/>
        <v>0</v>
      </c>
      <c r="J78" s="86">
        <f t="shared" si="21"/>
        <v>0</v>
      </c>
      <c r="K78" s="73"/>
    </row>
    <row r="79" spans="4:11" ht="14" thickTop="1" thickBot="1" x14ac:dyDescent="0.25">
      <c r="D79" s="74"/>
      <c r="E79" s="74"/>
      <c r="F79" s="74"/>
      <c r="G79" s="74"/>
      <c r="H79" s="74"/>
      <c r="I79" s="74"/>
      <c r="J79" s="74"/>
    </row>
    <row r="80" spans="4:11" ht="14.5" thickTop="1" x14ac:dyDescent="0.2">
      <c r="D80" s="65" t="s">
        <v>102</v>
      </c>
      <c r="E80" s="209" t="str">
        <f>IF(基本項目等入力シート!G88="","",基本項目等入力シート!G88)</f>
        <v/>
      </c>
      <c r="F80" s="210"/>
      <c r="G80" s="210"/>
      <c r="H80" s="210"/>
      <c r="I80" s="210"/>
      <c r="J80" s="211"/>
    </row>
    <row r="81" spans="4:11" x14ac:dyDescent="0.2">
      <c r="D81" s="28" t="s">
        <v>72</v>
      </c>
      <c r="E81" s="66" t="str">
        <f>$E$5</f>
        <v/>
      </c>
      <c r="F81" s="75" t="str">
        <f>IFERROR(E81+2,"")</f>
        <v/>
      </c>
      <c r="G81" s="75" t="str">
        <f>IFERROR(F81+1,"")</f>
        <v/>
      </c>
      <c r="H81" s="75" t="str">
        <f>IFERROR(G81+1,"")</f>
        <v/>
      </c>
      <c r="I81" s="75" t="str">
        <f>IFERROR(H81+1,"")</f>
        <v/>
      </c>
      <c r="J81" s="68" t="str">
        <f>IFERROR(I81+1,"")</f>
        <v/>
      </c>
      <c r="K81" s="67" t="s">
        <v>103</v>
      </c>
    </row>
    <row r="82" spans="4:11" x14ac:dyDescent="0.2">
      <c r="D82" s="69" t="s">
        <v>104</v>
      </c>
      <c r="E82" s="70"/>
      <c r="F82" s="78"/>
      <c r="G82" s="78"/>
      <c r="H82" s="78"/>
      <c r="I82" s="78"/>
      <c r="J82" s="79"/>
      <c r="K82" s="71">
        <f>SUM(F82:J82)</f>
        <v>0</v>
      </c>
    </row>
    <row r="83" spans="4:11" x14ac:dyDescent="0.2">
      <c r="D83" s="28" t="s">
        <v>81</v>
      </c>
      <c r="E83" s="70"/>
      <c r="F83" s="78"/>
      <c r="G83" s="78"/>
      <c r="H83" s="78"/>
      <c r="I83" s="78"/>
      <c r="J83" s="79"/>
      <c r="K83" s="71">
        <f t="shared" ref="K83:K84" si="22">SUM(F83:J83)</f>
        <v>0</v>
      </c>
    </row>
    <row r="84" spans="4:11" x14ac:dyDescent="0.2">
      <c r="D84" s="28" t="s">
        <v>105</v>
      </c>
      <c r="E84" s="70"/>
      <c r="F84" s="78"/>
      <c r="G84" s="78"/>
      <c r="H84" s="78"/>
      <c r="I84" s="78"/>
      <c r="J84" s="79"/>
      <c r="K84" s="71">
        <f t="shared" si="22"/>
        <v>0</v>
      </c>
    </row>
    <row r="85" spans="4:11" ht="13.5" thickBot="1" x14ac:dyDescent="0.25">
      <c r="D85" s="83" t="s">
        <v>106</v>
      </c>
      <c r="E85" s="72"/>
      <c r="F85" s="87">
        <f>F84</f>
        <v>0</v>
      </c>
      <c r="G85" s="85">
        <f>F85+G84</f>
        <v>0</v>
      </c>
      <c r="H85" s="85">
        <f t="shared" ref="H85:J85" si="23">G85+H84</f>
        <v>0</v>
      </c>
      <c r="I85" s="85">
        <f t="shared" si="23"/>
        <v>0</v>
      </c>
      <c r="J85" s="86">
        <f t="shared" si="23"/>
        <v>0</v>
      </c>
      <c r="K85" s="73"/>
    </row>
    <row r="86" spans="4:11" ht="14" thickTop="1" thickBot="1" x14ac:dyDescent="0.25"/>
    <row r="87" spans="4:11" ht="14.5" thickTop="1" x14ac:dyDescent="0.2">
      <c r="D87" s="65" t="s">
        <v>102</v>
      </c>
      <c r="E87" s="209" t="str">
        <f>IF(基本項目等入力シート!G92="","",基本項目等入力シート!G92)</f>
        <v/>
      </c>
      <c r="F87" s="210"/>
      <c r="G87" s="210"/>
      <c r="H87" s="210"/>
      <c r="I87" s="210"/>
      <c r="J87" s="211"/>
    </row>
    <row r="88" spans="4:11" x14ac:dyDescent="0.2">
      <c r="D88" s="28" t="s">
        <v>72</v>
      </c>
      <c r="E88" s="66" t="str">
        <f>$E$5</f>
        <v/>
      </c>
      <c r="F88" s="75" t="str">
        <f>IFERROR(E88+2,"")</f>
        <v/>
      </c>
      <c r="G88" s="75" t="str">
        <f>IFERROR(F88+1,"")</f>
        <v/>
      </c>
      <c r="H88" s="75" t="str">
        <f>IFERROR(G88+1,"")</f>
        <v/>
      </c>
      <c r="I88" s="75" t="str">
        <f>IFERROR(H88+1,"")</f>
        <v/>
      </c>
      <c r="J88" s="68" t="str">
        <f>IFERROR(I88+1,"")</f>
        <v/>
      </c>
      <c r="K88" s="67" t="s">
        <v>103</v>
      </c>
    </row>
    <row r="89" spans="4:11" x14ac:dyDescent="0.2">
      <c r="D89" s="69" t="s">
        <v>104</v>
      </c>
      <c r="E89" s="70"/>
      <c r="F89" s="78"/>
      <c r="G89" s="78"/>
      <c r="H89" s="78"/>
      <c r="I89" s="78"/>
      <c r="J89" s="79"/>
      <c r="K89" s="71">
        <f>SUM(F89:J89)</f>
        <v>0</v>
      </c>
    </row>
    <row r="90" spans="4:11" x14ac:dyDescent="0.2">
      <c r="D90" s="28" t="s">
        <v>81</v>
      </c>
      <c r="E90" s="70"/>
      <c r="F90" s="78"/>
      <c r="G90" s="78"/>
      <c r="H90" s="78"/>
      <c r="I90" s="78"/>
      <c r="J90" s="79"/>
      <c r="K90" s="71">
        <f t="shared" ref="K90:K91" si="24">SUM(F90:J90)</f>
        <v>0</v>
      </c>
    </row>
    <row r="91" spans="4:11" x14ac:dyDescent="0.2">
      <c r="D91" s="28" t="s">
        <v>105</v>
      </c>
      <c r="E91" s="70"/>
      <c r="F91" s="78"/>
      <c r="G91" s="78"/>
      <c r="H91" s="78"/>
      <c r="I91" s="78"/>
      <c r="J91" s="79"/>
      <c r="K91" s="71">
        <f t="shared" si="24"/>
        <v>0</v>
      </c>
    </row>
    <row r="92" spans="4:11" ht="13.5" thickBot="1" x14ac:dyDescent="0.25">
      <c r="D92" s="83" t="s">
        <v>106</v>
      </c>
      <c r="E92" s="72"/>
      <c r="F92" s="87">
        <f>F91</f>
        <v>0</v>
      </c>
      <c r="G92" s="85">
        <f>F92+G91</f>
        <v>0</v>
      </c>
      <c r="H92" s="85">
        <f t="shared" ref="H92:J92" si="25">G92+H91</f>
        <v>0</v>
      </c>
      <c r="I92" s="85">
        <f t="shared" si="25"/>
        <v>0</v>
      </c>
      <c r="J92" s="86">
        <f t="shared" si="25"/>
        <v>0</v>
      </c>
      <c r="K92" s="73"/>
    </row>
    <row r="93" spans="4:11" ht="14" thickTop="1" thickBot="1" x14ac:dyDescent="0.25">
      <c r="D93" s="74"/>
      <c r="E93" s="74"/>
      <c r="F93" s="74"/>
      <c r="G93" s="74"/>
      <c r="H93" s="74"/>
      <c r="I93" s="74"/>
      <c r="J93" s="74"/>
    </row>
    <row r="94" spans="4:11" ht="14.5" thickTop="1" x14ac:dyDescent="0.2">
      <c r="D94" s="65" t="s">
        <v>102</v>
      </c>
      <c r="E94" s="209" t="str">
        <f>IF(基本項目等入力シート!G96="","",基本項目等入力シート!G96)</f>
        <v/>
      </c>
      <c r="F94" s="210"/>
      <c r="G94" s="210"/>
      <c r="H94" s="210"/>
      <c r="I94" s="210"/>
      <c r="J94" s="211"/>
    </row>
    <row r="95" spans="4:11" x14ac:dyDescent="0.2">
      <c r="D95" s="28" t="s">
        <v>72</v>
      </c>
      <c r="E95" s="66" t="str">
        <f>$E$5</f>
        <v/>
      </c>
      <c r="F95" s="75" t="str">
        <f>IFERROR(E95+2,"")</f>
        <v/>
      </c>
      <c r="G95" s="75" t="str">
        <f>IFERROR(F95+1,"")</f>
        <v/>
      </c>
      <c r="H95" s="75" t="str">
        <f>IFERROR(G95+1,"")</f>
        <v/>
      </c>
      <c r="I95" s="75" t="str">
        <f>IFERROR(H95+1,"")</f>
        <v/>
      </c>
      <c r="J95" s="68" t="str">
        <f>IFERROR(I95+1,"")</f>
        <v/>
      </c>
      <c r="K95" s="67" t="s">
        <v>103</v>
      </c>
    </row>
    <row r="96" spans="4:11" x14ac:dyDescent="0.2">
      <c r="D96" s="69" t="s">
        <v>104</v>
      </c>
      <c r="E96" s="70"/>
      <c r="F96" s="78"/>
      <c r="G96" s="78"/>
      <c r="H96" s="78"/>
      <c r="I96" s="78"/>
      <c r="J96" s="79"/>
      <c r="K96" s="71">
        <f>SUM(F96:J96)</f>
        <v>0</v>
      </c>
    </row>
    <row r="97" spans="4:11" x14ac:dyDescent="0.2">
      <c r="D97" s="28" t="s">
        <v>81</v>
      </c>
      <c r="E97" s="70"/>
      <c r="F97" s="78"/>
      <c r="G97" s="78"/>
      <c r="H97" s="78"/>
      <c r="I97" s="78"/>
      <c r="J97" s="79"/>
      <c r="K97" s="71">
        <f t="shared" ref="K97:K98" si="26">SUM(F97:J97)</f>
        <v>0</v>
      </c>
    </row>
    <row r="98" spans="4:11" x14ac:dyDescent="0.2">
      <c r="D98" s="28" t="s">
        <v>105</v>
      </c>
      <c r="E98" s="70"/>
      <c r="F98" s="78"/>
      <c r="G98" s="78"/>
      <c r="H98" s="78"/>
      <c r="I98" s="78"/>
      <c r="J98" s="79"/>
      <c r="K98" s="71">
        <f t="shared" si="26"/>
        <v>0</v>
      </c>
    </row>
    <row r="99" spans="4:11" ht="13.5" thickBot="1" x14ac:dyDescent="0.25">
      <c r="D99" s="83" t="s">
        <v>106</v>
      </c>
      <c r="E99" s="72"/>
      <c r="F99" s="87">
        <f>F98</f>
        <v>0</v>
      </c>
      <c r="G99" s="85">
        <f>F99+G98</f>
        <v>0</v>
      </c>
      <c r="H99" s="85">
        <f t="shared" ref="H99:J99" si="27">G99+H98</f>
        <v>0</v>
      </c>
      <c r="I99" s="85">
        <f t="shared" si="27"/>
        <v>0</v>
      </c>
      <c r="J99" s="86">
        <f t="shared" si="27"/>
        <v>0</v>
      </c>
      <c r="K99" s="73"/>
    </row>
    <row r="100" spans="4:11" ht="13.5" thickTop="1" x14ac:dyDescent="0.2"/>
  </sheetData>
  <mergeCells count="15">
    <mergeCell ref="C1:J1"/>
    <mergeCell ref="E4:J4"/>
    <mergeCell ref="F5:F7"/>
    <mergeCell ref="G5:J7"/>
    <mergeCell ref="E31:J31"/>
    <mergeCell ref="L30:N30"/>
    <mergeCell ref="E87:J87"/>
    <mergeCell ref="E94:J94"/>
    <mergeCell ref="E45:J45"/>
    <mergeCell ref="E52:J52"/>
    <mergeCell ref="E59:J59"/>
    <mergeCell ref="E66:J66"/>
    <mergeCell ref="E73:J73"/>
    <mergeCell ref="E80:J80"/>
    <mergeCell ref="E38:J38"/>
  </mergeCells>
  <phoneticPr fontId="19"/>
  <conditionalFormatting sqref="F27:J27">
    <cfRule type="cellIs" dxfId="52" priority="60" operator="equal">
      <formula>"なし"</formula>
    </cfRule>
    <cfRule type="cellIs" dxfId="51" priority="61" operator="equal">
      <formula>"納付"</formula>
    </cfRule>
    <cfRule type="cellIs" dxfId="50" priority="62" operator="equal">
      <formula>"""納付"""</formula>
    </cfRule>
  </conditionalFormatting>
  <dataValidations count="1">
    <dataValidation type="list" allowBlank="1" showInputMessage="1" showErrorMessage="1" sqref="B1" xr:uid="{00000000-0002-0000-0200-000000000000}">
      <formula1>"酒類業構造転換支援事業費補助金　事業化状況報告書　集計表, 日本産酒類海外転換支援事業費補助金　事業化状況報告書　集計表"</formula1>
    </dataValidation>
  </dataValidations>
  <hyperlinks>
    <hyperlink ref="L30" location="基本項目等入力シート!B47" display="基本項目入力シートに戻る" xr:uid="{00000000-0004-0000-0200-000000000000}"/>
  </hyperlinks>
  <pageMargins left="0.70866141732283472" right="0.70866141732283472" top="1.1417322834645669" bottom="0.74803149606299213" header="0.31496062992125984" footer="0.31496062992125984"/>
  <pageSetup paperSize="9" scale="55" fitToHeight="0" orientation="portrait" r:id="rId1"/>
  <headerFooter differentFirst="1"/>
  <rowBreaks count="1" manualBreakCount="1">
    <brk id="79" min="1" max="10" man="1"/>
  </rowBreaks>
  <legacyDrawing r:id="rId2"/>
  <extLst>
    <ext xmlns:x14="http://schemas.microsoft.com/office/spreadsheetml/2009/9/main" uri="{78C0D931-6437-407d-A8EE-F0AAD7539E65}">
      <x14:conditionalFormattings>
        <x14:conditionalFormatting xmlns:xm="http://schemas.microsoft.com/office/excel/2006/main">
          <x14:cfRule type="expression" priority="649" id="{BC4A2887-24F6-4F87-B990-88CF4C58E780}">
            <xm:f>$F$32=基本項目等入力シート!$E$8</xm:f>
            <x14:dxf>
              <fill>
                <patternFill>
                  <bgColor theme="4" tint="0.59996337778862885"/>
                </patternFill>
              </fill>
            </x14:dxf>
          </x14:cfRule>
          <xm:sqref>F33:F35</xm:sqref>
        </x14:conditionalFormatting>
        <x14:conditionalFormatting xmlns:xm="http://schemas.microsoft.com/office/excel/2006/main">
          <x14:cfRule type="expression" priority="650" id="{36C30FF3-55CD-4A82-94F6-D7F5C53467EC}">
            <xm:f>$G$32=基本項目等入力シート!$E$8</xm:f>
            <x14:dxf>
              <fill>
                <patternFill>
                  <bgColor theme="4" tint="0.59996337778862885"/>
                </patternFill>
              </fill>
            </x14:dxf>
          </x14:cfRule>
          <xm:sqref>G33:G35</xm:sqref>
        </x14:conditionalFormatting>
        <x14:conditionalFormatting xmlns:xm="http://schemas.microsoft.com/office/excel/2006/main">
          <x14:cfRule type="expression" priority="651" id="{7B69AEE4-7E2B-4E4A-8164-3C41AAE1ECF4}">
            <xm:f>$H$32=基本項目等入力シート!$E$8</xm:f>
            <x14:dxf>
              <fill>
                <patternFill>
                  <bgColor theme="4" tint="0.59996337778862885"/>
                </patternFill>
              </fill>
            </x14:dxf>
          </x14:cfRule>
          <xm:sqref>H33:H35</xm:sqref>
        </x14:conditionalFormatting>
        <x14:conditionalFormatting xmlns:xm="http://schemas.microsoft.com/office/excel/2006/main">
          <x14:cfRule type="expression" priority="652" id="{3F125595-AD34-44DE-8C0E-F75DBB08AB24}">
            <xm:f>$I$32=基本項目等入力シート!$E$8</xm:f>
            <x14:dxf>
              <fill>
                <patternFill>
                  <bgColor theme="4" tint="0.59996337778862885"/>
                </patternFill>
              </fill>
            </x14:dxf>
          </x14:cfRule>
          <xm:sqref>I33:I35</xm:sqref>
        </x14:conditionalFormatting>
        <x14:conditionalFormatting xmlns:xm="http://schemas.microsoft.com/office/excel/2006/main">
          <x14:cfRule type="expression" priority="653" id="{90DA5A7F-B849-4237-BA60-1D53634DB542}">
            <xm:f>$J$32=基本項目等入力シート!$E$8</xm:f>
            <x14:dxf>
              <fill>
                <patternFill>
                  <bgColor theme="4" tint="0.59996337778862885"/>
                </patternFill>
              </fill>
            </x14:dxf>
          </x14:cfRule>
          <xm:sqref>J33:J35</xm:sqref>
        </x14:conditionalFormatting>
        <x14:conditionalFormatting xmlns:xm="http://schemas.microsoft.com/office/excel/2006/main">
          <x14:cfRule type="expression" priority="654" id="{23F7E05C-24A8-4CD8-8662-CF2FA170C5E3}">
            <xm:f>AND($E$38&lt;&gt;"",$F$39=基本項目等入力シート!$E$8)</xm:f>
            <x14:dxf>
              <fill>
                <patternFill>
                  <bgColor theme="4" tint="0.59996337778862885"/>
                </patternFill>
              </fill>
            </x14:dxf>
          </x14:cfRule>
          <xm:sqref>F40:F42</xm:sqref>
        </x14:conditionalFormatting>
        <x14:conditionalFormatting xmlns:xm="http://schemas.microsoft.com/office/excel/2006/main">
          <x14:cfRule type="expression" priority="655" id="{2BBCEB69-9F3E-4EC3-A2D9-DE6C2FF96F81}">
            <xm:f>AND($E$38&lt;&gt;"",$G$39=基本項目等入力シート!$E$8)</xm:f>
            <x14:dxf>
              <fill>
                <patternFill>
                  <bgColor theme="4" tint="0.59996337778862885"/>
                </patternFill>
              </fill>
            </x14:dxf>
          </x14:cfRule>
          <xm:sqref>G40:G42</xm:sqref>
        </x14:conditionalFormatting>
        <x14:conditionalFormatting xmlns:xm="http://schemas.microsoft.com/office/excel/2006/main">
          <x14:cfRule type="expression" priority="656" id="{238373BE-10A8-40B9-8BFF-DF03A8B6BFBA}">
            <xm:f>AND($E$38&lt;&gt;"",$H$39=基本項目等入力シート!$E$8)</xm:f>
            <x14:dxf>
              <fill>
                <patternFill>
                  <bgColor theme="4" tint="0.59996337778862885"/>
                </patternFill>
              </fill>
            </x14:dxf>
          </x14:cfRule>
          <xm:sqref>H40:H42</xm:sqref>
        </x14:conditionalFormatting>
        <x14:conditionalFormatting xmlns:xm="http://schemas.microsoft.com/office/excel/2006/main">
          <x14:cfRule type="expression" priority="657" id="{91928908-B368-4E1F-B4A7-AEA78ED40D55}">
            <xm:f>AND($E$38&lt;&gt;"",$I$39=基本項目等入力シート!$E$8)</xm:f>
            <x14:dxf>
              <fill>
                <patternFill>
                  <bgColor theme="4" tint="0.59996337778862885"/>
                </patternFill>
              </fill>
            </x14:dxf>
          </x14:cfRule>
          <xm:sqref>I40:I42</xm:sqref>
        </x14:conditionalFormatting>
        <x14:conditionalFormatting xmlns:xm="http://schemas.microsoft.com/office/excel/2006/main">
          <x14:cfRule type="expression" priority="658" id="{88B71219-ECBA-4671-A69D-114415CA892D}">
            <xm:f>AND($E$38&lt;&gt;"",$J$39=基本項目等入力シート!$E$8)</xm:f>
            <x14:dxf>
              <fill>
                <patternFill>
                  <bgColor theme="4" tint="0.59996337778862885"/>
                </patternFill>
              </fill>
            </x14:dxf>
          </x14:cfRule>
          <xm:sqref>J40:J42</xm:sqref>
        </x14:conditionalFormatting>
        <x14:conditionalFormatting xmlns:xm="http://schemas.microsoft.com/office/excel/2006/main">
          <x14:cfRule type="expression" priority="659" id="{5451502D-82C7-47DC-8F9B-95BBA8F4F4F4}">
            <xm:f>AND($E$45&lt;&gt;"",$F$46=基本項目等入力シート!$E$8)</xm:f>
            <x14:dxf>
              <fill>
                <patternFill>
                  <bgColor theme="4" tint="0.59996337778862885"/>
                </patternFill>
              </fill>
            </x14:dxf>
          </x14:cfRule>
          <xm:sqref>F47:F49</xm:sqref>
        </x14:conditionalFormatting>
        <x14:conditionalFormatting xmlns:xm="http://schemas.microsoft.com/office/excel/2006/main">
          <x14:cfRule type="expression" priority="660" id="{2765BA33-6258-47D7-B033-8C5F1FC49CF2}">
            <xm:f>AND($E$45&lt;&gt;"",$G$46=基本項目等入力シート!$E$8)</xm:f>
            <x14:dxf>
              <fill>
                <patternFill>
                  <bgColor theme="4" tint="0.59996337778862885"/>
                </patternFill>
              </fill>
            </x14:dxf>
          </x14:cfRule>
          <xm:sqref>G47:G49</xm:sqref>
        </x14:conditionalFormatting>
        <x14:conditionalFormatting xmlns:xm="http://schemas.microsoft.com/office/excel/2006/main">
          <x14:cfRule type="expression" priority="661" id="{0107F42D-E003-42A5-82C4-ADA09DA52F50}">
            <xm:f>AND($E$45&lt;&gt;"",$H$46=基本項目等入力シート!$E$8)</xm:f>
            <x14:dxf>
              <fill>
                <patternFill>
                  <bgColor theme="4" tint="0.59996337778862885"/>
                </patternFill>
              </fill>
            </x14:dxf>
          </x14:cfRule>
          <xm:sqref>H47:H49</xm:sqref>
        </x14:conditionalFormatting>
        <x14:conditionalFormatting xmlns:xm="http://schemas.microsoft.com/office/excel/2006/main">
          <x14:cfRule type="expression" priority="662" id="{457677EB-F8FD-4739-9027-BB4FED742260}">
            <xm:f>AND($E$45&lt;&gt;"",$I$46=基本項目等入力シート!$E$8)</xm:f>
            <x14:dxf>
              <fill>
                <patternFill>
                  <bgColor theme="4" tint="0.59996337778862885"/>
                </patternFill>
              </fill>
            </x14:dxf>
          </x14:cfRule>
          <xm:sqref>I47:I49</xm:sqref>
        </x14:conditionalFormatting>
        <x14:conditionalFormatting xmlns:xm="http://schemas.microsoft.com/office/excel/2006/main">
          <x14:cfRule type="expression" priority="663" id="{50512020-DDC1-4673-9FEF-2127AB2675C1}">
            <xm:f>AND($E$45&lt;&gt;"",$J$46=基本項目等入力シート!$E$8)</xm:f>
            <x14:dxf>
              <fill>
                <patternFill>
                  <bgColor theme="4" tint="0.59996337778862885"/>
                </patternFill>
              </fill>
            </x14:dxf>
          </x14:cfRule>
          <xm:sqref>J47:J49</xm:sqref>
        </x14:conditionalFormatting>
        <x14:conditionalFormatting xmlns:xm="http://schemas.microsoft.com/office/excel/2006/main">
          <x14:cfRule type="expression" priority="664" id="{59093732-E5E8-4877-9665-1D07DBC3B9CA}">
            <xm:f>AND($E$52&lt;&gt;"",$F$53=基本項目等入力シート!$E$8)</xm:f>
            <x14:dxf>
              <fill>
                <patternFill>
                  <bgColor theme="4" tint="0.59996337778862885"/>
                </patternFill>
              </fill>
            </x14:dxf>
          </x14:cfRule>
          <xm:sqref>F54:F56</xm:sqref>
        </x14:conditionalFormatting>
        <x14:conditionalFormatting xmlns:xm="http://schemas.microsoft.com/office/excel/2006/main">
          <x14:cfRule type="expression" priority="665" id="{AB78F1C2-FD39-4413-941A-B6AC0058476D}">
            <xm:f>AND($E$52&lt;&gt;"",$G$53=基本項目等入力シート!$E$8)</xm:f>
            <x14:dxf>
              <fill>
                <patternFill>
                  <bgColor theme="4" tint="0.59996337778862885"/>
                </patternFill>
              </fill>
            </x14:dxf>
          </x14:cfRule>
          <xm:sqref>G54:G56</xm:sqref>
        </x14:conditionalFormatting>
        <x14:conditionalFormatting xmlns:xm="http://schemas.microsoft.com/office/excel/2006/main">
          <x14:cfRule type="expression" priority="666" id="{CEC06152-3EF5-4F1A-95B2-333A6BB8BBF1}">
            <xm:f>AND($E$52&lt;&gt;"",$H$53=基本項目等入力シート!$E$8)</xm:f>
            <x14:dxf>
              <fill>
                <patternFill>
                  <bgColor theme="4" tint="0.59996337778862885"/>
                </patternFill>
              </fill>
            </x14:dxf>
          </x14:cfRule>
          <xm:sqref>H54:H56</xm:sqref>
        </x14:conditionalFormatting>
        <x14:conditionalFormatting xmlns:xm="http://schemas.microsoft.com/office/excel/2006/main">
          <x14:cfRule type="expression" priority="667" id="{6EBD5EB0-8C8E-41FB-9CB9-FD5E57FFE598}">
            <xm:f>AND($E$52&lt;&gt;"",$I$53=基本項目等入力シート!$E$8)</xm:f>
            <x14:dxf>
              <fill>
                <patternFill>
                  <bgColor theme="4" tint="0.59996337778862885"/>
                </patternFill>
              </fill>
            </x14:dxf>
          </x14:cfRule>
          <xm:sqref>I54:I56</xm:sqref>
        </x14:conditionalFormatting>
        <x14:conditionalFormatting xmlns:xm="http://schemas.microsoft.com/office/excel/2006/main">
          <x14:cfRule type="expression" priority="668" id="{985DAF38-AFCE-4136-AB31-D2FB094BB8E6}">
            <xm:f>AND($E$52&lt;&gt;"",$J$53=基本項目等入力シート!$E$8)</xm:f>
            <x14:dxf>
              <fill>
                <patternFill>
                  <bgColor theme="4" tint="0.59996337778862885"/>
                </patternFill>
              </fill>
            </x14:dxf>
          </x14:cfRule>
          <xm:sqref>J54:J56</xm:sqref>
        </x14:conditionalFormatting>
        <x14:conditionalFormatting xmlns:xm="http://schemas.microsoft.com/office/excel/2006/main">
          <x14:cfRule type="expression" priority="669" id="{3B1DE3C5-A134-4290-848E-47D8836CF354}">
            <xm:f>AND($E$59&lt;&gt;"",$F$60=基本項目等入力シート!$E$8)</xm:f>
            <x14:dxf>
              <fill>
                <patternFill>
                  <bgColor theme="4" tint="0.59996337778862885"/>
                </patternFill>
              </fill>
            </x14:dxf>
          </x14:cfRule>
          <xm:sqref>F61:F63</xm:sqref>
        </x14:conditionalFormatting>
        <x14:conditionalFormatting xmlns:xm="http://schemas.microsoft.com/office/excel/2006/main">
          <x14:cfRule type="expression" priority="670" id="{3D742DA5-B836-427D-9E5C-EF24DD89725A}">
            <xm:f>AND($E$59&lt;&gt;"",$G$60=基本項目等入力シート!$E$8)</xm:f>
            <x14:dxf>
              <fill>
                <patternFill>
                  <bgColor theme="4" tint="0.59996337778862885"/>
                </patternFill>
              </fill>
            </x14:dxf>
          </x14:cfRule>
          <xm:sqref>G61:G63</xm:sqref>
        </x14:conditionalFormatting>
        <x14:conditionalFormatting xmlns:xm="http://schemas.microsoft.com/office/excel/2006/main">
          <x14:cfRule type="expression" priority="671" id="{782C50D1-5CD3-42F5-8BA2-B43FBFA25E36}">
            <xm:f>AND($E$59&lt;&gt;"",$H$60=基本項目等入力シート!$E$8)</xm:f>
            <x14:dxf>
              <fill>
                <patternFill>
                  <bgColor theme="4" tint="0.59996337778862885"/>
                </patternFill>
              </fill>
            </x14:dxf>
          </x14:cfRule>
          <xm:sqref>H61:H63</xm:sqref>
        </x14:conditionalFormatting>
        <x14:conditionalFormatting xmlns:xm="http://schemas.microsoft.com/office/excel/2006/main">
          <x14:cfRule type="expression" priority="672" id="{B8B39377-459D-4BAB-95AD-48F0EA2747F5}">
            <xm:f>AND($E$59&lt;&gt;"",$I$60=基本項目等入力シート!$E$8)</xm:f>
            <x14:dxf>
              <fill>
                <patternFill>
                  <bgColor theme="4" tint="0.59996337778862885"/>
                </patternFill>
              </fill>
            </x14:dxf>
          </x14:cfRule>
          <xm:sqref>I61:I63</xm:sqref>
        </x14:conditionalFormatting>
        <x14:conditionalFormatting xmlns:xm="http://schemas.microsoft.com/office/excel/2006/main">
          <x14:cfRule type="expression" priority="673" id="{BDC5654C-5622-414F-B922-36C6DF3E31E6}">
            <xm:f>AND($E$59&lt;&gt;"",$J$60=基本項目等入力シート!$E$8)</xm:f>
            <x14:dxf>
              <fill>
                <patternFill>
                  <bgColor theme="4" tint="0.59996337778862885"/>
                </patternFill>
              </fill>
            </x14:dxf>
          </x14:cfRule>
          <xm:sqref>J61:J63</xm:sqref>
        </x14:conditionalFormatting>
        <x14:conditionalFormatting xmlns:xm="http://schemas.microsoft.com/office/excel/2006/main">
          <x14:cfRule type="expression" priority="674" id="{B5BD8B5B-DB58-40A6-8A8B-A7F011BDCB39}">
            <xm:f>AND($E$66&lt;&gt;"",$F$67=基本項目等入力シート!$E$8)</xm:f>
            <x14:dxf>
              <fill>
                <patternFill>
                  <bgColor theme="4" tint="0.59996337778862885"/>
                </patternFill>
              </fill>
            </x14:dxf>
          </x14:cfRule>
          <xm:sqref>F68:F70</xm:sqref>
        </x14:conditionalFormatting>
        <x14:conditionalFormatting xmlns:xm="http://schemas.microsoft.com/office/excel/2006/main">
          <x14:cfRule type="expression" priority="675" id="{17E8637E-0A18-4D47-ABCE-1B7112D30A37}">
            <xm:f>AND($E$66&lt;&gt;"",$G$67=基本項目等入力シート!$E$8)</xm:f>
            <x14:dxf>
              <fill>
                <patternFill>
                  <bgColor theme="4" tint="0.59996337778862885"/>
                </patternFill>
              </fill>
            </x14:dxf>
          </x14:cfRule>
          <xm:sqref>G68:G70</xm:sqref>
        </x14:conditionalFormatting>
        <x14:conditionalFormatting xmlns:xm="http://schemas.microsoft.com/office/excel/2006/main">
          <x14:cfRule type="expression" priority="676" id="{93617933-53C1-44FF-A752-D81B5D706B96}">
            <xm:f>AND($E$66&lt;&gt;"",$H$67=基本項目等入力シート!$E$8)</xm:f>
            <x14:dxf>
              <fill>
                <patternFill>
                  <bgColor theme="4" tint="0.59996337778862885"/>
                </patternFill>
              </fill>
            </x14:dxf>
          </x14:cfRule>
          <xm:sqref>H68:H70</xm:sqref>
        </x14:conditionalFormatting>
        <x14:conditionalFormatting xmlns:xm="http://schemas.microsoft.com/office/excel/2006/main">
          <x14:cfRule type="expression" priority="677" id="{CC72792A-CBC4-4213-8B9B-4E36841AAB4D}">
            <xm:f>AND($E$66&lt;&gt;"",$I$67=基本項目等入力シート!$E$8)</xm:f>
            <x14:dxf>
              <fill>
                <patternFill>
                  <bgColor theme="4" tint="0.59996337778862885"/>
                </patternFill>
              </fill>
            </x14:dxf>
          </x14:cfRule>
          <xm:sqref>I68:I70</xm:sqref>
        </x14:conditionalFormatting>
        <x14:conditionalFormatting xmlns:xm="http://schemas.microsoft.com/office/excel/2006/main">
          <x14:cfRule type="expression" priority="678" id="{3C3AE6F3-5F01-4988-BD3A-2D5025D4FF65}">
            <xm:f>AND($E$66&lt;&gt;"",$J$67=基本項目等入力シート!$E$8)</xm:f>
            <x14:dxf>
              <fill>
                <patternFill>
                  <bgColor theme="4" tint="0.59996337778862885"/>
                </patternFill>
              </fill>
            </x14:dxf>
          </x14:cfRule>
          <xm:sqref>J68:J70</xm:sqref>
        </x14:conditionalFormatting>
        <x14:conditionalFormatting xmlns:xm="http://schemas.microsoft.com/office/excel/2006/main">
          <x14:cfRule type="expression" priority="679" id="{2ABE55D8-81EA-4490-9BC1-4A4C013BB329}">
            <xm:f>AND($E$73&lt;&gt;"",$F$74=基本項目等入力シート!$E$8)</xm:f>
            <x14:dxf>
              <fill>
                <patternFill>
                  <bgColor theme="4" tint="0.59996337778862885"/>
                </patternFill>
              </fill>
            </x14:dxf>
          </x14:cfRule>
          <xm:sqref>F75:F77</xm:sqref>
        </x14:conditionalFormatting>
        <x14:conditionalFormatting xmlns:xm="http://schemas.microsoft.com/office/excel/2006/main">
          <x14:cfRule type="expression" priority="680" id="{34212545-60EF-4A31-8C7B-77CAEB046C16}">
            <xm:f>AND($E$73&lt;&gt;"",$G$74=基本項目等入力シート!$E$8)</xm:f>
            <x14:dxf>
              <fill>
                <patternFill>
                  <bgColor theme="4" tint="0.59996337778862885"/>
                </patternFill>
              </fill>
            </x14:dxf>
          </x14:cfRule>
          <xm:sqref>G75:G77</xm:sqref>
        </x14:conditionalFormatting>
        <x14:conditionalFormatting xmlns:xm="http://schemas.microsoft.com/office/excel/2006/main">
          <x14:cfRule type="expression" priority="681" id="{C9EDDAC0-561D-4CE8-8C6D-70444FA88736}">
            <xm:f>AND($E$73&lt;&gt;"",$H$74=基本項目等入力シート!$E$8)</xm:f>
            <x14:dxf>
              <fill>
                <patternFill>
                  <bgColor theme="4" tint="0.59996337778862885"/>
                </patternFill>
              </fill>
            </x14:dxf>
          </x14:cfRule>
          <xm:sqref>H75:H77</xm:sqref>
        </x14:conditionalFormatting>
        <x14:conditionalFormatting xmlns:xm="http://schemas.microsoft.com/office/excel/2006/main">
          <x14:cfRule type="expression" priority="682" id="{39B17E22-93BB-42FA-91D4-65F9CD0AC4E6}">
            <xm:f>AND($E$73&lt;&gt;"",$I$74=基本項目等入力シート!$E$8)</xm:f>
            <x14:dxf>
              <fill>
                <patternFill>
                  <bgColor theme="4" tint="0.59996337778862885"/>
                </patternFill>
              </fill>
            </x14:dxf>
          </x14:cfRule>
          <xm:sqref>I75:I77</xm:sqref>
        </x14:conditionalFormatting>
        <x14:conditionalFormatting xmlns:xm="http://schemas.microsoft.com/office/excel/2006/main">
          <x14:cfRule type="expression" priority="683" id="{64B38C97-1B97-463E-BCF2-3FDB1DB819D2}">
            <xm:f>AND($E$73&lt;&gt;"",$J$74=基本項目等入力シート!$E$8)</xm:f>
            <x14:dxf>
              <fill>
                <patternFill>
                  <bgColor theme="4" tint="0.59996337778862885"/>
                </patternFill>
              </fill>
            </x14:dxf>
          </x14:cfRule>
          <xm:sqref>J75:J77</xm:sqref>
        </x14:conditionalFormatting>
        <x14:conditionalFormatting xmlns:xm="http://schemas.microsoft.com/office/excel/2006/main">
          <x14:cfRule type="expression" priority="684" id="{D4617BC1-EF70-4DD1-85C8-5EF3E5BA8F83}">
            <xm:f>AND($E$80&lt;&gt;"",$F$81=基本項目等入力シート!$E$8)</xm:f>
            <x14:dxf>
              <fill>
                <patternFill>
                  <bgColor theme="4" tint="0.59996337778862885"/>
                </patternFill>
              </fill>
            </x14:dxf>
          </x14:cfRule>
          <xm:sqref>F82:F84</xm:sqref>
        </x14:conditionalFormatting>
        <x14:conditionalFormatting xmlns:xm="http://schemas.microsoft.com/office/excel/2006/main">
          <x14:cfRule type="expression" priority="685" id="{2D248E6C-EFD6-42BB-B885-C8D85CF88043}">
            <xm:f>AND($E$80&lt;&gt;"",$G$81=基本項目等入力シート!$E$8)</xm:f>
            <x14:dxf>
              <fill>
                <patternFill>
                  <bgColor theme="4" tint="0.59996337778862885"/>
                </patternFill>
              </fill>
            </x14:dxf>
          </x14:cfRule>
          <xm:sqref>G82:G84</xm:sqref>
        </x14:conditionalFormatting>
        <x14:conditionalFormatting xmlns:xm="http://schemas.microsoft.com/office/excel/2006/main">
          <x14:cfRule type="expression" priority="686" id="{18217A25-CEA5-4561-8CB0-3D2627EDBB0F}">
            <xm:f>AND($E$80&lt;&gt;"",$H$81=基本項目等入力シート!$E$8)</xm:f>
            <x14:dxf>
              <fill>
                <patternFill>
                  <bgColor theme="4" tint="0.59996337778862885"/>
                </patternFill>
              </fill>
            </x14:dxf>
          </x14:cfRule>
          <xm:sqref>H82:H84</xm:sqref>
        </x14:conditionalFormatting>
        <x14:conditionalFormatting xmlns:xm="http://schemas.microsoft.com/office/excel/2006/main">
          <x14:cfRule type="expression" priority="687" id="{110BD6A9-FE18-4D60-AC36-84593606537D}">
            <xm:f>AND($E$80&lt;&gt;"",$I$81=基本項目等入力シート!$E$8)</xm:f>
            <x14:dxf>
              <fill>
                <patternFill>
                  <bgColor theme="4" tint="0.59996337778862885"/>
                </patternFill>
              </fill>
            </x14:dxf>
          </x14:cfRule>
          <xm:sqref>I82:I84</xm:sqref>
        </x14:conditionalFormatting>
        <x14:conditionalFormatting xmlns:xm="http://schemas.microsoft.com/office/excel/2006/main">
          <x14:cfRule type="expression" priority="688" id="{8CD0DBFF-F77F-4350-A9BD-19C883796DF4}">
            <xm:f>AND($E$80&lt;&gt;"",$J$81=基本項目等入力シート!$E$8)</xm:f>
            <x14:dxf>
              <fill>
                <patternFill>
                  <bgColor theme="4" tint="0.59996337778862885"/>
                </patternFill>
              </fill>
            </x14:dxf>
          </x14:cfRule>
          <xm:sqref>J82:J84</xm:sqref>
        </x14:conditionalFormatting>
        <x14:conditionalFormatting xmlns:xm="http://schemas.microsoft.com/office/excel/2006/main">
          <x14:cfRule type="expression" priority="689" id="{EE78BB63-F3D1-4FC5-9287-F7D274272357}">
            <xm:f>AND($E$87&lt;&gt;"",$F$88=基本項目等入力シート!$E$8)</xm:f>
            <x14:dxf>
              <fill>
                <patternFill>
                  <bgColor theme="4" tint="0.59996337778862885"/>
                </patternFill>
              </fill>
            </x14:dxf>
          </x14:cfRule>
          <xm:sqref>F89:F91</xm:sqref>
        </x14:conditionalFormatting>
        <x14:conditionalFormatting xmlns:xm="http://schemas.microsoft.com/office/excel/2006/main">
          <x14:cfRule type="expression" priority="690" id="{A1D35CB3-6F6D-42E5-9878-689CE3EC4205}">
            <xm:f>AND($E$87&lt;&gt;"",$G$88=基本項目等入力シート!$E$8)</xm:f>
            <x14:dxf>
              <fill>
                <patternFill>
                  <bgColor theme="4" tint="0.59996337778862885"/>
                </patternFill>
              </fill>
            </x14:dxf>
          </x14:cfRule>
          <xm:sqref>G89:G91</xm:sqref>
        </x14:conditionalFormatting>
        <x14:conditionalFormatting xmlns:xm="http://schemas.microsoft.com/office/excel/2006/main">
          <x14:cfRule type="expression" priority="691" id="{590636A4-AABF-4FD6-AF71-E5272CF22C5C}">
            <xm:f>AND($E$87&lt;&gt;"",$H$88=基本項目等入力シート!$E$8)</xm:f>
            <x14:dxf>
              <fill>
                <patternFill>
                  <bgColor theme="4" tint="0.59996337778862885"/>
                </patternFill>
              </fill>
            </x14:dxf>
          </x14:cfRule>
          <xm:sqref>H89:H91</xm:sqref>
        </x14:conditionalFormatting>
        <x14:conditionalFormatting xmlns:xm="http://schemas.microsoft.com/office/excel/2006/main">
          <x14:cfRule type="expression" priority="692" id="{2A5C1784-046A-44D1-9266-E801BF58FA2F}">
            <xm:f>AND($E$87&lt;&gt;"",$I$88=基本項目等入力シート!$E$8)</xm:f>
            <x14:dxf>
              <fill>
                <patternFill>
                  <bgColor theme="4" tint="0.59996337778862885"/>
                </patternFill>
              </fill>
            </x14:dxf>
          </x14:cfRule>
          <xm:sqref>I89:I91</xm:sqref>
        </x14:conditionalFormatting>
        <x14:conditionalFormatting xmlns:xm="http://schemas.microsoft.com/office/excel/2006/main">
          <x14:cfRule type="expression" priority="693" id="{4DB2D140-0DBD-4727-A38D-4C08CB28440A}">
            <xm:f>AND($E$87&lt;&gt;"",$J$88=基本項目等入力シート!$E$8)</xm:f>
            <x14:dxf>
              <fill>
                <patternFill>
                  <bgColor theme="4" tint="0.59996337778862885"/>
                </patternFill>
              </fill>
            </x14:dxf>
          </x14:cfRule>
          <xm:sqref>J89:J91</xm:sqref>
        </x14:conditionalFormatting>
        <x14:conditionalFormatting xmlns:xm="http://schemas.microsoft.com/office/excel/2006/main">
          <x14:cfRule type="expression" priority="694" id="{B378ACA2-E685-47C6-A53E-5EC15B9D48BA}">
            <xm:f>AND($E$94&lt;&gt;"",$F$95=基本項目等入力シート!$E$8)</xm:f>
            <x14:dxf>
              <fill>
                <patternFill>
                  <bgColor theme="4" tint="0.59996337778862885"/>
                </patternFill>
              </fill>
            </x14:dxf>
          </x14:cfRule>
          <xm:sqref>F96:F98</xm:sqref>
        </x14:conditionalFormatting>
        <x14:conditionalFormatting xmlns:xm="http://schemas.microsoft.com/office/excel/2006/main">
          <x14:cfRule type="expression" priority="695" id="{AF0945C1-17B9-402C-8DA8-A5E3D4459ED3}">
            <xm:f>AND($E$94&lt;&gt;"",$G$95=基本項目等入力シート!$E$8)</xm:f>
            <x14:dxf>
              <fill>
                <patternFill>
                  <bgColor theme="4" tint="0.59996337778862885"/>
                </patternFill>
              </fill>
            </x14:dxf>
          </x14:cfRule>
          <xm:sqref>G96:G98</xm:sqref>
        </x14:conditionalFormatting>
        <x14:conditionalFormatting xmlns:xm="http://schemas.microsoft.com/office/excel/2006/main">
          <x14:cfRule type="expression" priority="696" id="{1107DE26-B4C9-455A-9BB3-67577F4A71FA}">
            <xm:f>AND($E$94&lt;&gt;"",$H$95=基本項目等入力シート!$E$8)</xm:f>
            <x14:dxf>
              <fill>
                <patternFill>
                  <bgColor theme="4" tint="0.59996337778862885"/>
                </patternFill>
              </fill>
            </x14:dxf>
          </x14:cfRule>
          <xm:sqref>H96:H98</xm:sqref>
        </x14:conditionalFormatting>
        <x14:conditionalFormatting xmlns:xm="http://schemas.microsoft.com/office/excel/2006/main">
          <x14:cfRule type="expression" priority="697" id="{84544D13-2CCD-45DD-91CB-C4F842835421}">
            <xm:f>AND($E$94&lt;&gt;"",$I$95=基本項目等入力シート!$E$8)</xm:f>
            <x14:dxf>
              <fill>
                <patternFill>
                  <bgColor theme="4" tint="0.59996337778862885"/>
                </patternFill>
              </fill>
            </x14:dxf>
          </x14:cfRule>
          <xm:sqref>I96:I98</xm:sqref>
        </x14:conditionalFormatting>
        <x14:conditionalFormatting xmlns:xm="http://schemas.microsoft.com/office/excel/2006/main">
          <x14:cfRule type="expression" priority="698" id="{FC9126A4-EFBC-4392-AD3F-49F8C8588EA0}">
            <xm:f>AND($E$94&lt;&gt;"",$J$95=基本項目等入力シート!$E$8)</xm:f>
            <x14:dxf>
              <fill>
                <patternFill>
                  <bgColor theme="4" tint="0.59996337778862885"/>
                </patternFill>
              </fill>
            </x14:dxf>
          </x14:cfRule>
          <xm:sqref>J96:J98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0"/>
  <sheetViews>
    <sheetView showGridLines="0" workbookViewId="0">
      <selection activeCell="A8" sqref="A8:J8"/>
    </sheetView>
  </sheetViews>
  <sheetFormatPr defaultRowHeight="13" x14ac:dyDescent="0.2"/>
  <cols>
    <col min="1" max="16384" width="8.7265625" style="2"/>
  </cols>
  <sheetData>
    <row r="2" spans="1:10" x14ac:dyDescent="0.2">
      <c r="A2" s="2" t="s">
        <v>152</v>
      </c>
    </row>
    <row r="4" spans="1:10" x14ac:dyDescent="0.2">
      <c r="A4" s="207" t="s">
        <v>153</v>
      </c>
      <c r="B4" s="207"/>
      <c r="C4" s="207"/>
      <c r="D4" s="207"/>
      <c r="E4" s="207"/>
      <c r="F4" s="207"/>
      <c r="G4" s="207"/>
      <c r="H4" s="207"/>
      <c r="I4" s="207"/>
      <c r="J4" s="207"/>
    </row>
    <row r="5" spans="1:10" x14ac:dyDescent="0.2">
      <c r="A5" s="142"/>
      <c r="B5" s="142"/>
      <c r="C5" s="142"/>
      <c r="D5" s="142"/>
      <c r="E5" s="142"/>
      <c r="F5" s="142"/>
      <c r="G5" s="142"/>
      <c r="H5" s="142"/>
      <c r="I5" s="142"/>
      <c r="J5" s="142"/>
    </row>
    <row r="6" spans="1:10" ht="51.5" customHeight="1" x14ac:dyDescent="0.2">
      <c r="A6" s="215" t="s">
        <v>188</v>
      </c>
      <c r="B6" s="215"/>
      <c r="C6" s="215"/>
      <c r="D6" s="215"/>
      <c r="E6" s="215"/>
      <c r="F6" s="215"/>
      <c r="G6" s="215"/>
      <c r="H6" s="215"/>
      <c r="I6" s="215"/>
      <c r="J6" s="215"/>
    </row>
    <row r="7" spans="1:10" x14ac:dyDescent="0.2">
      <c r="A7" s="143"/>
      <c r="B7" s="144"/>
      <c r="C7" s="144"/>
      <c r="D7" s="144"/>
      <c r="E7" s="144"/>
      <c r="F7" s="144"/>
      <c r="G7" s="144"/>
      <c r="H7" s="144"/>
      <c r="I7" s="144"/>
      <c r="J7" s="144"/>
    </row>
    <row r="8" spans="1:10" ht="68.5" customHeight="1" x14ac:dyDescent="0.2">
      <c r="A8" s="215" t="s">
        <v>189</v>
      </c>
      <c r="B8" s="215"/>
      <c r="C8" s="215"/>
      <c r="D8" s="215"/>
      <c r="E8" s="215"/>
      <c r="F8" s="215"/>
      <c r="G8" s="215"/>
      <c r="H8" s="215"/>
      <c r="I8" s="215"/>
      <c r="J8" s="215"/>
    </row>
    <row r="9" spans="1:10" x14ac:dyDescent="0.2">
      <c r="A9" s="143" t="s">
        <v>155</v>
      </c>
      <c r="B9" s="144"/>
      <c r="C9" s="144"/>
      <c r="D9" s="144"/>
      <c r="E9" s="144"/>
      <c r="F9" s="144"/>
      <c r="G9" s="144"/>
      <c r="H9" s="144"/>
      <c r="I9" s="144"/>
      <c r="J9" s="144"/>
    </row>
    <row r="10" spans="1:10" ht="96.5" customHeight="1" x14ac:dyDescent="0.2">
      <c r="A10" s="215" t="s">
        <v>190</v>
      </c>
      <c r="B10" s="215"/>
      <c r="C10" s="215"/>
      <c r="D10" s="215"/>
      <c r="E10" s="215"/>
      <c r="F10" s="215"/>
      <c r="G10" s="215"/>
      <c r="H10" s="215"/>
      <c r="I10" s="215"/>
      <c r="J10" s="215"/>
    </row>
    <row r="11" spans="1:10" x14ac:dyDescent="0.2">
      <c r="A11" s="143" t="s">
        <v>191</v>
      </c>
      <c r="B11" s="144"/>
      <c r="C11" s="144"/>
      <c r="D11" s="144"/>
      <c r="E11" s="144"/>
      <c r="F11" s="144"/>
      <c r="G11" s="144"/>
      <c r="H11" s="144"/>
      <c r="I11" s="144"/>
      <c r="J11" s="144"/>
    </row>
    <row r="12" spans="1:10" ht="42" customHeight="1" x14ac:dyDescent="0.2">
      <c r="A12" s="215" t="s">
        <v>192</v>
      </c>
      <c r="B12" s="215"/>
      <c r="C12" s="215"/>
      <c r="D12" s="215"/>
      <c r="E12" s="215"/>
      <c r="F12" s="215"/>
      <c r="G12" s="215"/>
      <c r="H12" s="215"/>
      <c r="I12" s="215"/>
      <c r="J12" s="215"/>
    </row>
    <row r="13" spans="1:10" x14ac:dyDescent="0.2">
      <c r="A13" s="143"/>
      <c r="B13" s="144"/>
      <c r="C13" s="144"/>
      <c r="D13" s="144"/>
      <c r="E13" s="144"/>
      <c r="F13" s="144"/>
      <c r="G13" s="144"/>
      <c r="H13" s="144"/>
      <c r="I13" s="144"/>
      <c r="J13" s="144"/>
    </row>
    <row r="14" spans="1:10" ht="59.5" customHeight="1" x14ac:dyDescent="0.2">
      <c r="A14" s="215" t="s">
        <v>193</v>
      </c>
      <c r="B14" s="215"/>
      <c r="C14" s="215"/>
      <c r="D14" s="215"/>
      <c r="E14" s="215"/>
      <c r="F14" s="215"/>
      <c r="G14" s="215"/>
      <c r="H14" s="215"/>
      <c r="I14" s="215"/>
      <c r="J14" s="215"/>
    </row>
    <row r="15" spans="1:10" x14ac:dyDescent="0.2">
      <c r="A15" s="143"/>
      <c r="B15" s="144"/>
      <c r="C15" s="144"/>
      <c r="D15" s="144"/>
      <c r="E15" s="144"/>
      <c r="F15" s="144"/>
      <c r="G15" s="144"/>
      <c r="H15" s="144"/>
      <c r="I15" s="144"/>
      <c r="J15" s="144"/>
    </row>
    <row r="16" spans="1:10" ht="45.5" customHeight="1" x14ac:dyDescent="0.2">
      <c r="A16" s="215" t="s">
        <v>194</v>
      </c>
      <c r="B16" s="215"/>
      <c r="C16" s="215"/>
      <c r="D16" s="215"/>
      <c r="E16" s="215"/>
      <c r="F16" s="215"/>
      <c r="G16" s="215"/>
      <c r="H16" s="215"/>
      <c r="I16" s="215"/>
      <c r="J16" s="215"/>
    </row>
    <row r="17" spans="1:10" x14ac:dyDescent="0.2">
      <c r="A17" s="143"/>
      <c r="B17" s="144"/>
      <c r="C17" s="144"/>
      <c r="D17" s="144"/>
      <c r="E17" s="144"/>
      <c r="F17" s="144"/>
      <c r="G17" s="144"/>
      <c r="H17" s="144"/>
      <c r="I17" s="144"/>
      <c r="J17" s="144"/>
    </row>
    <row r="18" spans="1:10" ht="85.5" customHeight="1" x14ac:dyDescent="0.2">
      <c r="A18" s="215" t="s">
        <v>195</v>
      </c>
      <c r="B18" s="215"/>
      <c r="C18" s="215"/>
      <c r="D18" s="215"/>
      <c r="E18" s="215"/>
      <c r="F18" s="215"/>
      <c r="G18" s="215"/>
      <c r="H18" s="215"/>
      <c r="I18" s="215"/>
      <c r="J18" s="215"/>
    </row>
    <row r="19" spans="1:10" x14ac:dyDescent="0.2">
      <c r="A19" s="135"/>
    </row>
    <row r="20" spans="1:10" x14ac:dyDescent="0.2">
      <c r="A20" s="2" t="s">
        <v>154</v>
      </c>
    </row>
  </sheetData>
  <mergeCells count="8">
    <mergeCell ref="A16:J16"/>
    <mergeCell ref="A18:J18"/>
    <mergeCell ref="A4:J4"/>
    <mergeCell ref="A6:J6"/>
    <mergeCell ref="A8:J8"/>
    <mergeCell ref="A10:J10"/>
    <mergeCell ref="A12:J12"/>
    <mergeCell ref="A14:J14"/>
  </mergeCells>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92</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基本項目等入力シート</vt:lpstr>
      <vt:lpstr>様式第13</vt:lpstr>
      <vt:lpstr>事業化状況報告　集計表</vt:lpstr>
      <vt:lpstr>記載注意事項</vt:lpstr>
      <vt:lpstr>基本項目等入力シート!Print_Area</vt:lpstr>
      <vt:lpstr>'事業化状況報告　集計表'!Print_Area</vt:lpstr>
      <vt:lpstr>様式第13!Print_Area</vt:lpstr>
      <vt:lpstr>'事業化状況報告　集計表'!Print_Titles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H22/3/3版の修正</dc:title>
  <dc:creator>行政情報化プロジェクト</dc:creator>
  <cp:lastModifiedBy>徳武（構造転換　内線3168）</cp:lastModifiedBy>
  <cp:revision>2</cp:revision>
  <cp:lastPrinted>2023-03-07T03:10:33Z</cp:lastPrinted>
  <dcterms:created xsi:type="dcterms:W3CDTF">2022-11-04T06:09:00Z</dcterms:created>
  <dcterms:modified xsi:type="dcterms:W3CDTF">2023-03-07T03:11:18Z</dcterms:modified>
</cp:coreProperties>
</file>