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E:\05_交付要綱\02_R3補正F1、R4BT\05　事業化状況報告書　様式修正\01　共通様式\"/>
    </mc:Choice>
  </mc:AlternateContent>
  <xr:revisionPtr revIDLastSave="0" documentId="13_ncr:1_{36883DA1-090A-4236-8925-C836288C9FEB}" xr6:coauthVersionLast="36" xr6:coauthVersionMax="36" xr10:uidLastSave="{00000000-0000-0000-0000-000000000000}"/>
  <bookViews>
    <workbookView xWindow="0" yWindow="0" windowWidth="18080" windowHeight="7660" xr2:uid="{00000000-000D-0000-FFFF-FFFF00000000}"/>
  </bookViews>
  <sheets>
    <sheet name="基本項目等入力シート" sheetId="5" r:id="rId1"/>
    <sheet name="様式第13" sheetId="3" r:id="rId2"/>
    <sheet name="事業化状況報告　集計表" sheetId="4" r:id="rId3"/>
    <sheet name="記載注意事項" sheetId="7" r:id="rId4"/>
  </sheets>
  <definedNames>
    <definedName name="_xlnm.Print_Area" localSheetId="0">基本項目等入力シート!$A$1:$Q$98</definedName>
    <definedName name="_xlnm.Print_Area" localSheetId="2">'事業化状況報告　集計表'!$B$1:$K$99</definedName>
    <definedName name="_xlnm.Print_Area" localSheetId="1">様式第13!$A$1:$AG$154</definedName>
    <definedName name="_xlnm.Print_Titles" localSheetId="2">'事業化状況報告　集計表'!$30:$30</definedName>
  </definedNames>
  <calcPr calcId="191029"/>
</workbook>
</file>

<file path=xl/calcChain.xml><?xml version="1.0" encoding="utf-8"?>
<calcChain xmlns="http://schemas.openxmlformats.org/spreadsheetml/2006/main">
  <c r="J95" i="4" l="1"/>
  <c r="I95" i="4"/>
  <c r="H95" i="4"/>
  <c r="G95" i="4"/>
  <c r="F95" i="4"/>
  <c r="J88" i="4"/>
  <c r="I88" i="4"/>
  <c r="H88" i="4"/>
  <c r="G88" i="4"/>
  <c r="F88" i="4"/>
  <c r="J81" i="4"/>
  <c r="I81" i="4"/>
  <c r="H81" i="4"/>
  <c r="G81" i="4"/>
  <c r="F81" i="4"/>
  <c r="J74" i="4"/>
  <c r="I74" i="4"/>
  <c r="H74" i="4"/>
  <c r="G74" i="4"/>
  <c r="F74" i="4"/>
  <c r="J67" i="4"/>
  <c r="I67" i="4"/>
  <c r="H67" i="4"/>
  <c r="G67" i="4"/>
  <c r="F67" i="4"/>
  <c r="J60" i="4"/>
  <c r="I60" i="4"/>
  <c r="H60" i="4"/>
  <c r="G60" i="4"/>
  <c r="F60" i="4"/>
  <c r="J53" i="4"/>
  <c r="I53" i="4"/>
  <c r="H53" i="4"/>
  <c r="G53" i="4"/>
  <c r="F53" i="4"/>
  <c r="J46" i="4"/>
  <c r="I46" i="4"/>
  <c r="H46" i="4"/>
  <c r="G46" i="4"/>
  <c r="F46" i="4"/>
  <c r="J39" i="4"/>
  <c r="I39" i="4"/>
  <c r="H39" i="4"/>
  <c r="G39" i="4"/>
  <c r="F39" i="4"/>
  <c r="J32" i="4"/>
  <c r="I32" i="4"/>
  <c r="H32" i="4"/>
  <c r="G32" i="4"/>
  <c r="F32" i="4"/>
  <c r="J26" i="4"/>
  <c r="I26" i="4"/>
  <c r="H26" i="4"/>
  <c r="G26" i="4"/>
  <c r="J22" i="4"/>
  <c r="I22" i="4"/>
  <c r="H22" i="4"/>
  <c r="G22" i="4"/>
  <c r="F22" i="4"/>
  <c r="J19" i="4"/>
  <c r="I19" i="4"/>
  <c r="H19" i="4"/>
  <c r="G19" i="4"/>
  <c r="F19" i="4"/>
  <c r="F18" i="4"/>
  <c r="J11" i="4"/>
  <c r="I11" i="4"/>
  <c r="H11" i="4"/>
  <c r="G11" i="4"/>
  <c r="F11" i="4"/>
  <c r="J10" i="4"/>
  <c r="I10" i="4"/>
  <c r="H10" i="4"/>
  <c r="G10" i="4"/>
  <c r="F10" i="4"/>
  <c r="E8" i="5" l="1"/>
  <c r="G8" i="5" s="1"/>
  <c r="H8" i="5" l="1"/>
  <c r="I8" i="5" s="1"/>
  <c r="F12" i="5"/>
  <c r="G12" i="5"/>
  <c r="H12" i="5" s="1"/>
  <c r="K71" i="3" l="1"/>
  <c r="K70" i="3"/>
  <c r="K67" i="3"/>
  <c r="K66" i="3"/>
  <c r="G5" i="4"/>
  <c r="E7" i="4"/>
  <c r="E6" i="4"/>
  <c r="E5" i="4"/>
  <c r="E4" i="4"/>
  <c r="O73" i="3" l="1"/>
  <c r="O74" i="3"/>
  <c r="U34" i="3"/>
  <c r="U33" i="3"/>
  <c r="G143" i="3" l="1"/>
  <c r="G126" i="3"/>
  <c r="AB49" i="3"/>
  <c r="AB50" i="3"/>
  <c r="AB51" i="3"/>
  <c r="AB52" i="3"/>
  <c r="AB53" i="3"/>
  <c r="AB48" i="3"/>
  <c r="V49" i="3"/>
  <c r="V50" i="3"/>
  <c r="V51" i="3"/>
  <c r="V52" i="3"/>
  <c r="V53" i="3"/>
  <c r="V48" i="3"/>
  <c r="P49" i="3"/>
  <c r="P50" i="3"/>
  <c r="P51" i="3"/>
  <c r="P52" i="3"/>
  <c r="P53" i="3"/>
  <c r="P48" i="3"/>
  <c r="J49" i="3" l="1"/>
  <c r="J50" i="3"/>
  <c r="J51" i="3"/>
  <c r="J52" i="3"/>
  <c r="J53" i="3"/>
  <c r="J48" i="3"/>
  <c r="A58" i="5"/>
  <c r="A57" i="5"/>
  <c r="A56" i="5"/>
  <c r="A55" i="5"/>
  <c r="A54" i="5"/>
  <c r="A53" i="5"/>
  <c r="AI20" i="3" l="1"/>
  <c r="AI17" i="3"/>
  <c r="A17" i="3" s="1"/>
  <c r="AA13" i="3"/>
  <c r="Y11" i="3"/>
  <c r="G109" i="3" l="1"/>
  <c r="K61" i="3"/>
  <c r="E94" i="4" l="1"/>
  <c r="E87" i="4"/>
  <c r="E80" i="4"/>
  <c r="E73" i="4"/>
  <c r="E66" i="4"/>
  <c r="E59" i="4" l="1"/>
  <c r="E52" i="4"/>
  <c r="E45" i="4"/>
  <c r="E38" i="4"/>
  <c r="K69" i="3"/>
  <c r="K65" i="3"/>
  <c r="K63" i="3"/>
  <c r="K62" i="3"/>
  <c r="G111" i="3"/>
  <c r="X151" i="3" l="1"/>
  <c r="N101" i="3"/>
  <c r="X149" i="3"/>
  <c r="N91" i="3"/>
  <c r="N84" i="3"/>
  <c r="X147" i="3"/>
  <c r="X132" i="3"/>
  <c r="X130" i="3"/>
  <c r="N100" i="3"/>
  <c r="X134" i="3"/>
  <c r="N90" i="3"/>
  <c r="N83" i="3"/>
  <c r="T28" i="3"/>
  <c r="T30" i="3"/>
  <c r="T29" i="3"/>
  <c r="J29" i="5"/>
  <c r="I29" i="5"/>
  <c r="J24" i="5"/>
  <c r="I24" i="5"/>
  <c r="C1" i="4"/>
  <c r="N28" i="5" l="1"/>
  <c r="M28" i="5"/>
  <c r="L28" i="5"/>
  <c r="E31" i="4"/>
  <c r="N23" i="5"/>
  <c r="M23" i="5"/>
  <c r="L23" i="5"/>
  <c r="L7" i="5"/>
  <c r="M7" i="5"/>
  <c r="K7" i="5"/>
  <c r="Y9" i="3"/>
  <c r="Y12" i="3"/>
  <c r="AM20" i="3" l="1"/>
  <c r="AL20" i="3"/>
  <c r="AK20" i="3"/>
  <c r="AJ20" i="3"/>
  <c r="AI4" i="3"/>
  <c r="AA4" i="3" s="1"/>
  <c r="G145" i="3"/>
  <c r="G128" i="3"/>
  <c r="A20" i="3" l="1"/>
  <c r="F43" i="4"/>
  <c r="F99" i="4" l="1"/>
  <c r="G99" i="4" s="1"/>
  <c r="H99" i="4" s="1"/>
  <c r="I99" i="4" s="1"/>
  <c r="J99" i="4" s="1"/>
  <c r="K98" i="4"/>
  <c r="K97" i="4"/>
  <c r="K96" i="4"/>
  <c r="E95" i="4"/>
  <c r="F92" i="4"/>
  <c r="G92" i="4" s="1"/>
  <c r="H92" i="4" s="1"/>
  <c r="I92" i="4" s="1"/>
  <c r="J92" i="4" s="1"/>
  <c r="K91" i="4"/>
  <c r="K90" i="4"/>
  <c r="K89" i="4"/>
  <c r="E88" i="4"/>
  <c r="F85" i="4"/>
  <c r="G85" i="4" s="1"/>
  <c r="H85" i="4" s="1"/>
  <c r="I85" i="4" s="1"/>
  <c r="J85" i="4" s="1"/>
  <c r="K84" i="4"/>
  <c r="K83" i="4"/>
  <c r="K82" i="4"/>
  <c r="E81" i="4"/>
  <c r="F78" i="4"/>
  <c r="G78" i="4" s="1"/>
  <c r="H78" i="4" s="1"/>
  <c r="I78" i="4" s="1"/>
  <c r="J78" i="4" s="1"/>
  <c r="K77" i="4"/>
  <c r="K76" i="4"/>
  <c r="K75" i="4"/>
  <c r="E74" i="4"/>
  <c r="F71" i="4"/>
  <c r="G71" i="4" s="1"/>
  <c r="H71" i="4" s="1"/>
  <c r="I71" i="4" s="1"/>
  <c r="J71" i="4" s="1"/>
  <c r="K70" i="4"/>
  <c r="K69" i="4"/>
  <c r="K68" i="4"/>
  <c r="E67" i="4"/>
  <c r="F64" i="4"/>
  <c r="G64" i="4" s="1"/>
  <c r="H64" i="4" s="1"/>
  <c r="I64" i="4" s="1"/>
  <c r="J64" i="4" s="1"/>
  <c r="K63" i="4"/>
  <c r="K62" i="4"/>
  <c r="K61" i="4"/>
  <c r="E60" i="4"/>
  <c r="F57" i="4"/>
  <c r="G57" i="4" s="1"/>
  <c r="K56" i="4"/>
  <c r="K55" i="4"/>
  <c r="K54" i="4"/>
  <c r="E53" i="4"/>
  <c r="F50" i="4"/>
  <c r="G50" i="4" s="1"/>
  <c r="K49" i="4"/>
  <c r="K48" i="4"/>
  <c r="K47" i="4"/>
  <c r="E46" i="4"/>
  <c r="G43" i="4"/>
  <c r="K42" i="4"/>
  <c r="K41" i="4"/>
  <c r="K40" i="4"/>
  <c r="E39" i="4"/>
  <c r="F36" i="4"/>
  <c r="G36" i="4" s="1"/>
  <c r="H36" i="4" s="1"/>
  <c r="I36" i="4" s="1"/>
  <c r="J36" i="4" s="1"/>
  <c r="K35" i="4"/>
  <c r="K34" i="4"/>
  <c r="K33" i="4"/>
  <c r="E32" i="4"/>
  <c r="J21" i="4"/>
  <c r="I21" i="4"/>
  <c r="H21" i="4"/>
  <c r="G21" i="4"/>
  <c r="F21" i="4"/>
  <c r="J15" i="4"/>
  <c r="I15" i="4"/>
  <c r="H15" i="4"/>
  <c r="G15" i="4"/>
  <c r="F15" i="4"/>
  <c r="J14" i="4"/>
  <c r="I14" i="4"/>
  <c r="H14" i="4"/>
  <c r="G14" i="4"/>
  <c r="F14" i="4"/>
  <c r="J13" i="4"/>
  <c r="I13" i="4"/>
  <c r="H13" i="4"/>
  <c r="G13" i="4"/>
  <c r="F13" i="4"/>
  <c r="E13" i="4"/>
  <c r="E22" i="4" s="1"/>
  <c r="J12" i="4"/>
  <c r="I12" i="4"/>
  <c r="H12" i="4"/>
  <c r="G12" i="4"/>
  <c r="F12" i="4"/>
  <c r="E12" i="4"/>
  <c r="E10" i="4"/>
  <c r="F16" i="4" l="1"/>
  <c r="J16" i="4"/>
  <c r="I16" i="4"/>
  <c r="H16" i="4"/>
  <c r="H57" i="4"/>
  <c r="I57" i="4" s="1"/>
  <c r="J57" i="4" s="1"/>
  <c r="H50" i="4"/>
  <c r="I50" i="4" s="1"/>
  <c r="J50" i="4" s="1"/>
  <c r="H43" i="4"/>
  <c r="I43" i="4" s="1"/>
  <c r="J43" i="4" s="1"/>
  <c r="G16" i="4"/>
  <c r="N82" i="3" l="1"/>
  <c r="X115" i="3"/>
  <c r="F20" i="4"/>
  <c r="F23" i="4" s="1"/>
  <c r="G18" i="4"/>
  <c r="H18" i="4" s="1"/>
  <c r="F17" i="4"/>
  <c r="G17" i="4"/>
  <c r="H17" i="4" s="1"/>
  <c r="I17" i="4" s="1"/>
  <c r="J17" i="4" s="1"/>
  <c r="N99" i="3" l="1"/>
  <c r="X113" i="3"/>
  <c r="X117" i="3"/>
  <c r="N89" i="3"/>
  <c r="G20" i="4"/>
  <c r="G23" i="4" s="1"/>
  <c r="F28" i="4"/>
  <c r="F27" i="4"/>
  <c r="I18" i="4"/>
  <c r="H20" i="4"/>
  <c r="U39" i="3" l="1"/>
  <c r="N76" i="3"/>
  <c r="N87" i="3"/>
  <c r="N80" i="3"/>
  <c r="U36" i="3"/>
  <c r="N94" i="3"/>
  <c r="U37" i="3"/>
  <c r="N97" i="3"/>
  <c r="U35" i="3"/>
  <c r="U38" i="3"/>
  <c r="G24" i="4"/>
  <c r="G25" i="4" s="1"/>
  <c r="G27" i="4"/>
  <c r="H23" i="4"/>
  <c r="J18" i="4"/>
  <c r="J20" i="4" s="1"/>
  <c r="I20" i="4"/>
  <c r="G28" i="4" l="1"/>
  <c r="U40" i="3"/>
  <c r="J23" i="4"/>
  <c r="I23" i="4"/>
  <c r="H25" i="4" l="1"/>
  <c r="H24" i="4"/>
  <c r="U41" i="3"/>
  <c r="H27" i="4" l="1"/>
  <c r="H28" i="4"/>
  <c r="I24" i="4" s="1"/>
  <c r="I25" i="4" l="1"/>
  <c r="I27" i="4"/>
  <c r="I28" i="4"/>
  <c r="J24" i="4" s="1"/>
  <c r="J27" i="4"/>
  <c r="J25" i="4" l="1"/>
  <c r="J28"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徳武（構造転換　内線3168）</author>
  </authors>
  <commentList>
    <comment ref="AI20" authorId="0" shapeId="0" xr:uid="{00000000-0006-0000-0100-000001000000}">
      <text>
        <r>
          <rPr>
            <b/>
            <sz val="9"/>
            <color indexed="81"/>
            <rFont val="ＭＳ Ｐゴシック"/>
            <family val="3"/>
            <charset val="128"/>
          </rPr>
          <t xml:space="preserve">入力なし
</t>
        </r>
      </text>
    </comment>
    <comment ref="AJ20" authorId="0" shapeId="0" xr:uid="{00000000-0006-0000-0100-000002000000}">
      <text>
        <r>
          <rPr>
            <b/>
            <sz val="9"/>
            <color indexed="81"/>
            <rFont val="ＭＳ Ｐゴシック"/>
            <family val="3"/>
            <charset val="128"/>
          </rPr>
          <t>変更承認無
初回報告</t>
        </r>
      </text>
    </comment>
    <comment ref="AK20" authorId="0" shapeId="0" xr:uid="{00000000-0006-0000-0100-000003000000}">
      <text>
        <r>
          <rPr>
            <b/>
            <sz val="9"/>
            <color indexed="81"/>
            <rFont val="ＭＳ Ｐゴシック"/>
            <family val="3"/>
            <charset val="128"/>
          </rPr>
          <t>変更承認有
初回報告</t>
        </r>
      </text>
    </comment>
    <comment ref="AL20" authorId="0" shapeId="0" xr:uid="{00000000-0006-0000-0100-000004000000}">
      <text>
        <r>
          <rPr>
            <b/>
            <sz val="9"/>
            <color indexed="81"/>
            <rFont val="ＭＳ Ｐゴシック"/>
            <family val="3"/>
            <charset val="128"/>
          </rPr>
          <t>変更承認無
２回目以降報告</t>
        </r>
      </text>
    </comment>
    <comment ref="AM20" authorId="0" shapeId="0" xr:uid="{00000000-0006-0000-0100-000005000000}">
      <text>
        <r>
          <rPr>
            <b/>
            <sz val="9"/>
            <color indexed="81"/>
            <rFont val="ＭＳ Ｐゴシック"/>
            <family val="3"/>
            <charset val="128"/>
          </rPr>
          <t>変更承認有
２回目以降報告</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国税庁</author>
  </authors>
  <commentList>
    <comment ref="D7" authorId="0" shapeId="0" xr:uid="{00000000-0006-0000-0200-000001000000}">
      <text>
        <r>
          <rPr>
            <b/>
            <sz val="9"/>
            <color indexed="81"/>
            <rFont val="ＭＳ Ｐゴシック"/>
            <family val="3"/>
            <charset val="128"/>
          </rPr>
          <t>補助対象経費+補助対象外経費</t>
        </r>
      </text>
    </comment>
  </commentList>
</comments>
</file>

<file path=xl/sharedStrings.xml><?xml version="1.0" encoding="utf-8"?>
<sst xmlns="http://schemas.openxmlformats.org/spreadsheetml/2006/main" count="354" uniqueCount="197">
  <si>
    <t>様式１３の別紙２－２</t>
  </si>
  <si>
    <t>【参画事業者用】</t>
  </si>
  <si>
    <t>)</t>
    <phoneticPr fontId="19"/>
  </si>
  <si>
    <t>円</t>
    <rPh sb="0" eb="1">
      <t>エン</t>
    </rPh>
    <phoneticPr fontId="19"/>
  </si>
  <si>
    <t>補助事業に係る本年度収入額を得るために要した経費</t>
    <phoneticPr fontId="19"/>
  </si>
  <si>
    <t>補助事業年度終了以降に追加的に要した補助事業に係る経費</t>
    <phoneticPr fontId="19"/>
  </si>
  <si>
    <t>様式第１３</t>
    <phoneticPr fontId="19"/>
  </si>
  <si>
    <t>国税庁長官　殿</t>
    <phoneticPr fontId="19"/>
  </si>
  <si>
    <t>氏名</t>
    <phoneticPr fontId="19"/>
  </si>
  <si>
    <t>補助事業者</t>
    <phoneticPr fontId="19"/>
  </si>
  <si>
    <t>住所</t>
    <phoneticPr fontId="19"/>
  </si>
  <si>
    <t>（法人番号：</t>
    <phoneticPr fontId="19"/>
  </si>
  <si>
    <t>様式第１３の別紙１</t>
    <phoneticPr fontId="19"/>
  </si>
  <si>
    <t>１　補助事業の実施結果の事業化</t>
  </si>
  <si>
    <t>２　産業財産権等の譲渡又は実施権の設定</t>
    <phoneticPr fontId="19"/>
  </si>
  <si>
    <t>３　その他の補助事業の実施結果の他への供与</t>
    <phoneticPr fontId="19"/>
  </si>
  <si>
    <t>補助事業名</t>
    <phoneticPr fontId="19"/>
  </si>
  <si>
    <t>補助金確定額（Ａ）</t>
    <phoneticPr fontId="19"/>
  </si>
  <si>
    <t>補助事業に係る本年度収入額（Ｂ）</t>
    <phoneticPr fontId="19"/>
  </si>
  <si>
    <t>補助事業に係る本年度収益額（Ｃ）</t>
    <phoneticPr fontId="19"/>
  </si>
  <si>
    <t>控除額（Ｄ）</t>
    <phoneticPr fontId="19"/>
  </si>
  <si>
    <t>本年度までの補助事業に係る支出額（Ｅ）</t>
    <phoneticPr fontId="19"/>
  </si>
  <si>
    <t>基準納付額（Ｆ）</t>
    <phoneticPr fontId="19"/>
  </si>
  <si>
    <t>前年度までの補助事業に係る国への累積納付額（Ｇ）</t>
    <phoneticPr fontId="19"/>
  </si>
  <si>
    <t>本年度納付額（Ｈ）</t>
    <phoneticPr fontId="19"/>
  </si>
  <si>
    <t>（単位：円）</t>
    <phoneticPr fontId="19"/>
  </si>
  <si>
    <t>※代表申請者及び参画事業者の売上総利益（売上高－売上原価）</t>
    <phoneticPr fontId="19"/>
  </si>
  <si>
    <t>（参画事業者が存在しない場合は、代表申請者欄のみ記載）</t>
    <phoneticPr fontId="19"/>
  </si>
  <si>
    <t>事業開始時点</t>
    <phoneticPr fontId="19"/>
  </si>
  <si>
    <t>１年目終了時</t>
    <phoneticPr fontId="19"/>
  </si>
  <si>
    <t>２年目終了時</t>
    <phoneticPr fontId="19"/>
  </si>
  <si>
    <t>３年目終了時</t>
    <phoneticPr fontId="19"/>
  </si>
  <si>
    <t>４年目終了時</t>
    <phoneticPr fontId="19"/>
  </si>
  <si>
    <t>５年目終了時</t>
    <phoneticPr fontId="19"/>
  </si>
  <si>
    <t>代表申請者</t>
    <phoneticPr fontId="19"/>
  </si>
  <si>
    <t>参画事業者１</t>
    <rPh sb="0" eb="5">
      <t>サンカクジギョウシャ</t>
    </rPh>
    <phoneticPr fontId="19"/>
  </si>
  <si>
    <t>参画事業者２</t>
    <rPh sb="0" eb="5">
      <t>サンカクジギョウシャ</t>
    </rPh>
    <phoneticPr fontId="19"/>
  </si>
  <si>
    <t>参画事業者３</t>
    <rPh sb="0" eb="5">
      <t>サンカクジギョウシャ</t>
    </rPh>
    <phoneticPr fontId="19"/>
  </si>
  <si>
    <t>様式第１３の別紙２－１</t>
    <phoneticPr fontId="19"/>
  </si>
  <si>
    <t>【補助事業申請者用】</t>
    <phoneticPr fontId="19"/>
  </si>
  <si>
    <t>参画事業者名</t>
    <phoneticPr fontId="19"/>
  </si>
  <si>
    <t>参画事業者１</t>
    <phoneticPr fontId="19"/>
  </si>
  <si>
    <t>住所</t>
    <phoneticPr fontId="19"/>
  </si>
  <si>
    <t>名称</t>
    <phoneticPr fontId="19"/>
  </si>
  <si>
    <t>代表者</t>
    <phoneticPr fontId="19"/>
  </si>
  <si>
    <t>：</t>
    <phoneticPr fontId="19"/>
  </si>
  <si>
    <t>参画事業者２</t>
    <phoneticPr fontId="19"/>
  </si>
  <si>
    <t>参画事業者３</t>
    <phoneticPr fontId="19"/>
  </si>
  <si>
    <t>確定額（様式第１３の別紙１（Ａ））</t>
    <phoneticPr fontId="19"/>
  </si>
  <si>
    <t>補助事業に要した経費　</t>
    <phoneticPr fontId="19"/>
  </si>
  <si>
    <t>前年度までの収益累積額　</t>
    <phoneticPr fontId="19"/>
  </si>
  <si>
    <t>（前年度事業化状況報告書から転記）</t>
    <phoneticPr fontId="19"/>
  </si>
  <si>
    <t>補助事業に係る本年度収入額（様式第１３の別紙１（Ｂ））</t>
    <phoneticPr fontId="19"/>
  </si>
  <si>
    <t>（参画事業者）</t>
    <phoneticPr fontId="19"/>
  </si>
  <si>
    <t>計</t>
    <rPh sb="0" eb="1">
      <t>ケイ</t>
    </rPh>
    <phoneticPr fontId="19"/>
  </si>
  <si>
    <t>参画事業者１</t>
    <phoneticPr fontId="19"/>
  </si>
  <si>
    <t>参画事業者２</t>
    <phoneticPr fontId="19"/>
  </si>
  <si>
    <t>参画事業者３</t>
    <phoneticPr fontId="19"/>
  </si>
  <si>
    <t>補助事業に係る本年度収入額を得るために要した経費（①）</t>
    <phoneticPr fontId="19"/>
  </si>
  <si>
    <t>本事業に係る本年度収益額（様式第１３の別紙１（Ｃ））</t>
    <phoneticPr fontId="19"/>
  </si>
  <si>
    <t>＝(様式第１３(Ｂ))－①</t>
    <phoneticPr fontId="19"/>
  </si>
  <si>
    <t>本年度までの補助事業に係る支出額（様式第１３の別紙１（Ｅ））</t>
    <phoneticPr fontId="19"/>
  </si>
  <si>
    <t>参画事業者名</t>
    <phoneticPr fontId="19"/>
  </si>
  <si>
    <t>補助事業に係る本年度収入額</t>
    <phoneticPr fontId="19"/>
  </si>
  <si>
    <t>：</t>
    <phoneticPr fontId="19"/>
  </si>
  <si>
    <t>酒類業構造転換支援事業費補助金　事業化状況報告書　集計表</t>
  </si>
  <si>
    <t>※　水色のセルのみ入力してください。その他のセルは自動計算されます。</t>
    <rPh sb="2" eb="3">
      <t>ミズ</t>
    </rPh>
    <rPh sb="3" eb="4">
      <t>イロ</t>
    </rPh>
    <rPh sb="9" eb="11">
      <t>ニュウリョク</t>
    </rPh>
    <rPh sb="20" eb="21">
      <t>タ</t>
    </rPh>
    <rPh sb="25" eb="27">
      <t>ジドウ</t>
    </rPh>
    <rPh sb="27" eb="29">
      <t>ケイサン</t>
    </rPh>
    <phoneticPr fontId="19"/>
  </si>
  <si>
    <t>補助事業者名</t>
    <rPh sb="0" eb="2">
      <t>ホジョ</t>
    </rPh>
    <rPh sb="2" eb="5">
      <t>ジギョウシャ</t>
    </rPh>
    <rPh sb="5" eb="6">
      <t>メイ</t>
    </rPh>
    <phoneticPr fontId="19"/>
  </si>
  <si>
    <t>補助事業実施年度（令和○○年度）</t>
    <rPh sb="0" eb="2">
      <t>ホジョ</t>
    </rPh>
    <rPh sb="2" eb="4">
      <t>ジギョウ</t>
    </rPh>
    <rPh sb="4" eb="6">
      <t>ジッシ</t>
    </rPh>
    <rPh sb="6" eb="8">
      <t>ネンド</t>
    </rPh>
    <rPh sb="9" eb="11">
      <t>レイワ</t>
    </rPh>
    <rPh sb="13" eb="15">
      <t>ネンド</t>
    </rPh>
    <phoneticPr fontId="19"/>
  </si>
  <si>
    <t>計画名</t>
    <rPh sb="0" eb="3">
      <t>ケイカクメイ</t>
    </rPh>
    <phoneticPr fontId="19"/>
  </si>
  <si>
    <t>補助金確定額</t>
    <phoneticPr fontId="19"/>
  </si>
  <si>
    <t>報告内容の自動算定</t>
    <rPh sb="0" eb="2">
      <t>ホウコク</t>
    </rPh>
    <rPh sb="2" eb="4">
      <t>ナイヨウ</t>
    </rPh>
    <rPh sb="5" eb="7">
      <t>ジドウ</t>
    </rPh>
    <rPh sb="7" eb="9">
      <t>サンテイ</t>
    </rPh>
    <phoneticPr fontId="19"/>
  </si>
  <si>
    <t>報告年度</t>
    <rPh sb="0" eb="2">
      <t>ホウコク</t>
    </rPh>
    <rPh sb="2" eb="4">
      <t>ネンド</t>
    </rPh>
    <phoneticPr fontId="19"/>
  </si>
  <si>
    <t>各年度の内容</t>
    <rPh sb="0" eb="3">
      <t>カクネンド</t>
    </rPh>
    <rPh sb="4" eb="6">
      <t>ナイヨウ</t>
    </rPh>
    <phoneticPr fontId="19"/>
  </si>
  <si>
    <t>事業を実施した
年度</t>
    <rPh sb="0" eb="2">
      <t>ジギョウ</t>
    </rPh>
    <rPh sb="3" eb="5">
      <t>ジッシ</t>
    </rPh>
    <rPh sb="8" eb="10">
      <t>ネンド</t>
    </rPh>
    <phoneticPr fontId="19"/>
  </si>
  <si>
    <t>（A）</t>
    <phoneticPr fontId="19"/>
  </si>
  <si>
    <t>補助金確定額</t>
    <rPh sb="0" eb="3">
      <t>ホジョキン</t>
    </rPh>
    <rPh sb="3" eb="6">
      <t>カクテイガク</t>
    </rPh>
    <phoneticPr fontId="19"/>
  </si>
  <si>
    <t>補助事業に要した経費</t>
    <rPh sb="0" eb="2">
      <t>ホジョ</t>
    </rPh>
    <rPh sb="2" eb="4">
      <t>ジギョウ</t>
    </rPh>
    <rPh sb="5" eb="6">
      <t>ヨウ</t>
    </rPh>
    <rPh sb="8" eb="10">
      <t>ケイヒ</t>
    </rPh>
    <phoneticPr fontId="19"/>
  </si>
  <si>
    <t>（B）</t>
    <phoneticPr fontId="19"/>
  </si>
  <si>
    <t>補助事業に係る収入額</t>
    <rPh sb="0" eb="4">
      <t>ホジョジギョウ</t>
    </rPh>
    <rPh sb="5" eb="6">
      <t>カカ</t>
    </rPh>
    <rPh sb="7" eb="9">
      <t>シュウニュウ</t>
    </rPh>
    <rPh sb="9" eb="10">
      <t>ガク</t>
    </rPh>
    <phoneticPr fontId="19"/>
  </si>
  <si>
    <t>①</t>
    <phoneticPr fontId="19"/>
  </si>
  <si>
    <t>補助事業に係る収入額を得るために要した経費</t>
    <rPh sb="0" eb="4">
      <t>ホジョジギョウ</t>
    </rPh>
    <rPh sb="5" eb="6">
      <t>カカ</t>
    </rPh>
    <rPh sb="7" eb="10">
      <t>シュウニュウガク</t>
    </rPh>
    <rPh sb="11" eb="12">
      <t>エ</t>
    </rPh>
    <rPh sb="16" eb="17">
      <t>ヨウ</t>
    </rPh>
    <rPh sb="19" eb="21">
      <t>ケイヒ</t>
    </rPh>
    <phoneticPr fontId="19"/>
  </si>
  <si>
    <t>（C）</t>
    <phoneticPr fontId="19"/>
  </si>
  <si>
    <t>補助事業に係る収益額　（B)-①</t>
    <rPh sb="0" eb="4">
      <t>ホジョジギョウ</t>
    </rPh>
    <rPh sb="5" eb="6">
      <t>カカ</t>
    </rPh>
    <rPh sb="7" eb="9">
      <t>シュウエキ</t>
    </rPh>
    <rPh sb="9" eb="10">
      <t>ガク</t>
    </rPh>
    <phoneticPr fontId="19"/>
  </si>
  <si>
    <t>補助事業に係る収益額（累積）</t>
    <rPh sb="0" eb="4">
      <t>ホジョジギョウ</t>
    </rPh>
    <rPh sb="5" eb="6">
      <t>カカ</t>
    </rPh>
    <rPh sb="7" eb="9">
      <t>シュウエキ</t>
    </rPh>
    <rPh sb="9" eb="10">
      <t>ガク</t>
    </rPh>
    <rPh sb="11" eb="13">
      <t>ルイセキ</t>
    </rPh>
    <phoneticPr fontId="19"/>
  </si>
  <si>
    <t>（D）</t>
    <phoneticPr fontId="19"/>
  </si>
  <si>
    <t>控除額</t>
    <rPh sb="0" eb="3">
      <t>コウジョガク</t>
    </rPh>
    <phoneticPr fontId="19"/>
  </si>
  <si>
    <t>＝（Ｃ）-（Ｄ）</t>
    <phoneticPr fontId="19"/>
  </si>
  <si>
    <t>基準納付額の発生判定</t>
    <rPh sb="0" eb="2">
      <t>キジュン</t>
    </rPh>
    <rPh sb="2" eb="4">
      <t>ノウフ</t>
    </rPh>
    <rPh sb="4" eb="5">
      <t>ガク</t>
    </rPh>
    <rPh sb="6" eb="8">
      <t>ハッセイ</t>
    </rPh>
    <rPh sb="8" eb="10">
      <t>ハンテイ</t>
    </rPh>
    <phoneticPr fontId="19"/>
  </si>
  <si>
    <t>補助事業に係る追加的経費の合計</t>
    <rPh sb="0" eb="4">
      <t>ホジョジギョウ</t>
    </rPh>
    <rPh sb="5" eb="6">
      <t>カカ</t>
    </rPh>
    <rPh sb="7" eb="9">
      <t>ツイカ</t>
    </rPh>
    <rPh sb="9" eb="10">
      <t>テキ</t>
    </rPh>
    <rPh sb="10" eb="12">
      <t>ケイヒ</t>
    </rPh>
    <rPh sb="13" eb="15">
      <t>ゴウケイ</t>
    </rPh>
    <phoneticPr fontId="19"/>
  </si>
  <si>
    <t>（E）</t>
    <phoneticPr fontId="19"/>
  </si>
  <si>
    <t>本年度までの補助事業に係る支出額</t>
    <rPh sb="0" eb="3">
      <t>ホンネンド</t>
    </rPh>
    <rPh sb="6" eb="8">
      <t>ホジョ</t>
    </rPh>
    <rPh sb="8" eb="10">
      <t>ジギョウ</t>
    </rPh>
    <rPh sb="11" eb="12">
      <t>カカ</t>
    </rPh>
    <rPh sb="13" eb="16">
      <t>シシュツガク</t>
    </rPh>
    <phoneticPr fontId="19"/>
  </si>
  <si>
    <t>（F）</t>
    <phoneticPr fontId="19"/>
  </si>
  <si>
    <t>基準納付額＝（Ｃ-Ｄ）×Ａ／Ｅ
※小数点以下切り捨て処理</t>
    <rPh sb="0" eb="2">
      <t>キジュン</t>
    </rPh>
    <rPh sb="2" eb="4">
      <t>ノウフ</t>
    </rPh>
    <rPh sb="4" eb="5">
      <t>ガク</t>
    </rPh>
    <rPh sb="17" eb="20">
      <t>ショウスウテン</t>
    </rPh>
    <rPh sb="20" eb="22">
      <t>イカ</t>
    </rPh>
    <rPh sb="22" eb="23">
      <t>キ</t>
    </rPh>
    <rPh sb="24" eb="25">
      <t>ス</t>
    </rPh>
    <rPh sb="26" eb="28">
      <t>ショリ</t>
    </rPh>
    <phoneticPr fontId="19"/>
  </si>
  <si>
    <t>昨年度納付額</t>
    <rPh sb="0" eb="3">
      <t>サクネンド</t>
    </rPh>
    <rPh sb="3" eb="5">
      <t>ノウフ</t>
    </rPh>
    <rPh sb="5" eb="6">
      <t>ガク</t>
    </rPh>
    <phoneticPr fontId="19"/>
  </si>
  <si>
    <t>（G）</t>
    <phoneticPr fontId="19"/>
  </si>
  <si>
    <t>累積納付額</t>
    <rPh sb="0" eb="2">
      <t>ルイセキ</t>
    </rPh>
    <rPh sb="2" eb="5">
      <t>ノウフガク</t>
    </rPh>
    <phoneticPr fontId="19"/>
  </si>
  <si>
    <t>(A)-(G)</t>
    <phoneticPr fontId="19"/>
  </si>
  <si>
    <t>納付の要否判定</t>
    <rPh sb="0" eb="2">
      <t>ノウフ</t>
    </rPh>
    <rPh sb="3" eb="5">
      <t>ヨウヒ</t>
    </rPh>
    <rPh sb="5" eb="7">
      <t>ハンテイ</t>
    </rPh>
    <phoneticPr fontId="19"/>
  </si>
  <si>
    <t>（H）</t>
    <phoneticPr fontId="19"/>
  </si>
  <si>
    <t>本年度納付額</t>
    <rPh sb="0" eb="3">
      <t>ホンネンド</t>
    </rPh>
    <rPh sb="3" eb="6">
      <t>ノウフガク</t>
    </rPh>
    <phoneticPr fontId="19"/>
  </si>
  <si>
    <t>事業者個別入力欄</t>
    <rPh sb="0" eb="3">
      <t>ジギョウシャ</t>
    </rPh>
    <rPh sb="3" eb="5">
      <t>コベツ</t>
    </rPh>
    <rPh sb="5" eb="7">
      <t>ニュウリョク</t>
    </rPh>
    <rPh sb="7" eb="8">
      <t>ラン</t>
    </rPh>
    <phoneticPr fontId="19"/>
  </si>
  <si>
    <t>事業者名</t>
    <rPh sb="0" eb="3">
      <t>ジギョウシャ</t>
    </rPh>
    <rPh sb="3" eb="4">
      <t>メイ</t>
    </rPh>
    <phoneticPr fontId="19"/>
  </si>
  <si>
    <t>小計</t>
    <rPh sb="0" eb="2">
      <t>ショウケイ</t>
    </rPh>
    <phoneticPr fontId="19"/>
  </si>
  <si>
    <t>補助事業に係る収入額</t>
    <rPh sb="0" eb="4">
      <t>ホジョジギョウ</t>
    </rPh>
    <rPh sb="5" eb="6">
      <t>カカ</t>
    </rPh>
    <rPh sb="7" eb="10">
      <t>シュウニュウガク</t>
    </rPh>
    <phoneticPr fontId="19"/>
  </si>
  <si>
    <t>補助事業に係る追加的経費</t>
    <rPh sb="0" eb="4">
      <t>ホジョジギョウ</t>
    </rPh>
    <rPh sb="5" eb="6">
      <t>カカ</t>
    </rPh>
    <rPh sb="7" eb="9">
      <t>ツイカ</t>
    </rPh>
    <rPh sb="9" eb="10">
      <t>テキ</t>
    </rPh>
    <rPh sb="10" eb="12">
      <t>ケイヒ</t>
    </rPh>
    <phoneticPr fontId="19"/>
  </si>
  <si>
    <t>補助事業に係る追加的経費（累積）</t>
    <rPh sb="0" eb="4">
      <t>ホジョジギョウ</t>
    </rPh>
    <rPh sb="5" eb="6">
      <t>カカ</t>
    </rPh>
    <rPh sb="7" eb="9">
      <t>ツイカ</t>
    </rPh>
    <rPh sb="9" eb="10">
      <t>テキ</t>
    </rPh>
    <rPh sb="10" eb="12">
      <t>ケイヒ</t>
    </rPh>
    <rPh sb="13" eb="15">
      <t>ルイセキ</t>
    </rPh>
    <phoneticPr fontId="19"/>
  </si>
  <si>
    <t>（金額）</t>
    <rPh sb="1" eb="3">
      <t>キンガク</t>
    </rPh>
    <phoneticPr fontId="19"/>
  </si>
  <si>
    <t>代表者氏名</t>
    <rPh sb="0" eb="5">
      <t>ダイヒョウシャシメイ</t>
    </rPh>
    <phoneticPr fontId="19"/>
  </si>
  <si>
    <t>課輸</t>
    <rPh sb="0" eb="2">
      <t>カユ</t>
    </rPh>
    <phoneticPr fontId="19"/>
  </si>
  <si>
    <t>－</t>
    <phoneticPr fontId="19"/>
  </si>
  <si>
    <t>令和</t>
    <rPh sb="0" eb="2">
      <t>レイワ</t>
    </rPh>
    <phoneticPr fontId="19"/>
  </si>
  <si>
    <t>年</t>
    <rPh sb="0" eb="1">
      <t>ネン</t>
    </rPh>
    <phoneticPr fontId="19"/>
  </si>
  <si>
    <t>月</t>
    <rPh sb="0" eb="1">
      <t>ツキ</t>
    </rPh>
    <phoneticPr fontId="19"/>
  </si>
  <si>
    <t>日</t>
    <rPh sb="0" eb="1">
      <t>ヒ</t>
    </rPh>
    <phoneticPr fontId="19"/>
  </si>
  <si>
    <t>住所</t>
    <rPh sb="0" eb="2">
      <t>ジュウショ</t>
    </rPh>
    <phoneticPr fontId="19"/>
  </si>
  <si>
    <t>法人番号</t>
    <rPh sb="0" eb="4">
      <t>ホウジンバンゴウ</t>
    </rPh>
    <phoneticPr fontId="19"/>
  </si>
  <si>
    <t>補助金名</t>
    <rPh sb="0" eb="4">
      <t>ホジョキンメイ</t>
    </rPh>
    <phoneticPr fontId="19"/>
  </si>
  <si>
    <t>事業名</t>
    <rPh sb="0" eb="3">
      <t>ジギョウメイ</t>
    </rPh>
    <phoneticPr fontId="19"/>
  </si>
  <si>
    <t>補助金確定額</t>
    <rPh sb="0" eb="3">
      <t>ホジョキン</t>
    </rPh>
    <rPh sb="3" eb="5">
      <t>カクテイ</t>
    </rPh>
    <rPh sb="5" eb="6">
      <t>ガク</t>
    </rPh>
    <phoneticPr fontId="19"/>
  </si>
  <si>
    <t>補助事業に要した経費</t>
    <phoneticPr fontId="19"/>
  </si>
  <si>
    <t>補助事業に要した経費</t>
    <phoneticPr fontId="19"/>
  </si>
  <si>
    <t>参画事業者１住所</t>
    <rPh sb="0" eb="2">
      <t>サンカク</t>
    </rPh>
    <rPh sb="2" eb="5">
      <t>ジギョウシャ</t>
    </rPh>
    <rPh sb="6" eb="8">
      <t>ジュウショ</t>
    </rPh>
    <phoneticPr fontId="19"/>
  </si>
  <si>
    <t>補助事業実施年度</t>
    <rPh sb="4" eb="6">
      <t>ジッシ</t>
    </rPh>
    <rPh sb="6" eb="8">
      <t>ネンド</t>
    </rPh>
    <phoneticPr fontId="19"/>
  </si>
  <si>
    <t>報告年度</t>
    <rPh sb="0" eb="2">
      <t>ホウコク</t>
    </rPh>
    <rPh sb="2" eb="4">
      <t>ネンド</t>
    </rPh>
    <phoneticPr fontId="19"/>
  </si>
  <si>
    <t>参画事業者２住所</t>
    <rPh sb="0" eb="2">
      <t>サンカク</t>
    </rPh>
    <rPh sb="2" eb="5">
      <t>ジギョウシャ</t>
    </rPh>
    <rPh sb="6" eb="8">
      <t>ジュウショ</t>
    </rPh>
    <phoneticPr fontId="19"/>
  </si>
  <si>
    <t>参画事業者３住所</t>
    <rPh sb="0" eb="2">
      <t>サンカク</t>
    </rPh>
    <rPh sb="2" eb="5">
      <t>ジギョウシャ</t>
    </rPh>
    <rPh sb="6" eb="8">
      <t>ジュウショ</t>
    </rPh>
    <phoneticPr fontId="19"/>
  </si>
  <si>
    <t>参画事業者４住所</t>
    <rPh sb="0" eb="2">
      <t>サンカク</t>
    </rPh>
    <rPh sb="2" eb="5">
      <t>ジギョウシャ</t>
    </rPh>
    <rPh sb="6" eb="8">
      <t>ジュウショ</t>
    </rPh>
    <phoneticPr fontId="19"/>
  </si>
  <si>
    <t>参画事業者５住所</t>
    <rPh sb="0" eb="2">
      <t>サンカク</t>
    </rPh>
    <rPh sb="2" eb="5">
      <t>ジギョウシャ</t>
    </rPh>
    <rPh sb="6" eb="8">
      <t>ジュウショ</t>
    </rPh>
    <phoneticPr fontId="19"/>
  </si>
  <si>
    <t>参画事業者６住所</t>
    <rPh sb="0" eb="2">
      <t>サンカク</t>
    </rPh>
    <rPh sb="2" eb="5">
      <t>ジギョウシャ</t>
    </rPh>
    <rPh sb="6" eb="8">
      <t>ジュウショ</t>
    </rPh>
    <phoneticPr fontId="19"/>
  </si>
  <si>
    <t>参画事業者７住所</t>
    <rPh sb="0" eb="2">
      <t>サンカク</t>
    </rPh>
    <rPh sb="2" eb="5">
      <t>ジギョウシャ</t>
    </rPh>
    <rPh sb="6" eb="8">
      <t>ジュウショ</t>
    </rPh>
    <phoneticPr fontId="19"/>
  </si>
  <si>
    <t>参画事業者８住所</t>
    <rPh sb="0" eb="2">
      <t>サンカク</t>
    </rPh>
    <rPh sb="2" eb="5">
      <t>ジギョウシャ</t>
    </rPh>
    <rPh sb="6" eb="8">
      <t>ジュウショ</t>
    </rPh>
    <phoneticPr fontId="19"/>
  </si>
  <si>
    <t>参画事業者９住所</t>
    <rPh sb="0" eb="2">
      <t>サンカク</t>
    </rPh>
    <rPh sb="2" eb="5">
      <t>ジギョウシャ</t>
    </rPh>
    <rPh sb="6" eb="8">
      <t>ジュウショ</t>
    </rPh>
    <phoneticPr fontId="19"/>
  </si>
  <si>
    <t>氏名又は名称</t>
    <rPh sb="0" eb="2">
      <t>シメイ</t>
    </rPh>
    <rPh sb="2" eb="3">
      <t>マタ</t>
    </rPh>
    <rPh sb="4" eb="6">
      <t>メイショウ</t>
    </rPh>
    <phoneticPr fontId="19"/>
  </si>
  <si>
    <t>参画事業者１氏名又は名称</t>
    <rPh sb="0" eb="2">
      <t>サンカク</t>
    </rPh>
    <rPh sb="2" eb="5">
      <t>ジギョウシャ</t>
    </rPh>
    <rPh sb="6" eb="8">
      <t>シメイ</t>
    </rPh>
    <rPh sb="8" eb="9">
      <t>マタ</t>
    </rPh>
    <rPh sb="10" eb="12">
      <t>メイショウ</t>
    </rPh>
    <phoneticPr fontId="19"/>
  </si>
  <si>
    <t>参画事業者１代表者氏名</t>
    <rPh sb="0" eb="2">
      <t>サンカク</t>
    </rPh>
    <rPh sb="2" eb="5">
      <t>ジギョウシャ</t>
    </rPh>
    <rPh sb="6" eb="9">
      <t>ダイヒョウシャ</t>
    </rPh>
    <rPh sb="9" eb="11">
      <t>シメイ</t>
    </rPh>
    <phoneticPr fontId="19"/>
  </si>
  <si>
    <t>参画事業者２氏名又は名称</t>
    <rPh sb="0" eb="2">
      <t>サンカク</t>
    </rPh>
    <rPh sb="2" eb="5">
      <t>ジギョウシャ</t>
    </rPh>
    <rPh sb="6" eb="8">
      <t>シメイ</t>
    </rPh>
    <rPh sb="8" eb="9">
      <t>マタ</t>
    </rPh>
    <rPh sb="10" eb="12">
      <t>メイショウ</t>
    </rPh>
    <phoneticPr fontId="19"/>
  </si>
  <si>
    <t>参画事業者２代表者氏名</t>
    <rPh sb="0" eb="2">
      <t>サンカク</t>
    </rPh>
    <rPh sb="2" eb="5">
      <t>ジギョウシャ</t>
    </rPh>
    <rPh sb="6" eb="9">
      <t>ダイヒョウシャ</t>
    </rPh>
    <rPh sb="9" eb="11">
      <t>シメイ</t>
    </rPh>
    <phoneticPr fontId="19"/>
  </si>
  <si>
    <t>参画事業者３氏名又は名称</t>
    <rPh sb="0" eb="2">
      <t>サンカク</t>
    </rPh>
    <rPh sb="2" eb="5">
      <t>ジギョウシャ</t>
    </rPh>
    <rPh sb="6" eb="8">
      <t>シメイ</t>
    </rPh>
    <rPh sb="8" eb="9">
      <t>マタ</t>
    </rPh>
    <rPh sb="10" eb="12">
      <t>メイショウ</t>
    </rPh>
    <phoneticPr fontId="19"/>
  </si>
  <si>
    <t>参画事業者３代表者氏名</t>
    <rPh sb="0" eb="2">
      <t>サンカク</t>
    </rPh>
    <rPh sb="2" eb="5">
      <t>ジギョウシャ</t>
    </rPh>
    <rPh sb="6" eb="9">
      <t>ダイヒョウシャ</t>
    </rPh>
    <rPh sb="9" eb="11">
      <t>シメイ</t>
    </rPh>
    <phoneticPr fontId="19"/>
  </si>
  <si>
    <t>参画事業者４氏名又は名称</t>
    <rPh sb="0" eb="2">
      <t>サンカク</t>
    </rPh>
    <rPh sb="2" eb="5">
      <t>ジギョウシャ</t>
    </rPh>
    <rPh sb="6" eb="8">
      <t>シメイ</t>
    </rPh>
    <rPh sb="8" eb="9">
      <t>マタ</t>
    </rPh>
    <rPh sb="10" eb="12">
      <t>メイショウ</t>
    </rPh>
    <phoneticPr fontId="19"/>
  </si>
  <si>
    <t>参画事業者４代表者氏名</t>
    <rPh sb="0" eb="2">
      <t>サンカク</t>
    </rPh>
    <rPh sb="2" eb="5">
      <t>ジギョウシャ</t>
    </rPh>
    <rPh sb="6" eb="9">
      <t>ダイヒョウシャ</t>
    </rPh>
    <rPh sb="9" eb="11">
      <t>シメイ</t>
    </rPh>
    <phoneticPr fontId="19"/>
  </si>
  <si>
    <t>参画事業者５氏名又は名称</t>
    <rPh sb="0" eb="2">
      <t>サンカク</t>
    </rPh>
    <rPh sb="2" eb="5">
      <t>ジギョウシャ</t>
    </rPh>
    <rPh sb="6" eb="8">
      <t>シメイ</t>
    </rPh>
    <rPh sb="8" eb="9">
      <t>マタ</t>
    </rPh>
    <rPh sb="10" eb="12">
      <t>メイショウ</t>
    </rPh>
    <phoneticPr fontId="19"/>
  </si>
  <si>
    <t>参画事業者５代表者氏名</t>
    <rPh sb="0" eb="2">
      <t>サンカク</t>
    </rPh>
    <rPh sb="2" eb="5">
      <t>ジギョウシャ</t>
    </rPh>
    <rPh sb="6" eb="9">
      <t>ダイヒョウシャ</t>
    </rPh>
    <rPh sb="9" eb="11">
      <t>シメイ</t>
    </rPh>
    <phoneticPr fontId="19"/>
  </si>
  <si>
    <t>参画事業者６氏名又は名称</t>
    <rPh sb="0" eb="2">
      <t>サンカク</t>
    </rPh>
    <rPh sb="2" eb="5">
      <t>ジギョウシャ</t>
    </rPh>
    <rPh sb="6" eb="8">
      <t>シメイ</t>
    </rPh>
    <rPh sb="8" eb="9">
      <t>マタ</t>
    </rPh>
    <rPh sb="10" eb="12">
      <t>メイショウ</t>
    </rPh>
    <phoneticPr fontId="19"/>
  </si>
  <si>
    <t>参画事業者６代表者氏名</t>
    <rPh sb="0" eb="2">
      <t>サンカク</t>
    </rPh>
    <rPh sb="2" eb="5">
      <t>ジギョウシャ</t>
    </rPh>
    <rPh sb="6" eb="9">
      <t>ダイヒョウシャ</t>
    </rPh>
    <rPh sb="9" eb="11">
      <t>シメイ</t>
    </rPh>
    <phoneticPr fontId="19"/>
  </si>
  <si>
    <t>参画事業者７氏名又は名称</t>
    <rPh sb="0" eb="2">
      <t>サンカク</t>
    </rPh>
    <rPh sb="2" eb="5">
      <t>ジギョウシャ</t>
    </rPh>
    <rPh sb="6" eb="8">
      <t>シメイ</t>
    </rPh>
    <rPh sb="8" eb="9">
      <t>マタ</t>
    </rPh>
    <rPh sb="10" eb="12">
      <t>メイショウ</t>
    </rPh>
    <phoneticPr fontId="19"/>
  </si>
  <si>
    <t>参画事業者７代表者氏名</t>
    <rPh sb="0" eb="2">
      <t>サンカク</t>
    </rPh>
    <rPh sb="2" eb="5">
      <t>ジギョウシャ</t>
    </rPh>
    <rPh sb="6" eb="9">
      <t>ダイヒョウシャ</t>
    </rPh>
    <rPh sb="9" eb="11">
      <t>シメイ</t>
    </rPh>
    <phoneticPr fontId="19"/>
  </si>
  <si>
    <t>参画事業者８氏名又は名称</t>
    <rPh sb="0" eb="2">
      <t>サンカク</t>
    </rPh>
    <rPh sb="2" eb="5">
      <t>ジギョウシャ</t>
    </rPh>
    <rPh sb="6" eb="8">
      <t>シメイ</t>
    </rPh>
    <rPh sb="8" eb="9">
      <t>マタ</t>
    </rPh>
    <rPh sb="10" eb="12">
      <t>メイショウ</t>
    </rPh>
    <phoneticPr fontId="19"/>
  </si>
  <si>
    <t>参画事業者８代表者氏名</t>
    <rPh sb="0" eb="2">
      <t>サンカク</t>
    </rPh>
    <rPh sb="2" eb="5">
      <t>ジギョウシャ</t>
    </rPh>
    <rPh sb="6" eb="9">
      <t>ダイヒョウシャ</t>
    </rPh>
    <rPh sb="9" eb="11">
      <t>シメイ</t>
    </rPh>
    <phoneticPr fontId="19"/>
  </si>
  <si>
    <t>参画事業者９氏名又は名称</t>
    <rPh sb="0" eb="2">
      <t>サンカク</t>
    </rPh>
    <rPh sb="2" eb="5">
      <t>ジギョウシャ</t>
    </rPh>
    <rPh sb="6" eb="8">
      <t>シメイ</t>
    </rPh>
    <rPh sb="8" eb="9">
      <t>マタ</t>
    </rPh>
    <rPh sb="10" eb="12">
      <t>メイショウ</t>
    </rPh>
    <phoneticPr fontId="19"/>
  </si>
  <si>
    <t>参画事業者９代表者氏名</t>
    <rPh sb="0" eb="2">
      <t>サンカク</t>
    </rPh>
    <rPh sb="2" eb="5">
      <t>ジギョウシャ</t>
    </rPh>
    <rPh sb="6" eb="9">
      <t>ダイヒョウシャ</t>
    </rPh>
    <rPh sb="9" eb="11">
      <t>シメイ</t>
    </rPh>
    <phoneticPr fontId="19"/>
  </si>
  <si>
    <t>（記載注意事項）</t>
  </si>
  <si>
    <t>１　「補助金確定額：（Ａ）」とは、補助金確定額をいいます。</t>
  </si>
  <si>
    <t>　（注）補助事業に係る収益額等の算定に必要な資料を添付してください。</t>
  </si>
  <si>
    <t>　</t>
    <phoneticPr fontId="19"/>
  </si>
  <si>
    <t>変更承認の有無</t>
    <rPh sb="0" eb="4">
      <t>ヘンコウショウニン</t>
    </rPh>
    <rPh sb="5" eb="7">
      <t>ウム</t>
    </rPh>
    <phoneticPr fontId="19"/>
  </si>
  <si>
    <t>令和　年　月　日</t>
    <rPh sb="0" eb="2">
      <t>レイワ</t>
    </rPh>
    <rPh sb="3" eb="4">
      <t>ネン</t>
    </rPh>
    <rPh sb="5" eb="6">
      <t>ゲツ</t>
    </rPh>
    <rPh sb="7" eb="8">
      <t>ニチ</t>
    </rPh>
    <phoneticPr fontId="19"/>
  </si>
  <si>
    <t>○○補助金に係る事業化状況報告書</t>
    <rPh sb="2" eb="5">
      <t>ホジョキン</t>
    </rPh>
    <rPh sb="6" eb="7">
      <t>カカ</t>
    </rPh>
    <rPh sb="8" eb="13">
      <t>ジギョウカジョウキョウ</t>
    </rPh>
    <rPh sb="13" eb="16">
      <t>ホウコクショ</t>
    </rPh>
    <phoneticPr fontId="19"/>
  </si>
  <si>
    <t>補助事業の実施結果の事業化等の有無</t>
    <phoneticPr fontId="19"/>
  </si>
  <si>
    <t>【参画事業者に関する情報】</t>
    <rPh sb="1" eb="6">
      <t>サンカクジギョウシャ</t>
    </rPh>
    <rPh sb="7" eb="8">
      <t>カン</t>
    </rPh>
    <rPh sb="10" eb="12">
      <t>ジョウホウ</t>
    </rPh>
    <phoneticPr fontId="19"/>
  </si>
  <si>
    <t>【補助事業の実施結果の事業化等の有無】</t>
    <phoneticPr fontId="19"/>
  </si>
  <si>
    <t>【代表申請者及び参画事業者の売上総利益（売上高－売上原価）】</t>
    <phoneticPr fontId="19"/>
  </si>
  <si>
    <t>（単位：円）</t>
    <phoneticPr fontId="19"/>
  </si>
  <si>
    <t>（単位：円）</t>
    <phoneticPr fontId="19"/>
  </si>
  <si>
    <t>※本項目については、補助金の効果を測定するためのものであり、本事業と関係なく記載を求めております。なお、参画事業者が存在する場合は、参画事業者の情報も記載してください。</t>
    <phoneticPr fontId="19"/>
  </si>
  <si>
    <t>※　水色のセルのみ入力してください。</t>
    <phoneticPr fontId="19"/>
  </si>
  <si>
    <t>【補助事業に係る収入等】</t>
    <rPh sb="1" eb="5">
      <t>ホジョジギョウ</t>
    </rPh>
    <rPh sb="6" eb="7">
      <t>カカ</t>
    </rPh>
    <rPh sb="8" eb="11">
      <t>シュウニュウトウ</t>
    </rPh>
    <phoneticPr fontId="19"/>
  </si>
  <si>
    <t>事業者別個別入力欄</t>
  </si>
  <si>
    <t>基本項目入力シートに戻る</t>
    <phoneticPr fontId="19"/>
  </si>
  <si>
    <t>基本項目等入力シート</t>
    <rPh sb="0" eb="2">
      <t>キホン</t>
    </rPh>
    <rPh sb="2" eb="4">
      <t>コウモク</t>
    </rPh>
    <rPh sb="4" eb="5">
      <t>トウ</t>
    </rPh>
    <rPh sb="5" eb="7">
      <t>ニュウリョク</t>
    </rPh>
    <phoneticPr fontId="19"/>
  </si>
  <si>
    <t>【基本項目】</t>
    <rPh sb="1" eb="5">
      <t>キホンコウモク</t>
    </rPh>
    <phoneticPr fontId="19"/>
  </si>
  <si>
    <t>※　参画事業者が「有」の場合は、シート下部の【参画事業者に関する情報】欄に、事業者ごとに
　住所、氏名又は名称、代表者氏名をそれぞれ入力してください。</t>
    <rPh sb="2" eb="7">
      <t>サンカクジギョウシャ</t>
    </rPh>
    <rPh sb="9" eb="10">
      <t>ア</t>
    </rPh>
    <rPh sb="12" eb="14">
      <t>バアイ</t>
    </rPh>
    <rPh sb="19" eb="21">
      <t>カブ</t>
    </rPh>
    <rPh sb="35" eb="36">
      <t>ラン</t>
    </rPh>
    <rPh sb="38" eb="41">
      <t>ジギョウシャ</t>
    </rPh>
    <rPh sb="46" eb="48">
      <t>ジュウショ</t>
    </rPh>
    <rPh sb="49" eb="52">
      <t>シメイマタ</t>
    </rPh>
    <rPh sb="53" eb="55">
      <t>メイショウ</t>
    </rPh>
    <rPh sb="56" eb="59">
      <t>ダイヒョウシャ</t>
    </rPh>
    <rPh sb="59" eb="61">
      <t>シメイ</t>
    </rPh>
    <rPh sb="66" eb="68">
      <t>ニュウリョク</t>
    </rPh>
    <phoneticPr fontId="19"/>
  </si>
  <si>
    <t>※　補助金額確定通知書の「補助金確定額」に記載された金額を入力してください。</t>
    <rPh sb="2" eb="6">
      <t>ホジョキンガク</t>
    </rPh>
    <rPh sb="6" eb="8">
      <t>カクテイ</t>
    </rPh>
    <rPh sb="8" eb="11">
      <t>ツウチショ</t>
    </rPh>
    <rPh sb="13" eb="19">
      <t>ホジョキンカクテイガク</t>
    </rPh>
    <rPh sb="21" eb="23">
      <t>キサイ</t>
    </rPh>
    <rPh sb="26" eb="28">
      <t>キンガク</t>
    </rPh>
    <rPh sb="29" eb="31">
      <t>ニュウリョク</t>
    </rPh>
    <phoneticPr fontId="19"/>
  </si>
  <si>
    <t>交付決定通知書</t>
    <rPh sb="0" eb="7">
      <t>コウフケッテイツウチショ</t>
    </rPh>
    <phoneticPr fontId="19"/>
  </si>
  <si>
    <t>文書日付</t>
    <rPh sb="0" eb="4">
      <t>ブンショヒヅケ</t>
    </rPh>
    <phoneticPr fontId="19"/>
  </si>
  <si>
    <t>文書番号</t>
    <rPh sb="0" eb="4">
      <t>ブンショバンゴウ</t>
    </rPh>
    <phoneticPr fontId="19"/>
  </si>
  <si>
    <t>２年目終了時</t>
    <phoneticPr fontId="19"/>
  </si>
  <si>
    <t>変更承認通知書</t>
    <rPh sb="0" eb="7">
      <t>ヘンコウショウニンツウチショ</t>
    </rPh>
    <phoneticPr fontId="19"/>
  </si>
  <si>
    <t>　以下リンク先のシートにおいて、補助事業者、参画事業者ごとに「補助事業に係る収入」、「補助事業に係る収入額を得るために要した経費」、「補助事業に係る追加的経費」を入力してください。</t>
    <rPh sb="1" eb="3">
      <t>イカ</t>
    </rPh>
    <rPh sb="6" eb="7">
      <t>サキ</t>
    </rPh>
    <rPh sb="16" eb="18">
      <t>ホジョ</t>
    </rPh>
    <rPh sb="18" eb="21">
      <t>ジギョウシャ</t>
    </rPh>
    <rPh sb="22" eb="27">
      <t>サンカクジギョウシャ</t>
    </rPh>
    <rPh sb="31" eb="35">
      <t>ホジョジギョウ</t>
    </rPh>
    <rPh sb="36" eb="37">
      <t>カカ</t>
    </rPh>
    <rPh sb="38" eb="40">
      <t>シュウニュウ</t>
    </rPh>
    <rPh sb="43" eb="47">
      <t>ホジョジギョウ</t>
    </rPh>
    <rPh sb="81" eb="83">
      <t>ニュウリョク</t>
    </rPh>
    <phoneticPr fontId="19"/>
  </si>
  <si>
    <t xml:space="preserve"> １　補助事業の実施結果の事業化</t>
    <phoneticPr fontId="19"/>
  </si>
  <si>
    <t xml:space="preserve"> ２　産業財産権等の譲渡又は実施権の設定</t>
    <phoneticPr fontId="19"/>
  </si>
  <si>
    <t xml:space="preserve"> ３　その他の補助事業の実施結果の他への供与</t>
    <phoneticPr fontId="19"/>
  </si>
  <si>
    <t>参画事業者の有無</t>
    <rPh sb="0" eb="2">
      <t>サンカク</t>
    </rPh>
    <rPh sb="2" eb="5">
      <t>ジギョウシャ</t>
    </rPh>
    <rPh sb="6" eb="8">
      <t>ウム</t>
    </rPh>
    <phoneticPr fontId="19"/>
  </si>
  <si>
    <t>※　本項目については、補助金の効果を測定するためのものであり、本事業と関係なく記載を求めております。なお、参画事業者が存在する場合は、参画事業者の情報も記載してください。</t>
    <phoneticPr fontId="19"/>
  </si>
  <si>
    <t>※　補助事業を完了した年度を記載してください。</t>
    <rPh sb="2" eb="6">
      <t>ホジョジギョウ</t>
    </rPh>
    <rPh sb="7" eb="9">
      <t>カンリョウ</t>
    </rPh>
    <rPh sb="11" eb="13">
      <t>ネンド</t>
    </rPh>
    <rPh sb="14" eb="16">
      <t>キサイ</t>
    </rPh>
    <phoneticPr fontId="19"/>
  </si>
  <si>
    <t>年度</t>
    <rPh sb="0" eb="2">
      <t>ネンド</t>
    </rPh>
    <phoneticPr fontId="19"/>
  </si>
  <si>
    <t>提出年月日</t>
    <rPh sb="0" eb="2">
      <t>テイシュツ</t>
    </rPh>
    <rPh sb="2" eb="5">
      <t>ネンガッピ</t>
    </rPh>
    <phoneticPr fontId="19"/>
  </si>
  <si>
    <t>２　「補助事業に係る本年度収入額：（Ｂ）」とは、補助事業の実施結果の事業化、産業財産権
  等の譲渡　又は実施権の設定及びその他当該補助事業の実施結果の他への供与による総収入額
　をいいます。</t>
    <phoneticPr fontId="19"/>
  </si>
  <si>
    <t>３　「補助事業に係る本年度収益額：（Ｃ）」とは、「補助事業に係る本年度収入額：（Ｂ）」
　から収入を得るために要した額を差し引いた額の合計額をいいます。　なお、収益がマイナス
　となる場合は、マイナスの値を記載してください。また、（Ｃ）の値が０以下の場合には、
　（Ｄ）、（Ｅ）、（Ｆ）、（Ｈ）の項目については記載しないでください。</t>
    <phoneticPr fontId="19"/>
  </si>
  <si>
    <t>４　「控除額：（Ｄ）」とは、補助事業に要した経費のうち、自己負担によって支出した額（補
　助事業に要した経費－補助金確定額）をいいます。
　　なお、補助事業終了後、翌々年度以降の控除額の算出については、自己負担によって支出し
　た額から補助事業年度終了より前年度までの補助事業に係る収益の累積額を差し引いた額（自
　己負担額－前年度までの収益累積額）をいいます。ただし、控除額は自己負担によって支出し
　た額の範囲内とし、前年度までの補助事業に係る収益の累積額が自己負担によって支出した額
　と同額以上となった場合には、本年度の控除額は０とします。</t>
    <phoneticPr fontId="19"/>
  </si>
  <si>
    <t>　　</t>
    <phoneticPr fontId="19"/>
  </si>
  <si>
    <t>５　「本年度までの補助事業に係る支出額：（Ｅ）」とは、補助事業に要した経費及び補助事業
　年度終了以降に追加的に要した補助事業に係る経費の合計額をいいます。</t>
    <phoneticPr fontId="19"/>
  </si>
  <si>
    <t>６　「基準納付額：（Ｆ）」とは、「補助事業に係る本年度収益額：（Ｃ）」から「控除額：
　（Ｄ）」を差し引いた額に、「補助金確定額：（Ａ）」を乗じ、「本年度までの補助事業に係
　る支出額：（Ｅ）」で除した額をいいます。
　　（Ｆ＝（Ｃ－Ｄ）Ａ／Ｅ）</t>
    <phoneticPr fontId="19"/>
  </si>
  <si>
    <t>７　「前年度までの補助事業に係る国への累積納付額：（Ｇ）」とは、前年度までの収益に伴う
　納付金及び財産処分に伴う納付金の合計額をいいます。</t>
    <phoneticPr fontId="19"/>
  </si>
  <si>
    <t>８　「本年度納付金：（Ｈ）」とは、「基準納付額：（Ｆ）」と「累積納付額：（Ｇ）」の合計
　額が「補助金確定額：（Ａ）」を超えない場合には、基準納付額が本年度納付額となります。
　　また、「基準納付額：（Ｆ）」と「累積納付額：（Ｇ）」の合計額が「補助金確定額：
　（Ａ）」を超える場合には、「補助金確定額：（Ａ）」から「累積納付額：（Ｇ）」を差し引
　いた残額が本年度納付額となります。
　　（Ａ＞Ｆ＋ＧならばＨ＝Ｆ、Ａ≦Ｆ＋ＧならばＨ＝Ａ－Ｇ）</t>
    <phoneticPr fontId="19"/>
  </si>
  <si>
    <t>※　実績報告書の様式第６の別紙２の「補助事業に要した経費」の実績額の合計を記載してください。</t>
    <rPh sb="2" eb="7">
      <t>ジッセキホウコクショ</t>
    </rPh>
    <rPh sb="8" eb="10">
      <t>ヨウシキ</t>
    </rPh>
    <rPh sb="10" eb="11">
      <t>ダイ</t>
    </rPh>
    <rPh sb="13" eb="15">
      <t>ベッシ</t>
    </rPh>
    <rPh sb="18" eb="22">
      <t>ホジョジギョウ</t>
    </rPh>
    <rPh sb="23" eb="24">
      <t>ヨウ</t>
    </rPh>
    <rPh sb="26" eb="28">
      <t>ケイヒ</t>
    </rPh>
    <rPh sb="30" eb="32">
      <t>ジッセキ</t>
    </rPh>
    <rPh sb="32" eb="33">
      <t>ガク</t>
    </rPh>
    <rPh sb="34" eb="36">
      <t>ゴウケイ</t>
    </rPh>
    <rPh sb="37" eb="39">
      <t>キサイ</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</si>
</sst>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Red]\(0\)"/>
  </numFmts>
  <fonts count="37"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0.5"/>
      <color theme="1"/>
      <name val="ＭＳ 明朝"/>
      <family val="1"/>
      <charset val="128"/>
    </font>
    <font>
      <sz val="6"/>
      <name val="ＭＳ Ｐゴシック"/>
      <family val="2"/>
      <charset val="128"/>
      <scheme val="minor"/>
    </font>
    <font>
      <sz val="11"/>
      <color theme="1"/>
      <name val="ＭＳ 明朝"/>
      <family val="1"/>
      <charset val="128"/>
    </font>
    <font>
      <b/>
      <sz val="16"/>
      <color theme="1"/>
      <name val="ＭＳ Ｐゴシック"/>
      <family val="3"/>
      <charset val="128"/>
      <scheme val="minor"/>
    </font>
    <font>
      <b/>
      <sz val="12"/>
      <color theme="1"/>
      <name val="ＭＳ Ｐゴシック"/>
      <family val="3"/>
      <charset val="128"/>
      <scheme val="minor"/>
    </font>
    <font>
      <b/>
      <sz val="11"/>
      <color rgb="FFFF0000"/>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b/>
      <sz val="9"/>
      <color indexed="81"/>
      <name val="ＭＳ Ｐゴシック"/>
      <family val="3"/>
      <charset val="128"/>
    </font>
    <font>
      <sz val="11"/>
      <color rgb="FFFF0000"/>
      <name val="ＭＳ Ｐゴシック"/>
      <family val="3"/>
      <charset val="128"/>
      <scheme val="minor"/>
    </font>
    <font>
      <u/>
      <sz val="11"/>
      <color theme="10"/>
      <name val="ＭＳ Ｐゴシック"/>
      <family val="2"/>
      <charset val="128"/>
      <scheme val="minor"/>
    </font>
    <font>
      <sz val="12"/>
      <color theme="1"/>
      <name val="ＭＳ Ｐゴシック"/>
      <family val="3"/>
      <charset val="128"/>
      <scheme val="minor"/>
    </font>
    <font>
      <sz val="8"/>
      <color theme="1"/>
      <name val="ＭＳ Ｐゴシック"/>
      <family val="3"/>
      <charset val="128"/>
      <scheme val="minor"/>
    </font>
    <font>
      <sz val="14"/>
      <color theme="1"/>
      <name val="ＭＳ Ｐゴシック"/>
      <family val="3"/>
      <charset val="128"/>
      <scheme val="minor"/>
    </font>
    <font>
      <sz val="11"/>
      <color theme="0"/>
      <name val="ＭＳ Ｐゴシック"/>
      <family val="3"/>
      <charset val="128"/>
      <scheme val="minor"/>
    </font>
    <font>
      <sz val="10"/>
      <color rgb="FFFF0000"/>
      <name val="ＭＳ Ｐゴシック"/>
      <family val="3"/>
      <charset val="128"/>
      <scheme val="minor"/>
    </font>
    <font>
      <u/>
      <sz val="11"/>
      <color theme="10"/>
      <name val="ＭＳ Ｐゴシック"/>
      <family val="3"/>
      <charset val="128"/>
      <scheme val="minor"/>
    </font>
    <font>
      <sz val="16"/>
      <color theme="1"/>
      <name val="ＭＳ Ｐゴシック"/>
      <family val="3"/>
      <charset val="128"/>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theme="0" tint="-0.249977111117893"/>
        <bgColor indexed="64"/>
      </patternFill>
    </fill>
    <fill>
      <patternFill patternType="solid">
        <fgColor rgb="FF92D050"/>
        <bgColor indexed="64"/>
      </patternFill>
    </fill>
  </fills>
  <borders count="4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double">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double">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medium">
        <color auto="1"/>
      </left>
      <right style="medium">
        <color auto="1"/>
      </right>
      <top style="thin">
        <color auto="1"/>
      </top>
      <bottom style="thin">
        <color auto="1"/>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s>
  <cellStyleXfs count="44">
    <xf numFmtId="0" fontId="0" fillId="0" borderId="0">
      <alignment vertical="center"/>
    </xf>
    <xf numFmtId="38" fontId="1" fillId="0" borderId="0" applyFont="0" applyFill="0" applyBorder="0" applyAlignment="0" applyProtection="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9" fillId="0" borderId="0" applyNumberFormat="0" applyFill="0" applyBorder="0" applyAlignment="0" applyProtection="0">
      <alignment vertical="center"/>
    </xf>
  </cellStyleXfs>
  <cellXfs count="216">
    <xf numFmtId="0" fontId="0" fillId="0" borderId="0" xfId="0">
      <alignment vertical="center"/>
    </xf>
    <xf numFmtId="0" fontId="18" fillId="0" borderId="0" xfId="0" applyFont="1">
      <alignment vertical="center"/>
    </xf>
    <xf numFmtId="0" fontId="20" fillId="0" borderId="0" xfId="0" applyFont="1">
      <alignment vertical="center"/>
    </xf>
    <xf numFmtId="0" fontId="20" fillId="0" borderId="0" xfId="0" applyFont="1" applyAlignment="1">
      <alignment vertical="top" wrapText="1"/>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Border="1" applyAlignment="1">
      <alignment horizontal="left" vertical="center"/>
    </xf>
    <xf numFmtId="38" fontId="20" fillId="0" borderId="0" xfId="1" applyFont="1" applyBorder="1" applyAlignment="1">
      <alignment horizontal="center" vertical="center"/>
    </xf>
    <xf numFmtId="49" fontId="20" fillId="0" borderId="0" xfId="0" applyNumberFormat="1" applyFont="1">
      <alignment vertical="center"/>
    </xf>
    <xf numFmtId="0" fontId="21" fillId="0" borderId="0" xfId="0" applyFont="1" applyBorder="1" applyAlignment="1" applyProtection="1">
      <alignment vertical="center"/>
    </xf>
    <xf numFmtId="0" fontId="22" fillId="0" borderId="0" xfId="0" applyFont="1" applyProtection="1">
      <alignment vertical="center"/>
    </xf>
    <xf numFmtId="0" fontId="0" fillId="0" borderId="0" xfId="0" applyProtection="1">
      <alignment vertical="center"/>
    </xf>
    <xf numFmtId="0" fontId="0" fillId="0" borderId="0" xfId="0" applyAlignment="1" applyProtection="1">
      <alignment horizontal="center" vertical="center"/>
    </xf>
    <xf numFmtId="0" fontId="23" fillId="0" borderId="0" xfId="0" applyFont="1" applyBorder="1" applyAlignment="1" applyProtection="1">
      <alignment horizontal="left" vertical="center"/>
    </xf>
    <xf numFmtId="0" fontId="24" fillId="0" borderId="0" xfId="0" applyFont="1" applyBorder="1" applyAlignment="1" applyProtection="1">
      <alignment horizontal="center" vertical="center"/>
    </xf>
    <xf numFmtId="0" fontId="24" fillId="0" borderId="12" xfId="0" applyFont="1" applyBorder="1" applyAlignment="1" applyProtection="1">
      <alignment horizontal="center" vertical="center"/>
    </xf>
    <xf numFmtId="0" fontId="21" fillId="0" borderId="0" xfId="0" applyFont="1" applyAlignment="1" applyProtection="1">
      <alignment horizontal="left" vertical="center"/>
    </xf>
    <xf numFmtId="0" fontId="0" fillId="0" borderId="10" xfId="0" applyBorder="1" applyProtection="1">
      <alignment vertical="center"/>
    </xf>
    <xf numFmtId="0" fontId="0" fillId="0" borderId="10" xfId="0" applyFill="1" applyBorder="1" applyProtection="1">
      <alignment vertical="center"/>
    </xf>
    <xf numFmtId="0" fontId="0" fillId="0" borderId="0" xfId="0" applyFill="1" applyBorder="1" applyProtection="1">
      <alignment vertical="center"/>
    </xf>
    <xf numFmtId="38" fontId="0" fillId="0" borderId="0" xfId="1" applyFont="1" applyFill="1" applyBorder="1" applyAlignment="1" applyProtection="1">
      <alignment horizontal="right" vertical="center"/>
    </xf>
    <xf numFmtId="0" fontId="22" fillId="0" borderId="0" xfId="0" applyFont="1" applyAlignment="1" applyProtection="1">
      <alignment horizontal="left" vertical="center"/>
    </xf>
    <xf numFmtId="0" fontId="0" fillId="0" borderId="0" xfId="0" applyAlignment="1" applyProtection="1">
      <alignment horizontal="right" vertical="center"/>
    </xf>
    <xf numFmtId="0" fontId="0" fillId="0" borderId="14" xfId="0" applyBorder="1" applyAlignment="1" applyProtection="1">
      <alignment horizontal="center" vertical="center"/>
    </xf>
    <xf numFmtId="0" fontId="0" fillId="0" borderId="15" xfId="0" applyBorder="1" applyAlignment="1" applyProtection="1">
      <alignment horizontal="center" vertical="center"/>
    </xf>
    <xf numFmtId="0" fontId="0" fillId="0" borderId="16" xfId="0" applyBorder="1" applyAlignment="1" applyProtection="1">
      <alignment horizontal="center" vertical="center"/>
    </xf>
    <xf numFmtId="0" fontId="0" fillId="0" borderId="17" xfId="0" applyBorder="1" applyAlignment="1" applyProtection="1">
      <alignment horizontal="center" vertical="center"/>
    </xf>
    <xf numFmtId="0" fontId="0" fillId="0" borderId="18" xfId="0" applyBorder="1" applyAlignment="1" applyProtection="1">
      <alignment horizontal="center" vertical="center"/>
    </xf>
    <xf numFmtId="0" fontId="0" fillId="0" borderId="19" xfId="0" applyBorder="1" applyAlignment="1" applyProtection="1">
      <alignment horizontal="center" vertical="center" shrinkToFit="1"/>
    </xf>
    <xf numFmtId="0" fontId="0" fillId="0" borderId="20" xfId="0"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22" xfId="0" applyBorder="1" applyAlignment="1" applyProtection="1">
      <alignment horizontal="center" vertical="center" wrapText="1"/>
    </xf>
    <xf numFmtId="38" fontId="0" fillId="0" borderId="20" xfId="1" applyFont="1" applyFill="1" applyBorder="1" applyAlignment="1" applyProtection="1">
      <alignment horizontal="right" vertical="center"/>
    </xf>
    <xf numFmtId="38" fontId="0" fillId="0" borderId="23" xfId="1" applyFont="1" applyFill="1" applyBorder="1" applyAlignment="1" applyProtection="1">
      <alignment horizontal="right" vertical="center"/>
    </xf>
    <xf numFmtId="38" fontId="0" fillId="0" borderId="10" xfId="1" applyFont="1" applyFill="1" applyBorder="1" applyAlignment="1" applyProtection="1">
      <alignment horizontal="right" vertical="center"/>
    </xf>
    <xf numFmtId="38" fontId="0" fillId="0" borderId="22" xfId="1" applyFont="1" applyFill="1" applyBorder="1" applyAlignment="1" applyProtection="1">
      <alignment horizontal="right" vertical="center"/>
    </xf>
    <xf numFmtId="38" fontId="0" fillId="34" borderId="20" xfId="1" applyFont="1" applyFill="1" applyBorder="1" applyAlignment="1" applyProtection="1">
      <alignment horizontal="center" vertical="center"/>
    </xf>
    <xf numFmtId="38" fontId="0" fillId="0" borderId="21" xfId="1" applyFont="1" applyBorder="1" applyProtection="1">
      <alignment vertical="center"/>
    </xf>
    <xf numFmtId="38" fontId="0" fillId="0" borderId="10" xfId="1" applyFont="1" applyBorder="1" applyProtection="1">
      <alignment vertical="center"/>
    </xf>
    <xf numFmtId="38" fontId="0" fillId="0" borderId="22" xfId="1" applyFont="1" applyBorder="1" applyProtection="1">
      <alignment vertical="center"/>
    </xf>
    <xf numFmtId="0" fontId="0" fillId="0" borderId="19" xfId="0" applyFill="1" applyBorder="1" applyAlignment="1" applyProtection="1">
      <alignment horizontal="center" vertical="center" shrinkToFit="1"/>
    </xf>
    <xf numFmtId="38" fontId="0" fillId="34" borderId="20" xfId="1" applyFont="1" applyFill="1" applyBorder="1" applyAlignment="1" applyProtection="1">
      <alignment horizontal="right" vertical="center"/>
    </xf>
    <xf numFmtId="38" fontId="0" fillId="0" borderId="10" xfId="1" applyFont="1" applyFill="1" applyBorder="1" applyProtection="1">
      <alignment vertical="center"/>
    </xf>
    <xf numFmtId="38" fontId="0" fillId="0" borderId="22" xfId="1" applyFont="1" applyFill="1" applyBorder="1" applyProtection="1">
      <alignment vertical="center"/>
    </xf>
    <xf numFmtId="0" fontId="0" fillId="0" borderId="19" xfId="0" quotePrefix="1" applyFill="1" applyBorder="1" applyAlignment="1" applyProtection="1">
      <alignment horizontal="center" vertical="center" shrinkToFit="1"/>
    </xf>
    <xf numFmtId="0" fontId="0" fillId="35" borderId="19" xfId="0" applyFill="1" applyBorder="1" applyAlignment="1" applyProtection="1">
      <alignment horizontal="center" vertical="center" shrinkToFit="1"/>
    </xf>
    <xf numFmtId="38" fontId="0" fillId="0" borderId="21" xfId="1" applyFont="1" applyBorder="1" applyAlignment="1" applyProtection="1">
      <alignment horizontal="center" vertical="center"/>
    </xf>
    <xf numFmtId="38" fontId="0" fillId="0" borderId="10" xfId="1" applyFont="1" applyBorder="1" applyAlignment="1" applyProtection="1">
      <alignment horizontal="center" vertical="center"/>
    </xf>
    <xf numFmtId="38" fontId="0" fillId="0" borderId="22" xfId="1" applyFont="1" applyBorder="1" applyAlignment="1" applyProtection="1">
      <alignment horizontal="center" vertical="center"/>
    </xf>
    <xf numFmtId="38" fontId="0" fillId="0" borderId="21" xfId="1" applyNumberFormat="1" applyFont="1" applyFill="1" applyBorder="1" applyAlignment="1" applyProtection="1">
      <alignment horizontal="right" vertical="center"/>
    </xf>
    <xf numFmtId="38" fontId="0" fillId="0" borderId="10" xfId="1" applyNumberFormat="1" applyFont="1" applyFill="1" applyBorder="1" applyAlignment="1" applyProtection="1">
      <alignment horizontal="right" vertical="center"/>
    </xf>
    <xf numFmtId="38" fontId="0" fillId="0" borderId="22" xfId="1" applyNumberFormat="1" applyFont="1" applyFill="1" applyBorder="1" applyAlignment="1" applyProtection="1">
      <alignment horizontal="right" vertical="center"/>
    </xf>
    <xf numFmtId="0" fontId="0" fillId="0" borderId="19" xfId="0" applyBorder="1" applyAlignment="1" applyProtection="1">
      <alignment horizontal="center" vertical="center" wrapText="1"/>
    </xf>
    <xf numFmtId="38" fontId="0" fillId="34" borderId="23" xfId="1" applyNumberFormat="1" applyFont="1" applyFill="1" applyBorder="1" applyAlignment="1" applyProtection="1">
      <alignment horizontal="right" vertical="center"/>
    </xf>
    <xf numFmtId="38" fontId="0" fillId="0" borderId="21" xfId="1" applyNumberFormat="1" applyFont="1" applyFill="1" applyBorder="1" applyAlignment="1" applyProtection="1">
      <alignment horizontal="center" vertical="center"/>
    </xf>
    <xf numFmtId="38" fontId="0" fillId="0" borderId="10" xfId="1" applyNumberFormat="1" applyFont="1" applyFill="1" applyBorder="1" applyAlignment="1" applyProtection="1">
      <alignment horizontal="center" vertical="center"/>
    </xf>
    <xf numFmtId="38" fontId="0" fillId="0" borderId="22" xfId="1" applyNumberFormat="1" applyFont="1" applyFill="1" applyBorder="1" applyAlignment="1" applyProtection="1">
      <alignment horizontal="center" vertical="center"/>
    </xf>
    <xf numFmtId="0" fontId="0" fillId="0" borderId="24" xfId="0" applyBorder="1" applyAlignment="1" applyProtection="1">
      <alignment horizontal="center" vertical="center" shrinkToFit="1"/>
    </xf>
    <xf numFmtId="38" fontId="0" fillId="34" borderId="25" xfId="1" applyFont="1" applyFill="1" applyBorder="1" applyAlignment="1" applyProtection="1">
      <alignment horizontal="right" vertical="center"/>
    </xf>
    <xf numFmtId="38" fontId="0" fillId="0" borderId="26" xfId="1" applyNumberFormat="1" applyFont="1" applyFill="1" applyBorder="1" applyAlignment="1" applyProtection="1">
      <alignment horizontal="right" vertical="center"/>
    </xf>
    <xf numFmtId="38" fontId="0" fillId="0" borderId="27" xfId="1" applyNumberFormat="1" applyFont="1" applyFill="1" applyBorder="1" applyAlignment="1" applyProtection="1">
      <alignment horizontal="right" vertical="center"/>
    </xf>
    <xf numFmtId="38" fontId="0" fillId="0" borderId="28" xfId="1" applyNumberFormat="1" applyFont="1" applyFill="1" applyBorder="1" applyAlignment="1" applyProtection="1">
      <alignment horizontal="right" vertical="center"/>
    </xf>
    <xf numFmtId="0" fontId="0" fillId="0" borderId="0" xfId="0" applyBorder="1" applyAlignment="1" applyProtection="1">
      <alignment horizontal="center" vertical="center"/>
    </xf>
    <xf numFmtId="38" fontId="0" fillId="0" borderId="0" xfId="1" applyNumberFormat="1" applyFont="1" applyFill="1" applyBorder="1" applyAlignment="1" applyProtection="1">
      <alignment horizontal="right" vertical="center"/>
    </xf>
    <xf numFmtId="0" fontId="0" fillId="0" borderId="14" xfId="0" applyFill="1" applyBorder="1" applyAlignment="1" applyProtection="1">
      <alignment horizontal="center" vertical="center"/>
    </xf>
    <xf numFmtId="0" fontId="0" fillId="0" borderId="20" xfId="0" applyBorder="1" applyAlignment="1" applyProtection="1">
      <alignment horizontal="center" vertical="center"/>
    </xf>
    <xf numFmtId="0" fontId="0" fillId="0" borderId="21" xfId="0" applyBorder="1" applyAlignment="1" applyProtection="1">
      <alignment horizontal="center" vertical="center"/>
    </xf>
    <xf numFmtId="0" fontId="0" fillId="0" borderId="22" xfId="0" applyBorder="1" applyAlignment="1" applyProtection="1">
      <alignment horizontal="center" vertical="center"/>
    </xf>
    <xf numFmtId="0" fontId="25" fillId="0" borderId="19" xfId="0" applyFont="1" applyBorder="1" applyAlignment="1" applyProtection="1">
      <alignment horizontal="center" vertical="center" shrinkToFit="1"/>
    </xf>
    <xf numFmtId="0" fontId="26" fillId="34" borderId="20" xfId="0" applyFont="1" applyFill="1" applyBorder="1" applyAlignment="1" applyProtection="1">
      <alignment horizontal="center" vertical="center"/>
    </xf>
    <xf numFmtId="38" fontId="0" fillId="0" borderId="21" xfId="0" applyNumberFormat="1" applyBorder="1" applyProtection="1">
      <alignment vertical="center"/>
    </xf>
    <xf numFmtId="0" fontId="26" fillId="34" borderId="25" xfId="0" applyFont="1" applyFill="1" applyBorder="1" applyAlignment="1" applyProtection="1">
      <alignment horizontal="center" vertical="center"/>
    </xf>
    <xf numFmtId="38" fontId="0" fillId="0" borderId="11" xfId="0" applyNumberFormat="1" applyBorder="1" applyProtection="1">
      <alignment vertical="center"/>
    </xf>
    <xf numFmtId="0" fontId="26" fillId="0" borderId="0" xfId="0" applyFont="1" applyProtection="1">
      <alignment vertical="center"/>
    </xf>
    <xf numFmtId="0" fontId="0" fillId="0" borderId="10" xfId="0" applyBorder="1" applyAlignment="1" applyProtection="1">
      <alignment horizontal="center" vertical="center"/>
    </xf>
    <xf numFmtId="0" fontId="0" fillId="0" borderId="13" xfId="0" applyFill="1" applyBorder="1" applyAlignment="1" applyProtection="1">
      <alignment horizontal="center" vertical="center"/>
      <protection locked="0"/>
    </xf>
    <xf numFmtId="38" fontId="0" fillId="0" borderId="10" xfId="1" applyFont="1" applyFill="1" applyBorder="1" applyAlignment="1" applyProtection="1">
      <alignment horizontal="right" vertical="center"/>
      <protection locked="0"/>
    </xf>
    <xf numFmtId="38" fontId="26" fillId="0" borderId="10" xfId="1" applyFont="1" applyFill="1" applyBorder="1" applyProtection="1">
      <alignment vertical="center"/>
      <protection locked="0"/>
    </xf>
    <xf numFmtId="38" fontId="26" fillId="0" borderId="22" xfId="1" applyFont="1" applyFill="1" applyBorder="1" applyProtection="1">
      <alignment vertical="center"/>
      <protection locked="0"/>
    </xf>
    <xf numFmtId="38" fontId="20" fillId="0" borderId="0" xfId="1" applyFont="1" applyAlignment="1">
      <alignment vertical="center"/>
    </xf>
    <xf numFmtId="0" fontId="20" fillId="0" borderId="0" xfId="0" applyFont="1" applyAlignment="1">
      <alignment vertical="center"/>
    </xf>
    <xf numFmtId="0" fontId="20" fillId="0" borderId="0" xfId="0" applyFont="1" applyFill="1" applyAlignment="1" applyProtection="1">
      <alignment vertical="justify"/>
      <protection locked="0"/>
    </xf>
    <xf numFmtId="0" fontId="25" fillId="0" borderId="24" xfId="0" applyFont="1" applyBorder="1" applyAlignment="1" applyProtection="1">
      <alignment horizontal="center" vertical="center" shrinkToFit="1"/>
    </xf>
    <xf numFmtId="38" fontId="0" fillId="0" borderId="26" xfId="1" applyFont="1" applyFill="1" applyBorder="1" applyProtection="1">
      <alignment vertical="center"/>
    </xf>
    <xf numFmtId="38" fontId="26" fillId="0" borderId="27" xfId="1" applyFont="1" applyFill="1" applyBorder="1" applyProtection="1">
      <alignment vertical="center"/>
    </xf>
    <xf numFmtId="38" fontId="26" fillId="0" borderId="28" xfId="1" applyFont="1" applyFill="1" applyBorder="1" applyProtection="1">
      <alignment vertical="center"/>
    </xf>
    <xf numFmtId="38" fontId="0" fillId="0" borderId="27" xfId="1" applyFont="1" applyFill="1" applyBorder="1" applyProtection="1">
      <alignment vertical="center"/>
    </xf>
    <xf numFmtId="38" fontId="26" fillId="0" borderId="21" xfId="1" applyFont="1" applyFill="1" applyBorder="1" applyProtection="1">
      <alignment vertical="center"/>
      <protection locked="0"/>
    </xf>
    <xf numFmtId="0" fontId="24" fillId="0" borderId="0" xfId="0" applyFont="1">
      <alignment vertical="center"/>
    </xf>
    <xf numFmtId="0" fontId="30" fillId="0" borderId="0" xfId="0" applyFont="1">
      <alignment vertical="center"/>
    </xf>
    <xf numFmtId="0" fontId="32" fillId="0" borderId="0" xfId="0" applyFont="1">
      <alignment vertical="center"/>
    </xf>
    <xf numFmtId="0" fontId="28" fillId="0" borderId="0" xfId="0" applyFont="1">
      <alignment vertical="center"/>
    </xf>
    <xf numFmtId="0" fontId="33" fillId="0" borderId="0" xfId="0" applyFont="1" applyFill="1">
      <alignment vertical="center"/>
    </xf>
    <xf numFmtId="0" fontId="33" fillId="0" borderId="0" xfId="0" applyFont="1">
      <alignment vertical="center"/>
    </xf>
    <xf numFmtId="0" fontId="24" fillId="0" borderId="0" xfId="0" applyFont="1" applyFill="1">
      <alignment vertical="center"/>
    </xf>
    <xf numFmtId="176" fontId="24" fillId="0" borderId="33" xfId="0" applyNumberFormat="1" applyFont="1" applyBorder="1" applyAlignment="1">
      <alignment horizontal="center" vertical="center"/>
    </xf>
    <xf numFmtId="0" fontId="24" fillId="0" borderId="33" xfId="0" applyFont="1" applyFill="1" applyBorder="1" applyAlignment="1">
      <alignment horizontal="center" vertical="center"/>
    </xf>
    <xf numFmtId="0" fontId="24" fillId="0" borderId="33" xfId="0" applyFont="1" applyBorder="1" applyAlignment="1">
      <alignment horizontal="center" vertical="center"/>
    </xf>
    <xf numFmtId="0" fontId="24" fillId="0" borderId="0" xfId="0" applyFont="1" applyAlignment="1">
      <alignment vertical="center"/>
    </xf>
    <xf numFmtId="0" fontId="24" fillId="0" borderId="0" xfId="0" applyFont="1" applyFill="1" applyAlignment="1">
      <alignment vertical="center"/>
    </xf>
    <xf numFmtId="38" fontId="24" fillId="0" borderId="0" xfId="1" applyFont="1" applyAlignment="1">
      <alignment vertical="center"/>
    </xf>
    <xf numFmtId="0" fontId="34" fillId="0" borderId="0" xfId="0" applyFont="1">
      <alignment vertical="center"/>
    </xf>
    <xf numFmtId="0" fontId="24" fillId="0" borderId="0" xfId="0" applyFont="1" applyBorder="1">
      <alignment vertical="center"/>
    </xf>
    <xf numFmtId="38" fontId="24" fillId="0" borderId="0" xfId="1" applyFont="1" applyAlignment="1">
      <alignment horizontal="left" vertical="center"/>
    </xf>
    <xf numFmtId="0" fontId="35" fillId="0" borderId="0" xfId="43" applyFont="1">
      <alignment vertical="center"/>
    </xf>
    <xf numFmtId="0" fontId="24" fillId="33" borderId="33" xfId="0" applyFont="1" applyFill="1" applyBorder="1" applyAlignment="1">
      <alignment horizontal="center" vertical="center"/>
    </xf>
    <xf numFmtId="0" fontId="24" fillId="0" borderId="21" xfId="0" applyFont="1" applyBorder="1" applyAlignment="1">
      <alignment horizontal="center" vertical="center"/>
    </xf>
    <xf numFmtId="0" fontId="24" fillId="33" borderId="10" xfId="0" applyFont="1" applyFill="1" applyBorder="1" applyAlignment="1">
      <alignment horizontal="center" vertical="center"/>
    </xf>
    <xf numFmtId="0" fontId="24" fillId="33" borderId="33" xfId="0" applyNumberFormat="1" applyFont="1" applyFill="1" applyBorder="1" applyAlignment="1">
      <alignment horizontal="center" vertical="center"/>
    </xf>
    <xf numFmtId="0" fontId="24" fillId="0" borderId="21" xfId="0" applyFont="1" applyBorder="1">
      <alignment vertical="center"/>
    </xf>
    <xf numFmtId="0" fontId="24" fillId="33" borderId="35" xfId="0" applyFont="1" applyFill="1" applyBorder="1" applyAlignment="1">
      <alignment horizontal="center" vertical="center"/>
    </xf>
    <xf numFmtId="0" fontId="24" fillId="0" borderId="33" xfId="0" applyFont="1" applyBorder="1">
      <alignment vertical="center"/>
    </xf>
    <xf numFmtId="176" fontId="24" fillId="0" borderId="35" xfId="0" applyNumberFormat="1" applyFont="1" applyBorder="1" applyAlignment="1">
      <alignment horizontal="center" vertical="center"/>
    </xf>
    <xf numFmtId="0" fontId="24" fillId="0" borderId="35" xfId="0" applyFont="1" applyBorder="1" applyAlignment="1">
      <alignment horizontal="center" vertical="center"/>
    </xf>
    <xf numFmtId="0" fontId="24" fillId="0" borderId="33" xfId="0" applyNumberFormat="1" applyFont="1" applyFill="1" applyBorder="1" applyAlignment="1">
      <alignment horizontal="center" vertical="center"/>
    </xf>
    <xf numFmtId="0" fontId="24" fillId="0" borderId="11" xfId="0" applyFont="1" applyBorder="1">
      <alignment vertical="center"/>
    </xf>
    <xf numFmtId="0" fontId="24" fillId="0" borderId="35" xfId="0" applyFont="1" applyBorder="1">
      <alignment vertical="center"/>
    </xf>
    <xf numFmtId="0" fontId="24" fillId="0" borderId="40" xfId="0" applyFont="1" applyFill="1" applyBorder="1" applyAlignment="1">
      <alignment horizontal="left" vertical="center"/>
    </xf>
    <xf numFmtId="0" fontId="24" fillId="0" borderId="11" xfId="0" applyFont="1" applyFill="1" applyBorder="1" applyAlignment="1">
      <alignment horizontal="left" vertical="center"/>
    </xf>
    <xf numFmtId="0" fontId="24" fillId="0" borderId="35" xfId="0" applyFont="1" applyBorder="1" applyAlignment="1">
      <alignment horizontal="center" vertical="center"/>
    </xf>
    <xf numFmtId="0" fontId="33" fillId="0" borderId="40" xfId="0" applyFont="1" applyBorder="1">
      <alignment vertical="center"/>
    </xf>
    <xf numFmtId="0" fontId="33" fillId="0" borderId="11" xfId="0" applyFont="1" applyBorder="1">
      <alignment vertical="center"/>
    </xf>
    <xf numFmtId="0" fontId="24" fillId="0" borderId="41" xfId="0" applyFont="1" applyBorder="1">
      <alignment vertical="center"/>
    </xf>
    <xf numFmtId="0" fontId="24" fillId="0" borderId="12" xfId="0" applyFont="1" applyBorder="1">
      <alignment vertical="center"/>
    </xf>
    <xf numFmtId="0" fontId="33" fillId="0" borderId="42" xfId="0" applyFont="1" applyBorder="1">
      <alignment vertical="center"/>
    </xf>
    <xf numFmtId="0" fontId="33" fillId="0" borderId="0" xfId="0" applyFont="1" applyBorder="1">
      <alignment vertical="center"/>
    </xf>
    <xf numFmtId="0" fontId="24" fillId="0" borderId="42" xfId="0" applyFont="1" applyBorder="1">
      <alignment vertical="center"/>
    </xf>
    <xf numFmtId="0" fontId="24" fillId="0" borderId="35" xfId="0" applyFont="1" applyBorder="1" applyAlignment="1">
      <alignment vertical="center"/>
    </xf>
    <xf numFmtId="0" fontId="24" fillId="0" borderId="33" xfId="0" applyFont="1" applyBorder="1" applyAlignment="1">
      <alignment vertical="center"/>
    </xf>
    <xf numFmtId="0" fontId="24" fillId="0" borderId="21" xfId="0" applyFont="1" applyBorder="1" applyAlignment="1">
      <alignment vertical="center"/>
    </xf>
    <xf numFmtId="0" fontId="24" fillId="0" borderId="0" xfId="0" applyFont="1" applyBorder="1" applyAlignment="1">
      <alignment vertical="center"/>
    </xf>
    <xf numFmtId="0" fontId="24" fillId="0" borderId="0" xfId="0" applyFont="1" applyAlignment="1">
      <alignment vertical="center" wrapText="1"/>
    </xf>
    <xf numFmtId="0" fontId="24" fillId="0" borderId="21" xfId="0" applyFont="1" applyBorder="1" applyAlignment="1">
      <alignment horizontal="center" vertical="center"/>
    </xf>
    <xf numFmtId="0" fontId="28" fillId="0" borderId="0" xfId="0" applyFont="1" applyBorder="1" applyAlignment="1">
      <alignment vertical="center" wrapText="1"/>
    </xf>
    <xf numFmtId="0" fontId="20" fillId="0" borderId="0" xfId="0" applyFont="1" applyAlignment="1">
      <alignment vertical="center" wrapText="1"/>
    </xf>
    <xf numFmtId="0" fontId="33" fillId="0" borderId="0" xfId="0" applyFont="1" applyBorder="1" applyAlignment="1">
      <alignment horizontal="left" vertical="center"/>
    </xf>
    <xf numFmtId="0" fontId="36" fillId="0" borderId="0" xfId="0" applyFont="1">
      <alignment vertical="center"/>
    </xf>
    <xf numFmtId="0" fontId="24" fillId="0" borderId="0" xfId="0" applyFont="1" applyAlignment="1">
      <alignment horizontal="center" vertical="center"/>
    </xf>
    <xf numFmtId="0" fontId="33" fillId="0" borderId="0" xfId="0" applyFont="1" applyAlignment="1">
      <alignment horizontal="center" vertical="center"/>
    </xf>
    <xf numFmtId="0" fontId="33" fillId="0" borderId="0" xfId="0" applyFont="1" applyBorder="1" applyAlignment="1">
      <alignment horizontal="center" vertical="center"/>
    </xf>
    <xf numFmtId="0" fontId="34" fillId="0" borderId="0" xfId="0" applyFont="1" applyBorder="1" applyAlignment="1">
      <alignment vertical="top"/>
    </xf>
    <xf numFmtId="0" fontId="20" fillId="0" borderId="0" xfId="0" applyFont="1" applyAlignment="1">
      <alignment horizontal="distributed" vertical="center"/>
    </xf>
    <xf numFmtId="0" fontId="20" fillId="0" borderId="0" xfId="0" applyFont="1" applyAlignment="1">
      <alignment horizontal="justify" vertical="center" wrapText="1"/>
    </xf>
    <xf numFmtId="0" fontId="20" fillId="0" borderId="0" xfId="0" applyFont="1" applyAlignment="1">
      <alignment horizontal="justify" vertical="center"/>
    </xf>
    <xf numFmtId="0" fontId="20" fillId="0" borderId="0" xfId="0" applyFont="1" applyFill="1" applyAlignment="1">
      <alignment vertical="center" wrapText="1"/>
    </xf>
    <xf numFmtId="0" fontId="20" fillId="0" borderId="0" xfId="0" applyFont="1" applyFill="1">
      <alignment vertical="center"/>
    </xf>
    <xf numFmtId="0" fontId="34" fillId="0" borderId="11" xfId="0" applyFont="1" applyBorder="1" applyAlignment="1">
      <alignment horizontal="left" vertical="top" wrapText="1"/>
    </xf>
    <xf numFmtId="0" fontId="24" fillId="0" borderId="10" xfId="0" applyFont="1" applyBorder="1" applyAlignment="1">
      <alignment horizontal="center" vertical="center"/>
    </xf>
    <xf numFmtId="38" fontId="24" fillId="0" borderId="10" xfId="1" applyFont="1" applyBorder="1" applyAlignment="1">
      <alignment horizontal="center" vertical="center" shrinkToFit="1"/>
    </xf>
    <xf numFmtId="0" fontId="24" fillId="0" borderId="10" xfId="0" applyFont="1" applyBorder="1" applyAlignment="1">
      <alignment horizontal="center" vertical="center" shrinkToFit="1"/>
    </xf>
    <xf numFmtId="0" fontId="24" fillId="33" borderId="38" xfId="0" applyFont="1" applyFill="1" applyBorder="1" applyAlignment="1">
      <alignment horizontal="left" vertical="center" wrapText="1"/>
    </xf>
    <xf numFmtId="0" fontId="24" fillId="33" borderId="37" xfId="0" applyFont="1" applyFill="1" applyBorder="1" applyAlignment="1">
      <alignment horizontal="left" vertical="center" wrapText="1"/>
    </xf>
    <xf numFmtId="0" fontId="24" fillId="33" borderId="39" xfId="0" applyFont="1" applyFill="1" applyBorder="1" applyAlignment="1">
      <alignment horizontal="left" vertical="center" wrapText="1"/>
    </xf>
    <xf numFmtId="38" fontId="24" fillId="33" borderId="10" xfId="1" applyFont="1" applyFill="1" applyBorder="1" applyAlignment="1">
      <alignment horizontal="right" vertical="center"/>
    </xf>
    <xf numFmtId="0" fontId="24" fillId="33" borderId="34" xfId="0" applyFont="1" applyFill="1" applyBorder="1" applyAlignment="1">
      <alignment horizontal="left" vertical="center" wrapText="1"/>
    </xf>
    <xf numFmtId="0" fontId="24" fillId="33" borderId="32" xfId="0" applyFont="1" applyFill="1" applyBorder="1" applyAlignment="1">
      <alignment horizontal="left" vertical="center" wrapText="1"/>
    </xf>
    <xf numFmtId="0" fontId="24" fillId="33" borderId="36" xfId="0" applyFont="1" applyFill="1" applyBorder="1" applyAlignment="1">
      <alignment horizontal="left" vertical="center" wrapText="1"/>
    </xf>
    <xf numFmtId="0" fontId="24" fillId="33" borderId="34" xfId="0" applyFont="1" applyFill="1" applyBorder="1" applyAlignment="1">
      <alignment horizontal="left" vertical="center"/>
    </xf>
    <xf numFmtId="0" fontId="24" fillId="33" borderId="32" xfId="0" applyFont="1" applyFill="1" applyBorder="1" applyAlignment="1">
      <alignment horizontal="left" vertical="center"/>
    </xf>
    <xf numFmtId="0" fontId="24" fillId="33" borderId="36" xfId="0" applyFont="1" applyFill="1" applyBorder="1" applyAlignment="1">
      <alignment horizontal="left" vertical="center"/>
    </xf>
    <xf numFmtId="177" fontId="24" fillId="33" borderId="34" xfId="0" applyNumberFormat="1" applyFont="1" applyFill="1" applyBorder="1" applyAlignment="1">
      <alignment horizontal="left" vertical="center"/>
    </xf>
    <xf numFmtId="177" fontId="24" fillId="33" borderId="32" xfId="0" applyNumberFormat="1" applyFont="1" applyFill="1" applyBorder="1" applyAlignment="1">
      <alignment horizontal="left" vertical="center"/>
    </xf>
    <xf numFmtId="177" fontId="24" fillId="33" borderId="36" xfId="0" applyNumberFormat="1" applyFont="1" applyFill="1" applyBorder="1" applyAlignment="1">
      <alignment horizontal="left" vertical="center"/>
    </xf>
    <xf numFmtId="0" fontId="35" fillId="0" borderId="0" xfId="43" applyFont="1" applyAlignment="1">
      <alignment horizontal="left" vertical="center"/>
    </xf>
    <xf numFmtId="0" fontId="24" fillId="0" borderId="35" xfId="0" applyFont="1" applyBorder="1" applyAlignment="1">
      <alignment horizontal="distributed" vertical="center"/>
    </xf>
    <xf numFmtId="0" fontId="24" fillId="0" borderId="33" xfId="0" applyFont="1" applyBorder="1" applyAlignment="1">
      <alignment horizontal="distributed" vertical="center"/>
    </xf>
    <xf numFmtId="0" fontId="24" fillId="0" borderId="21" xfId="0" applyFont="1" applyBorder="1" applyAlignment="1">
      <alignment horizontal="distributed" vertical="center"/>
    </xf>
    <xf numFmtId="0" fontId="24" fillId="0" borderId="35" xfId="0" applyFont="1" applyFill="1" applyBorder="1" applyAlignment="1">
      <alignment horizontal="distributed" vertical="center"/>
    </xf>
    <xf numFmtId="0" fontId="24" fillId="0" borderId="33" xfId="0" applyFont="1" applyFill="1" applyBorder="1" applyAlignment="1">
      <alignment horizontal="distributed" vertical="center"/>
    </xf>
    <xf numFmtId="0" fontId="24" fillId="0" borderId="21" xfId="0" applyFont="1" applyFill="1" applyBorder="1" applyAlignment="1">
      <alignment horizontal="distributed" vertical="center"/>
    </xf>
    <xf numFmtId="0" fontId="24" fillId="0" borderId="35" xfId="0" applyFont="1" applyBorder="1" applyAlignment="1">
      <alignment horizontal="center" vertical="center"/>
    </xf>
    <xf numFmtId="0" fontId="24" fillId="0" borderId="33" xfId="0" applyFont="1" applyBorder="1" applyAlignment="1">
      <alignment horizontal="center" vertical="center"/>
    </xf>
    <xf numFmtId="0" fontId="24" fillId="0" borderId="21" xfId="0" applyFont="1" applyBorder="1" applyAlignment="1">
      <alignment horizontal="center" vertical="center"/>
    </xf>
    <xf numFmtId="0" fontId="24" fillId="0" borderId="10" xfId="0" applyFont="1" applyFill="1" applyBorder="1" applyAlignment="1">
      <alignment horizontal="left" vertical="center"/>
    </xf>
    <xf numFmtId="0" fontId="34" fillId="0" borderId="0" xfId="0" applyFont="1" applyFill="1" applyBorder="1" applyAlignment="1">
      <alignment horizontal="left" vertical="center" wrapText="1"/>
    </xf>
    <xf numFmtId="0" fontId="31" fillId="0" borderId="0" xfId="0" applyFont="1" applyBorder="1" applyAlignment="1">
      <alignment horizontal="right" vertical="center"/>
    </xf>
    <xf numFmtId="0" fontId="24" fillId="0" borderId="0" xfId="0" applyFont="1" applyAlignment="1">
      <alignment horizontal="left" vertical="top" wrapText="1"/>
    </xf>
    <xf numFmtId="0" fontId="24" fillId="0" borderId="10" xfId="0" applyFont="1" applyBorder="1" applyAlignment="1">
      <alignment horizontal="distributed" vertical="center"/>
    </xf>
    <xf numFmtId="0" fontId="24" fillId="33" borderId="33" xfId="0" applyFont="1" applyFill="1" applyBorder="1" applyAlignment="1">
      <alignment horizontal="left" vertical="center"/>
    </xf>
    <xf numFmtId="0" fontId="24" fillId="33" borderId="21" xfId="0" applyFont="1" applyFill="1" applyBorder="1" applyAlignment="1">
      <alignment horizontal="left" vertical="center"/>
    </xf>
    <xf numFmtId="0" fontId="20" fillId="0" borderId="0" xfId="0" applyFont="1" applyFill="1" applyAlignment="1" applyProtection="1">
      <alignment horizontal="right" vertical="center"/>
      <protection locked="0"/>
    </xf>
    <xf numFmtId="0" fontId="20" fillId="0" borderId="0" xfId="0" applyFont="1" applyFill="1" applyAlignment="1" applyProtection="1">
      <alignment horizontal="left" vertical="center" wrapText="1"/>
      <protection locked="0"/>
    </xf>
    <xf numFmtId="0" fontId="20" fillId="0" borderId="0" xfId="0" applyFont="1" applyAlignment="1">
      <alignment horizontal="center" vertical="center"/>
    </xf>
    <xf numFmtId="0" fontId="20" fillId="0" borderId="0" xfId="0" applyFont="1" applyFill="1" applyAlignment="1" applyProtection="1">
      <alignment horizontal="left" vertical="justify" wrapText="1"/>
      <protection locked="0"/>
    </xf>
    <xf numFmtId="177" fontId="20" fillId="0" borderId="0" xfId="0" applyNumberFormat="1" applyFont="1" applyFill="1" applyAlignment="1" applyProtection="1">
      <alignment horizontal="center" vertical="center"/>
      <protection locked="0"/>
    </xf>
    <xf numFmtId="0" fontId="20" fillId="0" borderId="10" xfId="0" applyFont="1" applyBorder="1" applyAlignment="1">
      <alignment horizontal="left" vertical="center" wrapText="1"/>
    </xf>
    <xf numFmtId="0" fontId="20" fillId="0" borderId="0" xfId="0" applyFont="1" applyFill="1" applyAlignment="1" applyProtection="1">
      <alignment horizontal="center" vertical="center"/>
      <protection locked="0"/>
    </xf>
    <xf numFmtId="0" fontId="20" fillId="0" borderId="0" xfId="0" applyFont="1" applyFill="1" applyAlignment="1" applyProtection="1">
      <alignment vertical="center" wrapText="1"/>
      <protection locked="0"/>
    </xf>
    <xf numFmtId="0" fontId="20" fillId="0" borderId="0" xfId="0" applyFont="1" applyFill="1" applyAlignment="1" applyProtection="1">
      <alignment vertical="center"/>
      <protection locked="0"/>
    </xf>
    <xf numFmtId="0" fontId="20" fillId="0" borderId="10" xfId="0" applyFont="1" applyBorder="1" applyAlignment="1">
      <alignment horizontal="left" vertical="center"/>
    </xf>
    <xf numFmtId="0" fontId="20" fillId="0" borderId="10" xfId="0" applyFont="1" applyBorder="1" applyAlignment="1">
      <alignment horizontal="center" vertical="center"/>
    </xf>
    <xf numFmtId="38" fontId="20" fillId="0" borderId="10" xfId="1" applyFont="1" applyFill="1" applyBorder="1" applyAlignment="1" applyProtection="1">
      <alignment horizontal="right" vertical="center" indent="1" shrinkToFit="1"/>
      <protection locked="0"/>
    </xf>
    <xf numFmtId="38" fontId="20" fillId="0" borderId="35" xfId="1" applyFont="1" applyFill="1" applyBorder="1" applyAlignment="1" applyProtection="1">
      <alignment horizontal="right" vertical="center" indent="1" shrinkToFit="1"/>
      <protection locked="0"/>
    </xf>
    <xf numFmtId="38" fontId="20" fillId="0" borderId="33" xfId="1" applyFont="1" applyFill="1" applyBorder="1" applyAlignment="1" applyProtection="1">
      <alignment horizontal="right" vertical="center" indent="1" shrinkToFit="1"/>
      <protection locked="0"/>
    </xf>
    <xf numFmtId="38" fontId="20" fillId="0" borderId="21" xfId="1" applyFont="1" applyFill="1" applyBorder="1" applyAlignment="1" applyProtection="1">
      <alignment horizontal="right" vertical="center" indent="1" shrinkToFit="1"/>
      <protection locked="0"/>
    </xf>
    <xf numFmtId="38" fontId="20" fillId="0" borderId="10" xfId="1" applyFont="1" applyBorder="1" applyAlignment="1">
      <alignment horizontal="right" vertical="center" indent="1"/>
    </xf>
    <xf numFmtId="0" fontId="20" fillId="0" borderId="0" xfId="0" applyFont="1" applyBorder="1" applyAlignment="1">
      <alignment horizontal="right" vertical="center"/>
    </xf>
    <xf numFmtId="0" fontId="20" fillId="0" borderId="10" xfId="0" applyFont="1" applyBorder="1" applyAlignment="1">
      <alignment horizontal="center" vertical="center" wrapText="1"/>
    </xf>
    <xf numFmtId="0" fontId="20" fillId="0" borderId="0" xfId="0" applyFont="1" applyAlignment="1">
      <alignment horizontal="distributed" vertical="center"/>
    </xf>
    <xf numFmtId="0" fontId="20" fillId="0" borderId="0" xfId="0" applyFont="1" applyFill="1" applyAlignment="1" applyProtection="1">
      <alignment horizontal="left" vertical="center"/>
      <protection locked="0"/>
    </xf>
    <xf numFmtId="0" fontId="20" fillId="0" borderId="0" xfId="0" applyFont="1" applyFill="1" applyAlignment="1">
      <alignment horizontal="left" vertical="center"/>
    </xf>
    <xf numFmtId="0" fontId="20" fillId="0" borderId="11" xfId="0" applyFont="1" applyBorder="1" applyAlignment="1">
      <alignment horizontal="left" vertical="center" wrapText="1"/>
    </xf>
    <xf numFmtId="38" fontId="20" fillId="0" borderId="0" xfId="1" applyFont="1" applyAlignment="1">
      <alignment horizontal="right" vertical="center"/>
    </xf>
    <xf numFmtId="0" fontId="20" fillId="0" borderId="0" xfId="0" applyFont="1" applyAlignment="1">
      <alignment horizontal="right" vertical="center"/>
    </xf>
    <xf numFmtId="38" fontId="20" fillId="0" borderId="0" xfId="1" applyFont="1" applyAlignment="1">
      <alignment vertical="center"/>
    </xf>
    <xf numFmtId="38" fontId="20" fillId="0" borderId="0" xfId="1" applyFont="1" applyFill="1" applyAlignment="1">
      <alignment horizontal="right" vertical="center"/>
    </xf>
    <xf numFmtId="0" fontId="20" fillId="0" borderId="0" xfId="0" applyFont="1" applyAlignment="1">
      <alignment horizontal="left" vertical="center"/>
    </xf>
    <xf numFmtId="0" fontId="29" fillId="0" borderId="0" xfId="43" applyAlignment="1" applyProtection="1">
      <alignment horizontal="left" vertical="center"/>
    </xf>
    <xf numFmtId="0" fontId="22" fillId="0" borderId="29" xfId="0" applyFont="1" applyFill="1" applyBorder="1" applyAlignment="1" applyProtection="1">
      <alignment horizontal="left" vertical="center"/>
      <protection locked="0"/>
    </xf>
    <xf numFmtId="0" fontId="22" fillId="0" borderId="30" xfId="0" applyFont="1" applyFill="1" applyBorder="1" applyAlignment="1" applyProtection="1">
      <alignment horizontal="left" vertical="center"/>
      <protection locked="0"/>
    </xf>
    <xf numFmtId="0" fontId="22" fillId="0" borderId="31" xfId="0" applyFont="1" applyFill="1" applyBorder="1" applyAlignment="1" applyProtection="1">
      <alignment horizontal="left" vertical="center"/>
      <protection locked="0"/>
    </xf>
    <xf numFmtId="0" fontId="21" fillId="0" borderId="0" xfId="0" applyFont="1" applyBorder="1" applyAlignment="1" applyProtection="1">
      <alignment horizontal="center" vertical="center"/>
      <protection locked="0"/>
    </xf>
    <xf numFmtId="0" fontId="0" fillId="0" borderId="10" xfId="0" applyFill="1" applyBorder="1" applyAlignment="1" applyProtection="1">
      <alignment horizontal="left" vertical="center"/>
      <protection locked="0"/>
    </xf>
    <xf numFmtId="0" fontId="0" fillId="0" borderId="10" xfId="0" applyBorder="1" applyAlignment="1" applyProtection="1">
      <alignment horizontal="center" vertical="center"/>
    </xf>
    <xf numFmtId="0" fontId="20" fillId="0" borderId="0" xfId="0" applyFont="1" applyAlignment="1">
      <alignment horizontal="justify" vertical="center" wrapText="1"/>
    </xf>
  </cellXfs>
  <cellStyles count="44">
    <cellStyle name="20% - アクセント 1" xfId="20" builtinId="30" customBuiltin="1"/>
    <cellStyle name="20% - アクセント 2" xfId="24" builtinId="34" customBuiltin="1"/>
    <cellStyle name="20% - アクセント 3" xfId="28" builtinId="38" customBuiltin="1"/>
    <cellStyle name="20% - アクセント 4" xfId="32" builtinId="42" customBuiltin="1"/>
    <cellStyle name="20% - アクセント 5" xfId="36" builtinId="46" customBuiltin="1"/>
    <cellStyle name="20% - アクセント 6" xfId="40" builtinId="50" customBuiltin="1"/>
    <cellStyle name="40% - アクセント 1" xfId="21" builtinId="31" customBuiltin="1"/>
    <cellStyle name="40% - アクセント 2" xfId="25" builtinId="35" customBuiltin="1"/>
    <cellStyle name="40% - アクセント 3" xfId="29" builtinId="39" customBuiltin="1"/>
    <cellStyle name="40% - アクセント 4" xfId="33" builtinId="43" customBuiltin="1"/>
    <cellStyle name="40% - アクセント 5" xfId="37" builtinId="47" customBuiltin="1"/>
    <cellStyle name="40% - アクセント 6" xfId="41" builtinId="51" customBuiltin="1"/>
    <cellStyle name="60% - アクセント 1" xfId="22" builtinId="32" customBuiltin="1"/>
    <cellStyle name="60% - アクセント 2" xfId="26" builtinId="36" customBuiltin="1"/>
    <cellStyle name="60% - アクセント 3" xfId="30" builtinId="40" customBuiltin="1"/>
    <cellStyle name="60% - アクセント 4" xfId="34" builtinId="44" customBuiltin="1"/>
    <cellStyle name="60% - アクセント 5" xfId="38" builtinId="48" customBuiltin="1"/>
    <cellStyle name="60% - アクセント 6" xfId="42" builtinId="52" customBuiltin="1"/>
    <cellStyle name="アクセント 1" xfId="19" builtinId="29" customBuiltin="1"/>
    <cellStyle name="アクセント 2" xfId="23" builtinId="33" customBuiltin="1"/>
    <cellStyle name="アクセント 3" xfId="27" builtinId="37" customBuiltin="1"/>
    <cellStyle name="アクセント 4" xfId="31" builtinId="41" customBuiltin="1"/>
    <cellStyle name="アクセント 5" xfId="35" builtinId="45" customBuiltin="1"/>
    <cellStyle name="アクセント 6" xfId="39" builtinId="49" customBuiltin="1"/>
    <cellStyle name="タイトル" xfId="2" builtinId="15" customBuiltin="1"/>
    <cellStyle name="チェック セル" xfId="14" builtinId="23" customBuiltin="1"/>
    <cellStyle name="どちらでもない" xfId="9" builtinId="28" customBuiltin="1"/>
    <cellStyle name="ハイパーリンク" xfId="43" builtinId="8"/>
    <cellStyle name="メモ" xfId="16" builtinId="10" customBuiltin="1"/>
    <cellStyle name="リンク セル" xfId="13" builtinId="24" customBuiltin="1"/>
    <cellStyle name="悪い" xfId="8" builtinId="27" customBuiltin="1"/>
    <cellStyle name="計算" xfId="12" builtinId="22" customBuiltin="1"/>
    <cellStyle name="警告文" xfId="15" builtinId="11" customBuiltin="1"/>
    <cellStyle name="桁区切り" xfId="1" builtinId="6"/>
    <cellStyle name="見出し 1" xfId="3" builtinId="16" customBuiltin="1"/>
    <cellStyle name="見出し 2" xfId="4" builtinId="17" customBuiltin="1"/>
    <cellStyle name="見出し 3" xfId="5" builtinId="18" customBuiltin="1"/>
    <cellStyle name="見出し 4" xfId="6" builtinId="19" customBuiltin="1"/>
    <cellStyle name="集計" xfId="18" builtinId="25" customBuiltin="1"/>
    <cellStyle name="出力" xfId="11" builtinId="21" customBuiltin="1"/>
    <cellStyle name="説明文" xfId="17" builtinId="53" customBuiltin="1"/>
    <cellStyle name="入力" xfId="10" builtinId="20" customBuiltin="1"/>
    <cellStyle name="標準" xfId="0" builtinId="0"/>
    <cellStyle name="良い" xfId="7" builtinId="26" customBuiltin="1"/>
  </cellStyles>
  <dxfs count="79">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J97"/>
  <sheetViews>
    <sheetView showGridLines="0" tabSelected="1" zoomScaleNormal="100" zoomScaleSheetLayoutView="130" workbookViewId="0">
      <selection activeCell="E8" sqref="E8"/>
    </sheetView>
  </sheetViews>
  <sheetFormatPr defaultRowHeight="13" x14ac:dyDescent="0.2"/>
  <cols>
    <col min="1" max="1" width="3.1796875" style="89" customWidth="1"/>
    <col min="2" max="16" width="5.6328125" style="89" customWidth="1"/>
    <col min="17" max="17" width="3.1796875" style="89" customWidth="1"/>
    <col min="18" max="19" width="5.6328125" style="89" customWidth="1"/>
    <col min="20" max="20" width="6.26953125" style="89" customWidth="1"/>
    <col min="21" max="21" width="3.1796875" style="89" customWidth="1"/>
    <col min="22" max="35" width="5.6328125" style="89" customWidth="1"/>
    <col min="36" max="16384" width="8.7265625" style="89"/>
  </cols>
  <sheetData>
    <row r="2" spans="1:31" ht="19" x14ac:dyDescent="0.2">
      <c r="B2" s="137" t="s">
        <v>170</v>
      </c>
      <c r="C2" s="91"/>
      <c r="D2" s="91"/>
      <c r="E2" s="91"/>
      <c r="F2" s="91"/>
      <c r="G2" s="91"/>
      <c r="H2" s="91"/>
      <c r="I2" s="91"/>
      <c r="J2" s="91"/>
    </row>
    <row r="3" spans="1:31" x14ac:dyDescent="0.2">
      <c r="B3" s="102" t="s">
        <v>166</v>
      </c>
      <c r="C3" s="92"/>
      <c r="D3" s="92"/>
      <c r="E3" s="92"/>
      <c r="F3" s="92"/>
      <c r="G3" s="92"/>
      <c r="H3" s="92"/>
      <c r="I3" s="92"/>
      <c r="J3" s="92"/>
    </row>
    <row r="4" spans="1:31" x14ac:dyDescent="0.2">
      <c r="B4" s="92"/>
      <c r="C4" s="92"/>
      <c r="D4" s="92"/>
      <c r="E4" s="92"/>
      <c r="F4" s="92"/>
      <c r="G4" s="92"/>
      <c r="H4" s="92"/>
      <c r="I4" s="92"/>
      <c r="J4" s="92"/>
    </row>
    <row r="5" spans="1:31" ht="25" customHeight="1" x14ac:dyDescent="0.2">
      <c r="B5" s="91" t="s">
        <v>171</v>
      </c>
      <c r="C5" s="90"/>
      <c r="D5" s="90"/>
      <c r="E5" s="90"/>
      <c r="F5" s="90"/>
      <c r="G5" s="90"/>
      <c r="H5" s="90"/>
      <c r="I5" s="90"/>
      <c r="J5" s="90"/>
    </row>
    <row r="6" spans="1:31" ht="6" customHeight="1" x14ac:dyDescent="0.2">
      <c r="B6" s="90"/>
      <c r="C6" s="90"/>
      <c r="D6" s="90"/>
      <c r="E6" s="90"/>
      <c r="F6" s="90"/>
      <c r="G6" s="90"/>
      <c r="H6" s="90"/>
      <c r="I6" s="90"/>
      <c r="J6" s="90"/>
    </row>
    <row r="7" spans="1:31" ht="30" customHeight="1" x14ac:dyDescent="0.2">
      <c r="B7" s="165" t="s">
        <v>187</v>
      </c>
      <c r="C7" s="167"/>
      <c r="D7" s="98" t="s">
        <v>111</v>
      </c>
      <c r="E7" s="106"/>
      <c r="F7" s="98" t="s">
        <v>112</v>
      </c>
      <c r="G7" s="106"/>
      <c r="H7" s="98" t="s">
        <v>113</v>
      </c>
      <c r="I7" s="106"/>
      <c r="J7" s="107" t="s">
        <v>114</v>
      </c>
      <c r="K7" s="93" t="str">
        <f>IF(E7&lt;=9,DBCS(E7),ASC(E7))</f>
        <v/>
      </c>
      <c r="L7" s="93" t="str">
        <f>IF(G7&lt;=9,DBCS(G7),ASC(G7))</f>
        <v/>
      </c>
      <c r="M7" s="93" t="str">
        <f>IF(I7&lt;=9,DBCS(I7),ASC(I7))</f>
        <v/>
      </c>
      <c r="U7" s="93"/>
    </row>
    <row r="8" spans="1:31" ht="30" customHeight="1" x14ac:dyDescent="0.2">
      <c r="B8" s="178" t="s">
        <v>124</v>
      </c>
      <c r="C8" s="178"/>
      <c r="D8" s="120" t="s">
        <v>111</v>
      </c>
      <c r="E8" s="97">
        <f>IF(G7&gt;3,E7,E7-1)</f>
        <v>-1</v>
      </c>
      <c r="F8" s="133" t="s">
        <v>186</v>
      </c>
      <c r="G8" s="139" t="str">
        <f>IF(E8&lt;=9,DBCS(E8),ASC(E8))</f>
        <v>－１</v>
      </c>
      <c r="H8" s="140">
        <f>E8-1</f>
        <v>-2</v>
      </c>
      <c r="I8" s="140" t="str">
        <f>IF(H8&lt;=9,DBCS(H8),ASC(H8))</f>
        <v>－２</v>
      </c>
      <c r="U8" s="93"/>
      <c r="AB8" s="140"/>
      <c r="AC8" s="140"/>
      <c r="AD8" s="138"/>
      <c r="AE8" s="138"/>
    </row>
    <row r="9" spans="1:31" ht="10" customHeight="1" x14ac:dyDescent="0.2"/>
    <row r="10" spans="1:31" ht="30" customHeight="1" x14ac:dyDescent="0.2">
      <c r="B10" s="165" t="s">
        <v>117</v>
      </c>
      <c r="C10" s="167"/>
      <c r="D10" s="179"/>
      <c r="E10" s="179"/>
      <c r="F10" s="179"/>
      <c r="G10" s="179"/>
      <c r="H10" s="179"/>
      <c r="I10" s="179"/>
      <c r="J10" s="180"/>
    </row>
    <row r="11" spans="1:31" ht="10" customHeight="1" x14ac:dyDescent="0.2"/>
    <row r="12" spans="1:31" ht="30" customHeight="1" x14ac:dyDescent="0.2">
      <c r="B12" s="165" t="s">
        <v>123</v>
      </c>
      <c r="C12" s="166"/>
      <c r="D12" s="167"/>
      <c r="E12" s="108"/>
      <c r="F12" s="94" t="str">
        <f>IF(E12&lt;=9,DBCS(E12),ASC(E12))</f>
        <v/>
      </c>
      <c r="G12" s="136">
        <f>E12+1</f>
        <v>1</v>
      </c>
      <c r="H12" s="126" t="str">
        <f>IF(G12&lt;=9,DBCS(G12),ASC(G12))</f>
        <v>１</v>
      </c>
      <c r="I12" s="126"/>
      <c r="J12" s="103"/>
    </row>
    <row r="13" spans="1:31" ht="26.5" customHeight="1" x14ac:dyDescent="0.2">
      <c r="A13" s="126"/>
      <c r="B13" s="141" t="s">
        <v>185</v>
      </c>
      <c r="C13" s="126"/>
      <c r="D13" s="126"/>
      <c r="E13" s="126"/>
      <c r="F13" s="126"/>
      <c r="G13" s="126"/>
      <c r="H13" s="126"/>
      <c r="I13" s="126"/>
      <c r="J13" s="103"/>
    </row>
    <row r="14" spans="1:31" ht="30" customHeight="1" x14ac:dyDescent="0.2">
      <c r="B14" s="165" t="s">
        <v>115</v>
      </c>
      <c r="C14" s="166"/>
      <c r="D14" s="167"/>
      <c r="E14" s="155"/>
      <c r="F14" s="156"/>
      <c r="G14" s="156"/>
      <c r="H14" s="156"/>
      <c r="I14" s="156"/>
      <c r="J14" s="156"/>
      <c r="K14" s="156"/>
      <c r="L14" s="156"/>
      <c r="M14" s="156"/>
      <c r="N14" s="157"/>
    </row>
    <row r="15" spans="1:31" ht="30" customHeight="1" x14ac:dyDescent="0.2">
      <c r="B15" s="165" t="s">
        <v>133</v>
      </c>
      <c r="C15" s="166"/>
      <c r="D15" s="167"/>
      <c r="E15" s="155"/>
      <c r="F15" s="156"/>
      <c r="G15" s="156"/>
      <c r="H15" s="156"/>
      <c r="I15" s="156"/>
      <c r="J15" s="156"/>
      <c r="K15" s="156"/>
      <c r="L15" s="156"/>
      <c r="M15" s="156"/>
      <c r="N15" s="157"/>
    </row>
    <row r="16" spans="1:31" ht="30" customHeight="1" x14ac:dyDescent="0.2">
      <c r="B16" s="165" t="s">
        <v>108</v>
      </c>
      <c r="C16" s="166"/>
      <c r="D16" s="167"/>
      <c r="E16" s="158"/>
      <c r="F16" s="159"/>
      <c r="G16" s="159"/>
      <c r="H16" s="159"/>
      <c r="I16" s="159"/>
      <c r="J16" s="159"/>
      <c r="K16" s="159"/>
      <c r="L16" s="159"/>
      <c r="M16" s="159"/>
      <c r="N16" s="160"/>
    </row>
    <row r="17" spans="2:36" ht="30" customHeight="1" x14ac:dyDescent="0.2">
      <c r="B17" s="165" t="s">
        <v>116</v>
      </c>
      <c r="C17" s="166"/>
      <c r="D17" s="167"/>
      <c r="E17" s="161"/>
      <c r="F17" s="162"/>
      <c r="G17" s="162"/>
      <c r="H17" s="162"/>
      <c r="I17" s="162"/>
      <c r="J17" s="162"/>
      <c r="K17" s="162"/>
      <c r="L17" s="162"/>
      <c r="M17" s="162"/>
      <c r="N17" s="163"/>
    </row>
    <row r="18" spans="2:36" ht="30" customHeight="1" x14ac:dyDescent="0.2">
      <c r="B18" s="165" t="s">
        <v>118</v>
      </c>
      <c r="C18" s="166"/>
      <c r="D18" s="167"/>
      <c r="E18" s="151"/>
      <c r="F18" s="152"/>
      <c r="G18" s="152"/>
      <c r="H18" s="152"/>
      <c r="I18" s="152"/>
      <c r="J18" s="152"/>
      <c r="K18" s="152"/>
      <c r="L18" s="152"/>
      <c r="M18" s="152"/>
      <c r="N18" s="153"/>
    </row>
    <row r="19" spans="2:36" ht="30" customHeight="1" x14ac:dyDescent="0.2">
      <c r="B19" s="168" t="s">
        <v>183</v>
      </c>
      <c r="C19" s="169"/>
      <c r="D19" s="170"/>
      <c r="E19" s="106"/>
      <c r="F19" s="118"/>
      <c r="G19" s="119"/>
      <c r="H19" s="119"/>
      <c r="I19" s="119"/>
      <c r="J19" s="119"/>
      <c r="K19" s="119"/>
      <c r="L19" s="119"/>
      <c r="M19" s="119"/>
      <c r="N19" s="119"/>
    </row>
    <row r="20" spans="2:36" ht="26" customHeight="1" x14ac:dyDescent="0.2">
      <c r="B20" s="175" t="s">
        <v>172</v>
      </c>
      <c r="C20" s="175"/>
      <c r="D20" s="175"/>
      <c r="E20" s="175"/>
      <c r="F20" s="175"/>
      <c r="G20" s="175"/>
      <c r="H20" s="175"/>
      <c r="I20" s="175"/>
      <c r="J20" s="175"/>
      <c r="K20" s="175"/>
      <c r="L20" s="175"/>
      <c r="M20" s="175"/>
      <c r="N20" s="175"/>
      <c r="O20" s="175"/>
      <c r="P20" s="175"/>
      <c r="Q20" s="175"/>
      <c r="R20" s="175"/>
      <c r="S20" s="175"/>
      <c r="T20" s="175"/>
    </row>
    <row r="21" spans="2:36" ht="10" customHeight="1" x14ac:dyDescent="0.2"/>
    <row r="22" spans="2:36" ht="30" customHeight="1" x14ac:dyDescent="0.2">
      <c r="B22" s="165" t="s">
        <v>174</v>
      </c>
      <c r="C22" s="166"/>
      <c r="D22" s="167"/>
    </row>
    <row r="23" spans="2:36" ht="30" customHeight="1" x14ac:dyDescent="0.2">
      <c r="B23" s="165" t="s">
        <v>175</v>
      </c>
      <c r="C23" s="166"/>
      <c r="D23" s="167"/>
      <c r="E23" s="96" t="s">
        <v>111</v>
      </c>
      <c r="F23" s="106"/>
      <c r="G23" s="98" t="s">
        <v>112</v>
      </c>
      <c r="H23" s="106"/>
      <c r="I23" s="98" t="s">
        <v>113</v>
      </c>
      <c r="J23" s="106"/>
      <c r="K23" s="107" t="s">
        <v>114</v>
      </c>
      <c r="L23" s="93" t="str">
        <f>IF(F23&lt;=9,DBCS(F23),ASC(F23))</f>
        <v/>
      </c>
      <c r="M23" s="93" t="str">
        <f>IF(H23&lt;=9,DBCS(H23),ASC(H23))</f>
        <v/>
      </c>
      <c r="N23" s="93" t="str">
        <f>IF(J23&lt;=9,DBCS(J23),ASC(J23))</f>
        <v/>
      </c>
      <c r="U23" s="95"/>
    </row>
    <row r="24" spans="2:36" ht="30" customHeight="1" x14ac:dyDescent="0.2">
      <c r="B24" s="165" t="s">
        <v>176</v>
      </c>
      <c r="C24" s="166"/>
      <c r="D24" s="167"/>
      <c r="E24" s="98" t="s">
        <v>109</v>
      </c>
      <c r="F24" s="109"/>
      <c r="G24" s="98" t="s">
        <v>110</v>
      </c>
      <c r="H24" s="106"/>
      <c r="I24" s="121" t="str">
        <f>IF(F24&lt;=9,DBCS(F24),ASC(F24))</f>
        <v/>
      </c>
      <c r="J24" s="122" t="str">
        <f>IF(H24&lt;=9,DBCS(H24),ASC(H24))</f>
        <v/>
      </c>
      <c r="K24" s="116"/>
      <c r="Q24" s="103"/>
    </row>
    <row r="25" spans="2:36" ht="10" customHeight="1" x14ac:dyDescent="0.2"/>
    <row r="26" spans="2:36" ht="30" customHeight="1" x14ac:dyDescent="0.2">
      <c r="B26" s="168" t="s">
        <v>178</v>
      </c>
      <c r="C26" s="169"/>
      <c r="D26" s="170"/>
    </row>
    <row r="27" spans="2:36" ht="30" customHeight="1" x14ac:dyDescent="0.2">
      <c r="B27" s="165" t="s">
        <v>156</v>
      </c>
      <c r="C27" s="166"/>
      <c r="D27" s="167"/>
      <c r="E27" s="111"/>
      <c r="F27" s="123"/>
      <c r="G27" s="124"/>
      <c r="H27" s="124"/>
      <c r="I27" s="124"/>
      <c r="J27" s="124"/>
      <c r="K27" s="124"/>
      <c r="L27" s="103"/>
      <c r="M27" s="103"/>
      <c r="N27" s="103"/>
      <c r="O27" s="103"/>
      <c r="P27" s="103"/>
      <c r="Q27" s="103"/>
    </row>
    <row r="28" spans="2:36" ht="30" customHeight="1" x14ac:dyDescent="0.2">
      <c r="B28" s="165" t="s">
        <v>175</v>
      </c>
      <c r="C28" s="166"/>
      <c r="D28" s="167"/>
      <c r="E28" s="113" t="s">
        <v>111</v>
      </c>
      <c r="F28" s="97"/>
      <c r="G28" s="98" t="s">
        <v>112</v>
      </c>
      <c r="H28" s="97"/>
      <c r="I28" s="98" t="s">
        <v>113</v>
      </c>
      <c r="J28" s="97"/>
      <c r="K28" s="107" t="s">
        <v>114</v>
      </c>
      <c r="L28" s="125" t="str">
        <f>IF(F28&lt;=9,DBCS(F28),ASC(F28))</f>
        <v/>
      </c>
      <c r="M28" s="126" t="str">
        <f>IF(H28&lt;=9,DBCS(H28),ASC(H28))</f>
        <v/>
      </c>
      <c r="N28" s="126" t="str">
        <f>IF(J28&lt;=9,DBCS(J28),ASC(J28))</f>
        <v/>
      </c>
      <c r="O28" s="103"/>
      <c r="P28" s="103"/>
      <c r="Q28" s="103"/>
      <c r="R28" s="103"/>
    </row>
    <row r="29" spans="2:36" ht="30" customHeight="1" x14ac:dyDescent="0.2">
      <c r="B29" s="165" t="s">
        <v>176</v>
      </c>
      <c r="C29" s="166"/>
      <c r="D29" s="167"/>
      <c r="E29" s="114" t="s">
        <v>109</v>
      </c>
      <c r="F29" s="115"/>
      <c r="G29" s="98" t="s">
        <v>110</v>
      </c>
      <c r="H29" s="97"/>
      <c r="I29" s="121" t="str">
        <f>IF(F29&lt;=9,DBCS(F29),ASC(F29))</f>
        <v/>
      </c>
      <c r="J29" s="122" t="str">
        <f>IF(H29&lt;=9,DBCS(H29),ASC(H29))</f>
        <v/>
      </c>
      <c r="K29" s="116"/>
      <c r="AG29" s="99"/>
    </row>
    <row r="30" spans="2:36" ht="10" customHeight="1" x14ac:dyDescent="0.2">
      <c r="AJ30" s="100"/>
    </row>
    <row r="31" spans="2:36" ht="30" customHeight="1" x14ac:dyDescent="0.2">
      <c r="B31" s="165" t="s">
        <v>119</v>
      </c>
      <c r="C31" s="166"/>
      <c r="D31" s="166"/>
      <c r="E31" s="167"/>
      <c r="F31" s="154"/>
      <c r="G31" s="154"/>
      <c r="H31" s="103"/>
      <c r="I31" s="103"/>
      <c r="J31" s="103"/>
      <c r="N31" s="101"/>
      <c r="O31" s="101"/>
    </row>
    <row r="32" spans="2:36" x14ac:dyDescent="0.2">
      <c r="B32" s="102" t="s">
        <v>173</v>
      </c>
      <c r="C32" s="102"/>
      <c r="D32" s="102"/>
      <c r="E32" s="102"/>
      <c r="F32" s="102"/>
      <c r="G32" s="102"/>
      <c r="H32" s="102"/>
      <c r="I32" s="102"/>
      <c r="J32" s="102"/>
      <c r="K32" s="101"/>
      <c r="L32" s="101"/>
      <c r="M32" s="101"/>
      <c r="N32" s="101"/>
      <c r="O32" s="101"/>
    </row>
    <row r="33" spans="2:30" ht="15" customHeight="1" x14ac:dyDescent="0.2">
      <c r="B33" s="102"/>
      <c r="C33" s="102"/>
      <c r="D33" s="102"/>
      <c r="E33" s="102"/>
      <c r="F33" s="102"/>
      <c r="G33" s="102"/>
      <c r="H33" s="102"/>
      <c r="I33" s="102"/>
      <c r="J33" s="102"/>
      <c r="K33" s="101"/>
      <c r="L33" s="101"/>
      <c r="M33" s="101"/>
      <c r="N33" s="101"/>
      <c r="O33" s="101"/>
    </row>
    <row r="34" spans="2:30" ht="30" customHeight="1" x14ac:dyDescent="0.2">
      <c r="B34" s="165" t="s">
        <v>121</v>
      </c>
      <c r="C34" s="166"/>
      <c r="D34" s="166"/>
      <c r="E34" s="167"/>
      <c r="F34" s="154"/>
      <c r="G34" s="154"/>
      <c r="H34" s="127"/>
      <c r="I34" s="103"/>
      <c r="J34" s="103"/>
      <c r="M34" s="101"/>
      <c r="N34" s="101"/>
      <c r="O34" s="101"/>
    </row>
    <row r="35" spans="2:30" x14ac:dyDescent="0.2">
      <c r="B35" s="102" t="s">
        <v>196</v>
      </c>
      <c r="C35" s="102"/>
      <c r="D35" s="102"/>
      <c r="E35" s="102"/>
      <c r="F35" s="102"/>
      <c r="G35" s="102"/>
      <c r="H35" s="102"/>
      <c r="I35" s="102"/>
      <c r="J35" s="102"/>
      <c r="K35" s="101"/>
      <c r="L35" s="101"/>
      <c r="M35" s="101"/>
      <c r="N35" s="101"/>
      <c r="O35" s="101"/>
    </row>
    <row r="36" spans="2:30" ht="10" customHeight="1" x14ac:dyDescent="0.2">
      <c r="B36" s="102"/>
      <c r="C36" s="102"/>
      <c r="D36" s="102"/>
      <c r="E36" s="102"/>
      <c r="F36" s="102"/>
      <c r="G36" s="102"/>
      <c r="H36" s="102"/>
      <c r="I36" s="102"/>
      <c r="J36" s="102"/>
      <c r="K36" s="101"/>
      <c r="L36" s="101"/>
      <c r="M36" s="101"/>
      <c r="N36" s="101"/>
      <c r="O36" s="101"/>
    </row>
    <row r="37" spans="2:30" ht="13" customHeight="1" x14ac:dyDescent="0.2">
      <c r="W37" s="101"/>
      <c r="X37" s="101"/>
      <c r="Y37" s="101"/>
      <c r="Z37" s="101"/>
      <c r="AA37" s="101"/>
      <c r="AB37" s="101"/>
      <c r="AC37" s="101"/>
      <c r="AD37" s="101"/>
    </row>
    <row r="38" spans="2:30" ht="25" customHeight="1" x14ac:dyDescent="0.2">
      <c r="B38" s="91" t="s">
        <v>161</v>
      </c>
      <c r="C38" s="90"/>
      <c r="D38" s="90"/>
      <c r="E38" s="90"/>
      <c r="F38" s="90"/>
      <c r="G38" s="90"/>
      <c r="H38" s="90"/>
      <c r="I38" s="90"/>
      <c r="J38" s="90"/>
      <c r="W38" s="101"/>
      <c r="X38" s="101"/>
      <c r="Y38" s="101"/>
      <c r="Z38" s="101"/>
      <c r="AA38" s="101"/>
      <c r="AB38" s="101"/>
      <c r="AC38" s="101"/>
      <c r="AD38" s="101"/>
    </row>
    <row r="39" spans="2:30" ht="10" customHeight="1" x14ac:dyDescent="0.2">
      <c r="B39" s="90"/>
      <c r="C39" s="90"/>
      <c r="D39" s="90"/>
      <c r="E39" s="90"/>
      <c r="F39" s="90"/>
      <c r="G39" s="90"/>
      <c r="H39" s="90"/>
      <c r="I39" s="90"/>
      <c r="J39" s="90"/>
      <c r="W39" s="101"/>
      <c r="X39" s="101"/>
      <c r="Y39" s="101"/>
      <c r="Z39" s="101"/>
      <c r="AA39" s="101"/>
      <c r="AB39" s="101"/>
      <c r="AC39" s="101"/>
      <c r="AD39" s="101"/>
    </row>
    <row r="40" spans="2:30" ht="30" customHeight="1" x14ac:dyDescent="0.2">
      <c r="B40" s="128" t="s">
        <v>180</v>
      </c>
      <c r="C40" s="129"/>
      <c r="D40" s="129"/>
      <c r="E40" s="129"/>
      <c r="F40" s="129"/>
      <c r="G40" s="129"/>
      <c r="H40" s="129"/>
      <c r="I40" s="130"/>
      <c r="J40" s="108"/>
      <c r="K40" s="131"/>
      <c r="L40" s="131"/>
      <c r="M40" s="131"/>
      <c r="AA40" s="104"/>
      <c r="AB40" s="104"/>
      <c r="AC40" s="104"/>
      <c r="AD40" s="104"/>
    </row>
    <row r="41" spans="2:30" ht="30" customHeight="1" x14ac:dyDescent="0.2">
      <c r="B41" s="128" t="s">
        <v>181</v>
      </c>
      <c r="C41" s="129"/>
      <c r="D41" s="129"/>
      <c r="E41" s="129"/>
      <c r="F41" s="129"/>
      <c r="G41" s="129"/>
      <c r="H41" s="129"/>
      <c r="I41" s="130"/>
      <c r="J41" s="108"/>
      <c r="K41" s="131"/>
      <c r="L41" s="131"/>
      <c r="M41" s="131"/>
      <c r="AA41" s="104"/>
      <c r="AB41" s="104"/>
      <c r="AC41" s="104"/>
      <c r="AD41" s="104"/>
    </row>
    <row r="42" spans="2:30" ht="30" customHeight="1" x14ac:dyDescent="0.2">
      <c r="B42" s="128" t="s">
        <v>182</v>
      </c>
      <c r="C42" s="129"/>
      <c r="D42" s="129"/>
      <c r="E42" s="129"/>
      <c r="F42" s="129"/>
      <c r="G42" s="129"/>
      <c r="H42" s="129"/>
      <c r="I42" s="130"/>
      <c r="J42" s="108"/>
      <c r="K42" s="131"/>
      <c r="L42" s="131"/>
      <c r="M42" s="131"/>
      <c r="AA42" s="104"/>
      <c r="AB42" s="104"/>
      <c r="AC42" s="104"/>
      <c r="AD42" s="104"/>
    </row>
    <row r="43" spans="2:30" ht="26.5" customHeight="1" x14ac:dyDescent="0.2">
      <c r="X43" s="104"/>
      <c r="Y43" s="104"/>
      <c r="Z43" s="104"/>
      <c r="AA43" s="104"/>
      <c r="AB43" s="104"/>
      <c r="AC43" s="104"/>
      <c r="AD43" s="104"/>
    </row>
    <row r="44" spans="2:30" ht="25" customHeight="1" x14ac:dyDescent="0.2">
      <c r="B44" s="91" t="s">
        <v>167</v>
      </c>
      <c r="C44" s="90"/>
      <c r="D44" s="90"/>
      <c r="E44" s="90"/>
      <c r="F44" s="90"/>
      <c r="G44" s="90"/>
      <c r="H44" s="90"/>
      <c r="I44" s="90"/>
      <c r="J44" s="90"/>
      <c r="X44" s="104"/>
      <c r="Y44" s="104"/>
      <c r="Z44" s="104"/>
      <c r="AA44" s="104"/>
      <c r="AB44" s="104"/>
      <c r="AC44" s="104"/>
      <c r="AD44" s="104"/>
    </row>
    <row r="45" spans="2:30" ht="10" customHeight="1" x14ac:dyDescent="0.2">
      <c r="B45" s="90"/>
      <c r="C45" s="90"/>
      <c r="D45" s="90"/>
      <c r="E45" s="90"/>
      <c r="F45" s="90"/>
      <c r="G45" s="90"/>
      <c r="H45" s="90"/>
      <c r="I45" s="90"/>
      <c r="J45" s="90"/>
      <c r="X45" s="104"/>
      <c r="Y45" s="104"/>
      <c r="Z45" s="104"/>
      <c r="AA45" s="104"/>
      <c r="AB45" s="104"/>
      <c r="AC45" s="104"/>
      <c r="AD45" s="104"/>
    </row>
    <row r="46" spans="2:30" ht="33" customHeight="1" x14ac:dyDescent="0.2">
      <c r="B46" s="177" t="s">
        <v>179</v>
      </c>
      <c r="C46" s="177"/>
      <c r="D46" s="177"/>
      <c r="E46" s="177"/>
      <c r="F46" s="177"/>
      <c r="G46" s="177"/>
      <c r="H46" s="177"/>
      <c r="I46" s="177"/>
      <c r="J46" s="177"/>
      <c r="K46" s="177"/>
      <c r="L46" s="177"/>
      <c r="M46" s="177"/>
      <c r="N46" s="177"/>
      <c r="O46" s="177"/>
      <c r="P46" s="177"/>
      <c r="Q46" s="132"/>
      <c r="R46" s="132"/>
      <c r="S46" s="132"/>
      <c r="T46" s="132"/>
      <c r="X46" s="104"/>
      <c r="Y46" s="104"/>
      <c r="Z46" s="104"/>
      <c r="AA46" s="104"/>
      <c r="AB46" s="104"/>
      <c r="AC46" s="104"/>
      <c r="AD46" s="104"/>
    </row>
    <row r="47" spans="2:30" ht="30" customHeight="1" x14ac:dyDescent="0.2">
      <c r="B47" s="164" t="s">
        <v>168</v>
      </c>
      <c r="C47" s="164"/>
      <c r="D47" s="164"/>
      <c r="E47" s="164"/>
      <c r="F47" s="164"/>
      <c r="G47" s="164"/>
      <c r="H47" s="164"/>
      <c r="I47" s="105"/>
      <c r="J47" s="105"/>
      <c r="X47" s="104"/>
      <c r="Y47" s="104"/>
      <c r="Z47" s="104"/>
      <c r="AA47" s="104"/>
      <c r="AB47" s="104"/>
      <c r="AC47" s="104"/>
      <c r="AD47" s="104"/>
    </row>
    <row r="48" spans="2:30" ht="11" customHeight="1" x14ac:dyDescent="0.2">
      <c r="X48" s="104"/>
      <c r="Y48" s="104"/>
      <c r="Z48" s="104"/>
      <c r="AA48" s="104"/>
      <c r="AB48" s="104"/>
      <c r="AC48" s="104"/>
      <c r="AD48" s="104"/>
    </row>
    <row r="49" spans="1:30" ht="13" customHeight="1" x14ac:dyDescent="0.2">
      <c r="B49" s="90" t="s">
        <v>162</v>
      </c>
      <c r="C49" s="90"/>
      <c r="D49" s="90"/>
      <c r="E49" s="90"/>
      <c r="F49" s="90"/>
      <c r="G49" s="90"/>
      <c r="H49" s="90"/>
      <c r="I49" s="90"/>
      <c r="J49" s="90"/>
    </row>
    <row r="50" spans="1:30" ht="6" customHeight="1" x14ac:dyDescent="0.2">
      <c r="B50" s="90"/>
      <c r="C50" s="90"/>
      <c r="D50" s="90"/>
      <c r="E50" s="90"/>
      <c r="F50" s="90"/>
      <c r="G50" s="90"/>
      <c r="H50" s="90"/>
      <c r="I50" s="90"/>
      <c r="J50" s="90"/>
    </row>
    <row r="51" spans="1:30" ht="13" customHeight="1" x14ac:dyDescent="0.2">
      <c r="O51" s="176" t="s">
        <v>164</v>
      </c>
      <c r="P51" s="176"/>
    </row>
    <row r="52" spans="1:30" ht="30" customHeight="1" x14ac:dyDescent="0.2">
      <c r="B52" s="171"/>
      <c r="C52" s="172"/>
      <c r="D52" s="173"/>
      <c r="E52" s="150" t="s">
        <v>34</v>
      </c>
      <c r="F52" s="150"/>
      <c r="G52" s="150"/>
      <c r="H52" s="150" t="s">
        <v>35</v>
      </c>
      <c r="I52" s="150"/>
      <c r="J52" s="150"/>
      <c r="K52" s="150" t="s">
        <v>36</v>
      </c>
      <c r="L52" s="150"/>
      <c r="M52" s="150"/>
      <c r="N52" s="150" t="s">
        <v>37</v>
      </c>
      <c r="O52" s="150"/>
      <c r="P52" s="150"/>
    </row>
    <row r="53" spans="1:30" ht="30" customHeight="1" x14ac:dyDescent="0.2">
      <c r="A53" s="94">
        <f>E12+2</f>
        <v>2</v>
      </c>
      <c r="B53" s="148" t="s">
        <v>28</v>
      </c>
      <c r="C53" s="148"/>
      <c r="D53" s="148"/>
      <c r="E53" s="149"/>
      <c r="F53" s="149"/>
      <c r="G53" s="149"/>
      <c r="H53" s="149"/>
      <c r="I53" s="149"/>
      <c r="J53" s="149"/>
      <c r="K53" s="149"/>
      <c r="L53" s="149"/>
      <c r="M53" s="149"/>
      <c r="N53" s="149"/>
      <c r="O53" s="149"/>
      <c r="P53" s="149"/>
    </row>
    <row r="54" spans="1:30" ht="30" customHeight="1" x14ac:dyDescent="0.2">
      <c r="A54" s="94">
        <f>E12+2</f>
        <v>2</v>
      </c>
      <c r="B54" s="148" t="s">
        <v>29</v>
      </c>
      <c r="C54" s="148"/>
      <c r="D54" s="148"/>
      <c r="E54" s="149"/>
      <c r="F54" s="149"/>
      <c r="G54" s="149"/>
      <c r="H54" s="149"/>
      <c r="I54" s="149"/>
      <c r="J54" s="149"/>
      <c r="K54" s="149"/>
      <c r="L54" s="149"/>
      <c r="M54" s="149"/>
      <c r="N54" s="149"/>
      <c r="O54" s="149"/>
      <c r="P54" s="149"/>
    </row>
    <row r="55" spans="1:30" ht="30" customHeight="1" x14ac:dyDescent="0.2">
      <c r="A55" s="94">
        <f>E12+3</f>
        <v>3</v>
      </c>
      <c r="B55" s="148" t="s">
        <v>177</v>
      </c>
      <c r="C55" s="148"/>
      <c r="D55" s="148"/>
      <c r="E55" s="149"/>
      <c r="F55" s="149"/>
      <c r="G55" s="149"/>
      <c r="H55" s="149"/>
      <c r="I55" s="149"/>
      <c r="J55" s="149"/>
      <c r="K55" s="149"/>
      <c r="L55" s="149"/>
      <c r="M55" s="149"/>
      <c r="N55" s="149"/>
      <c r="O55" s="149"/>
      <c r="P55" s="149"/>
    </row>
    <row r="56" spans="1:30" ht="30" customHeight="1" x14ac:dyDescent="0.2">
      <c r="A56" s="94">
        <f>E12+4</f>
        <v>4</v>
      </c>
      <c r="B56" s="148" t="s">
        <v>31</v>
      </c>
      <c r="C56" s="148"/>
      <c r="D56" s="148"/>
      <c r="E56" s="149"/>
      <c r="F56" s="149"/>
      <c r="G56" s="149"/>
      <c r="H56" s="149"/>
      <c r="I56" s="149"/>
      <c r="J56" s="149"/>
      <c r="K56" s="149"/>
      <c r="L56" s="149"/>
      <c r="M56" s="149"/>
      <c r="N56" s="149"/>
      <c r="O56" s="149"/>
      <c r="P56" s="149"/>
    </row>
    <row r="57" spans="1:30" ht="30" customHeight="1" x14ac:dyDescent="0.2">
      <c r="A57" s="94">
        <f>E12+5</f>
        <v>5</v>
      </c>
      <c r="B57" s="148" t="s">
        <v>32</v>
      </c>
      <c r="C57" s="148"/>
      <c r="D57" s="148"/>
      <c r="E57" s="149"/>
      <c r="F57" s="149"/>
      <c r="G57" s="149"/>
      <c r="H57" s="149"/>
      <c r="I57" s="149"/>
      <c r="J57" s="149"/>
      <c r="K57" s="149"/>
      <c r="L57" s="149"/>
      <c r="M57" s="149"/>
      <c r="N57" s="149"/>
      <c r="O57" s="149"/>
      <c r="P57" s="149"/>
    </row>
    <row r="58" spans="1:30" ht="30" customHeight="1" x14ac:dyDescent="0.2">
      <c r="A58" s="94">
        <f>E12+6</f>
        <v>6</v>
      </c>
      <c r="B58" s="148" t="s">
        <v>33</v>
      </c>
      <c r="C58" s="148"/>
      <c r="D58" s="148"/>
      <c r="E58" s="149"/>
      <c r="F58" s="149"/>
      <c r="G58" s="149"/>
      <c r="H58" s="149"/>
      <c r="I58" s="149"/>
      <c r="J58" s="149"/>
      <c r="K58" s="149"/>
      <c r="L58" s="149"/>
      <c r="M58" s="149"/>
      <c r="N58" s="149"/>
      <c r="O58" s="149"/>
      <c r="P58" s="149"/>
    </row>
    <row r="59" spans="1:30" ht="44" customHeight="1" x14ac:dyDescent="0.2">
      <c r="B59" s="147" t="s">
        <v>184</v>
      </c>
      <c r="C59" s="147"/>
      <c r="D59" s="147"/>
      <c r="E59" s="147"/>
      <c r="F59" s="147"/>
      <c r="G59" s="147"/>
      <c r="H59" s="147"/>
      <c r="I59" s="147"/>
      <c r="J59" s="147"/>
      <c r="K59" s="147"/>
      <c r="L59" s="147"/>
      <c r="M59" s="147"/>
      <c r="N59" s="147"/>
      <c r="O59" s="147"/>
      <c r="P59" s="147"/>
      <c r="Q59" s="134"/>
      <c r="R59" s="134"/>
    </row>
    <row r="60" spans="1:30" ht="13" customHeight="1" x14ac:dyDescent="0.2">
      <c r="X60" s="104"/>
      <c r="Y60" s="104"/>
      <c r="Z60" s="104"/>
      <c r="AA60" s="104"/>
      <c r="AB60" s="104"/>
      <c r="AC60" s="104"/>
      <c r="AD60" s="104"/>
    </row>
    <row r="61" spans="1:30" ht="25" customHeight="1" x14ac:dyDescent="0.2">
      <c r="B61" s="91" t="s">
        <v>160</v>
      </c>
      <c r="C61" s="90"/>
      <c r="D61" s="90"/>
      <c r="E61" s="90"/>
      <c r="F61" s="90"/>
      <c r="G61" s="90"/>
      <c r="H61" s="90"/>
      <c r="I61" s="90"/>
      <c r="J61" s="90"/>
      <c r="X61" s="104"/>
      <c r="Y61" s="104"/>
      <c r="Z61" s="104"/>
      <c r="AA61" s="104"/>
      <c r="AB61" s="104"/>
      <c r="AC61" s="104"/>
      <c r="AD61" s="104"/>
    </row>
    <row r="62" spans="1:30" ht="6" customHeight="1" x14ac:dyDescent="0.2">
      <c r="B62" s="90"/>
      <c r="C62" s="90"/>
      <c r="D62" s="90"/>
      <c r="E62" s="90"/>
      <c r="F62" s="90"/>
      <c r="G62" s="90"/>
      <c r="H62" s="90"/>
      <c r="I62" s="90"/>
      <c r="J62" s="90"/>
      <c r="X62" s="104"/>
      <c r="Y62" s="104"/>
      <c r="Z62" s="104"/>
      <c r="AA62" s="104"/>
      <c r="AB62" s="104"/>
      <c r="AC62" s="104"/>
      <c r="AD62" s="104"/>
    </row>
    <row r="63" spans="1:30" ht="25" customHeight="1" x14ac:dyDescent="0.2">
      <c r="B63" s="117" t="s">
        <v>122</v>
      </c>
      <c r="C63" s="112"/>
      <c r="D63" s="112"/>
      <c r="E63" s="112"/>
      <c r="F63" s="110"/>
      <c r="G63" s="174"/>
      <c r="H63" s="174"/>
      <c r="I63" s="174"/>
      <c r="J63" s="174"/>
      <c r="K63" s="174"/>
      <c r="L63" s="174"/>
      <c r="M63" s="174"/>
      <c r="N63" s="174"/>
      <c r="O63" s="174"/>
      <c r="P63" s="174"/>
    </row>
    <row r="64" spans="1:30" ht="25" customHeight="1" x14ac:dyDescent="0.2">
      <c r="B64" s="117" t="s">
        <v>134</v>
      </c>
      <c r="C64" s="112"/>
      <c r="D64" s="112"/>
      <c r="E64" s="112"/>
      <c r="F64" s="110"/>
      <c r="G64" s="174"/>
      <c r="H64" s="174"/>
      <c r="I64" s="174"/>
      <c r="J64" s="174"/>
      <c r="K64" s="174"/>
      <c r="L64" s="174"/>
      <c r="M64" s="174"/>
      <c r="N64" s="174"/>
      <c r="O64" s="174"/>
      <c r="P64" s="174"/>
    </row>
    <row r="65" spans="2:16" ht="25" customHeight="1" x14ac:dyDescent="0.2">
      <c r="B65" s="117" t="s">
        <v>135</v>
      </c>
      <c r="C65" s="112"/>
      <c r="D65" s="112"/>
      <c r="E65" s="112"/>
      <c r="F65" s="110"/>
      <c r="G65" s="174"/>
      <c r="H65" s="174"/>
      <c r="I65" s="174"/>
      <c r="J65" s="174"/>
      <c r="K65" s="174"/>
      <c r="L65" s="174"/>
      <c r="M65" s="174"/>
      <c r="N65" s="174"/>
      <c r="O65" s="174"/>
      <c r="P65" s="174"/>
    </row>
    <row r="66" spans="2:16" ht="10" customHeight="1" x14ac:dyDescent="0.2"/>
    <row r="67" spans="2:16" ht="25" customHeight="1" x14ac:dyDescent="0.2">
      <c r="B67" s="117" t="s">
        <v>125</v>
      </c>
      <c r="C67" s="112"/>
      <c r="D67" s="112"/>
      <c r="E67" s="112"/>
      <c r="F67" s="110"/>
      <c r="G67" s="174"/>
      <c r="H67" s="174"/>
      <c r="I67" s="174"/>
      <c r="J67" s="174"/>
      <c r="K67" s="174"/>
      <c r="L67" s="174"/>
      <c r="M67" s="174"/>
      <c r="N67" s="174"/>
      <c r="O67" s="174"/>
      <c r="P67" s="174"/>
    </row>
    <row r="68" spans="2:16" ht="25" customHeight="1" x14ac:dyDescent="0.2">
      <c r="B68" s="117" t="s">
        <v>136</v>
      </c>
      <c r="C68" s="112"/>
      <c r="D68" s="112"/>
      <c r="E68" s="112"/>
      <c r="F68" s="110"/>
      <c r="G68" s="174"/>
      <c r="H68" s="174"/>
      <c r="I68" s="174"/>
      <c r="J68" s="174"/>
      <c r="K68" s="174"/>
      <c r="L68" s="174"/>
      <c r="M68" s="174"/>
      <c r="N68" s="174"/>
      <c r="O68" s="174"/>
      <c r="P68" s="174"/>
    </row>
    <row r="69" spans="2:16" ht="25" customHeight="1" x14ac:dyDescent="0.2">
      <c r="B69" s="117" t="s">
        <v>137</v>
      </c>
      <c r="C69" s="112"/>
      <c r="D69" s="112"/>
      <c r="E69" s="112"/>
      <c r="F69" s="110"/>
      <c r="G69" s="174"/>
      <c r="H69" s="174"/>
      <c r="I69" s="174"/>
      <c r="J69" s="174"/>
      <c r="K69" s="174"/>
      <c r="L69" s="174"/>
      <c r="M69" s="174"/>
      <c r="N69" s="174"/>
      <c r="O69" s="174"/>
      <c r="P69" s="174"/>
    </row>
    <row r="70" spans="2:16" ht="10" customHeight="1" x14ac:dyDescent="0.2"/>
    <row r="71" spans="2:16" ht="25" customHeight="1" x14ac:dyDescent="0.2">
      <c r="B71" s="117" t="s">
        <v>126</v>
      </c>
      <c r="C71" s="112"/>
      <c r="D71" s="112"/>
      <c r="E71" s="112"/>
      <c r="F71" s="110"/>
      <c r="G71" s="174"/>
      <c r="H71" s="174"/>
      <c r="I71" s="174"/>
      <c r="J71" s="174"/>
      <c r="K71" s="174"/>
      <c r="L71" s="174"/>
      <c r="M71" s="174"/>
      <c r="N71" s="174"/>
      <c r="O71" s="174"/>
      <c r="P71" s="174"/>
    </row>
    <row r="72" spans="2:16" ht="25" customHeight="1" x14ac:dyDescent="0.2">
      <c r="B72" s="117" t="s">
        <v>138</v>
      </c>
      <c r="C72" s="112"/>
      <c r="D72" s="112"/>
      <c r="E72" s="112"/>
      <c r="F72" s="110"/>
      <c r="G72" s="174"/>
      <c r="H72" s="174"/>
      <c r="I72" s="174"/>
      <c r="J72" s="174"/>
      <c r="K72" s="174"/>
      <c r="L72" s="174"/>
      <c r="M72" s="174"/>
      <c r="N72" s="174"/>
      <c r="O72" s="174"/>
      <c r="P72" s="174"/>
    </row>
    <row r="73" spans="2:16" ht="25" customHeight="1" x14ac:dyDescent="0.2">
      <c r="B73" s="117" t="s">
        <v>139</v>
      </c>
      <c r="C73" s="112"/>
      <c r="D73" s="112"/>
      <c r="E73" s="112"/>
      <c r="F73" s="110"/>
      <c r="G73" s="174"/>
      <c r="H73" s="174"/>
      <c r="I73" s="174"/>
      <c r="J73" s="174"/>
      <c r="K73" s="174"/>
      <c r="L73" s="174"/>
      <c r="M73" s="174"/>
      <c r="N73" s="174"/>
      <c r="O73" s="174"/>
      <c r="P73" s="174"/>
    </row>
    <row r="74" spans="2:16" ht="10" customHeight="1" x14ac:dyDescent="0.2"/>
    <row r="75" spans="2:16" ht="25" customHeight="1" x14ac:dyDescent="0.2">
      <c r="B75" s="117" t="s">
        <v>127</v>
      </c>
      <c r="C75" s="112"/>
      <c r="D75" s="112"/>
      <c r="E75" s="112"/>
      <c r="F75" s="110"/>
      <c r="G75" s="174"/>
      <c r="H75" s="174"/>
      <c r="I75" s="174"/>
      <c r="J75" s="174"/>
      <c r="K75" s="174"/>
      <c r="L75" s="174"/>
      <c r="M75" s="174"/>
      <c r="N75" s="174"/>
      <c r="O75" s="174"/>
      <c r="P75" s="174"/>
    </row>
    <row r="76" spans="2:16" ht="25" customHeight="1" x14ac:dyDescent="0.2">
      <c r="B76" s="117" t="s">
        <v>140</v>
      </c>
      <c r="C76" s="112"/>
      <c r="D76" s="112"/>
      <c r="E76" s="112"/>
      <c r="F76" s="110"/>
      <c r="G76" s="174"/>
      <c r="H76" s="174"/>
      <c r="I76" s="174"/>
      <c r="J76" s="174"/>
      <c r="K76" s="174"/>
      <c r="L76" s="174"/>
      <c r="M76" s="174"/>
      <c r="N76" s="174"/>
      <c r="O76" s="174"/>
      <c r="P76" s="174"/>
    </row>
    <row r="77" spans="2:16" ht="25" customHeight="1" x14ac:dyDescent="0.2">
      <c r="B77" s="117" t="s">
        <v>141</v>
      </c>
      <c r="C77" s="112"/>
      <c r="D77" s="112"/>
      <c r="E77" s="112"/>
      <c r="F77" s="110"/>
      <c r="G77" s="174"/>
      <c r="H77" s="174"/>
      <c r="I77" s="174"/>
      <c r="J77" s="174"/>
      <c r="K77" s="174"/>
      <c r="L77" s="174"/>
      <c r="M77" s="174"/>
      <c r="N77" s="174"/>
      <c r="O77" s="174"/>
      <c r="P77" s="174"/>
    </row>
    <row r="78" spans="2:16" ht="10" customHeight="1" x14ac:dyDescent="0.2"/>
    <row r="79" spans="2:16" ht="25" customHeight="1" x14ac:dyDescent="0.2">
      <c r="B79" s="117" t="s">
        <v>128</v>
      </c>
      <c r="C79" s="112"/>
      <c r="D79" s="112"/>
      <c r="E79" s="112"/>
      <c r="F79" s="110"/>
      <c r="G79" s="174"/>
      <c r="H79" s="174"/>
      <c r="I79" s="174"/>
      <c r="J79" s="174"/>
      <c r="K79" s="174"/>
      <c r="L79" s="174"/>
      <c r="M79" s="174"/>
      <c r="N79" s="174"/>
      <c r="O79" s="174"/>
      <c r="P79" s="174"/>
    </row>
    <row r="80" spans="2:16" ht="25" customHeight="1" x14ac:dyDescent="0.2">
      <c r="B80" s="117" t="s">
        <v>142</v>
      </c>
      <c r="C80" s="112"/>
      <c r="D80" s="112"/>
      <c r="E80" s="112"/>
      <c r="F80" s="110"/>
      <c r="G80" s="174"/>
      <c r="H80" s="174"/>
      <c r="I80" s="174"/>
      <c r="J80" s="174"/>
      <c r="K80" s="174"/>
      <c r="L80" s="174"/>
      <c r="M80" s="174"/>
      <c r="N80" s="174"/>
      <c r="O80" s="174"/>
      <c r="P80" s="174"/>
    </row>
    <row r="81" spans="2:16" ht="25" customHeight="1" x14ac:dyDescent="0.2">
      <c r="B81" s="117" t="s">
        <v>143</v>
      </c>
      <c r="C81" s="112"/>
      <c r="D81" s="112"/>
      <c r="E81" s="112"/>
      <c r="F81" s="110"/>
      <c r="G81" s="174"/>
      <c r="H81" s="174"/>
      <c r="I81" s="174"/>
      <c r="J81" s="174"/>
      <c r="K81" s="174"/>
      <c r="L81" s="174"/>
      <c r="M81" s="174"/>
      <c r="N81" s="174"/>
      <c r="O81" s="174"/>
      <c r="P81" s="174"/>
    </row>
    <row r="82" spans="2:16" ht="10" customHeight="1" x14ac:dyDescent="0.2"/>
    <row r="83" spans="2:16" ht="25" customHeight="1" x14ac:dyDescent="0.2">
      <c r="B83" s="117" t="s">
        <v>129</v>
      </c>
      <c r="C83" s="112"/>
      <c r="D83" s="112"/>
      <c r="E83" s="112"/>
      <c r="F83" s="110"/>
      <c r="G83" s="174"/>
      <c r="H83" s="174"/>
      <c r="I83" s="174"/>
      <c r="J83" s="174"/>
      <c r="K83" s="174"/>
      <c r="L83" s="174"/>
      <c r="M83" s="174"/>
      <c r="N83" s="174"/>
      <c r="O83" s="174"/>
      <c r="P83" s="174"/>
    </row>
    <row r="84" spans="2:16" ht="25" customHeight="1" x14ac:dyDescent="0.2">
      <c r="B84" s="117" t="s">
        <v>144</v>
      </c>
      <c r="C84" s="112"/>
      <c r="D84" s="112"/>
      <c r="E84" s="112"/>
      <c r="F84" s="110"/>
      <c r="G84" s="174"/>
      <c r="H84" s="174"/>
      <c r="I84" s="174"/>
      <c r="J84" s="174"/>
      <c r="K84" s="174"/>
      <c r="L84" s="174"/>
      <c r="M84" s="174"/>
      <c r="N84" s="174"/>
      <c r="O84" s="174"/>
      <c r="P84" s="174"/>
    </row>
    <row r="85" spans="2:16" ht="25" customHeight="1" x14ac:dyDescent="0.2">
      <c r="B85" s="117" t="s">
        <v>145</v>
      </c>
      <c r="C85" s="112"/>
      <c r="D85" s="112"/>
      <c r="E85" s="112"/>
      <c r="F85" s="110"/>
      <c r="G85" s="174"/>
      <c r="H85" s="174"/>
      <c r="I85" s="174"/>
      <c r="J85" s="174"/>
      <c r="K85" s="174"/>
      <c r="L85" s="174"/>
      <c r="M85" s="174"/>
      <c r="N85" s="174"/>
      <c r="O85" s="174"/>
      <c r="P85" s="174"/>
    </row>
    <row r="86" spans="2:16" ht="10" customHeight="1" x14ac:dyDescent="0.2"/>
    <row r="87" spans="2:16" ht="25" customHeight="1" x14ac:dyDescent="0.2">
      <c r="B87" s="117" t="s">
        <v>130</v>
      </c>
      <c r="C87" s="112"/>
      <c r="D87" s="112"/>
      <c r="E87" s="112"/>
      <c r="F87" s="110"/>
      <c r="G87" s="174"/>
      <c r="H87" s="174"/>
      <c r="I87" s="174"/>
      <c r="J87" s="174"/>
      <c r="K87" s="174"/>
      <c r="L87" s="174"/>
      <c r="M87" s="174"/>
      <c r="N87" s="174"/>
      <c r="O87" s="174"/>
      <c r="P87" s="174"/>
    </row>
    <row r="88" spans="2:16" ht="25" customHeight="1" x14ac:dyDescent="0.2">
      <c r="B88" s="117" t="s">
        <v>146</v>
      </c>
      <c r="C88" s="112"/>
      <c r="D88" s="112"/>
      <c r="E88" s="112"/>
      <c r="F88" s="110"/>
      <c r="G88" s="174"/>
      <c r="H88" s="174"/>
      <c r="I88" s="174"/>
      <c r="J88" s="174"/>
      <c r="K88" s="174"/>
      <c r="L88" s="174"/>
      <c r="M88" s="174"/>
      <c r="N88" s="174"/>
      <c r="O88" s="174"/>
      <c r="P88" s="174"/>
    </row>
    <row r="89" spans="2:16" ht="25" customHeight="1" x14ac:dyDescent="0.2">
      <c r="B89" s="117" t="s">
        <v>147</v>
      </c>
      <c r="C89" s="112"/>
      <c r="D89" s="112"/>
      <c r="E89" s="112"/>
      <c r="F89" s="110"/>
      <c r="G89" s="174"/>
      <c r="H89" s="174"/>
      <c r="I89" s="174"/>
      <c r="J89" s="174"/>
      <c r="K89" s="174"/>
      <c r="L89" s="174"/>
      <c r="M89" s="174"/>
      <c r="N89" s="174"/>
      <c r="O89" s="174"/>
      <c r="P89" s="174"/>
    </row>
    <row r="90" spans="2:16" ht="10" customHeight="1" x14ac:dyDescent="0.2"/>
    <row r="91" spans="2:16" ht="25" customHeight="1" x14ac:dyDescent="0.2">
      <c r="B91" s="117" t="s">
        <v>131</v>
      </c>
      <c r="C91" s="112"/>
      <c r="D91" s="112"/>
      <c r="E91" s="112"/>
      <c r="F91" s="110"/>
      <c r="G91" s="174"/>
      <c r="H91" s="174"/>
      <c r="I91" s="174"/>
      <c r="J91" s="174"/>
      <c r="K91" s="174"/>
      <c r="L91" s="174"/>
      <c r="M91" s="174"/>
      <c r="N91" s="174"/>
      <c r="O91" s="174"/>
      <c r="P91" s="174"/>
    </row>
    <row r="92" spans="2:16" ht="25" customHeight="1" x14ac:dyDescent="0.2">
      <c r="B92" s="117" t="s">
        <v>148</v>
      </c>
      <c r="C92" s="112"/>
      <c r="D92" s="112"/>
      <c r="E92" s="112"/>
      <c r="F92" s="110"/>
      <c r="G92" s="174"/>
      <c r="H92" s="174"/>
      <c r="I92" s="174"/>
      <c r="J92" s="174"/>
      <c r="K92" s="174"/>
      <c r="L92" s="174"/>
      <c r="M92" s="174"/>
      <c r="N92" s="174"/>
      <c r="O92" s="174"/>
      <c r="P92" s="174"/>
    </row>
    <row r="93" spans="2:16" ht="25" customHeight="1" x14ac:dyDescent="0.2">
      <c r="B93" s="117" t="s">
        <v>149</v>
      </c>
      <c r="C93" s="112"/>
      <c r="D93" s="112"/>
      <c r="E93" s="112"/>
      <c r="F93" s="110"/>
      <c r="G93" s="174"/>
      <c r="H93" s="174"/>
      <c r="I93" s="174"/>
      <c r="J93" s="174"/>
      <c r="K93" s="174"/>
      <c r="L93" s="174"/>
      <c r="M93" s="174"/>
      <c r="N93" s="174"/>
      <c r="O93" s="174"/>
      <c r="P93" s="174"/>
    </row>
    <row r="94" spans="2:16" ht="10" customHeight="1" x14ac:dyDescent="0.2"/>
    <row r="95" spans="2:16" ht="25" customHeight="1" x14ac:dyDescent="0.2">
      <c r="B95" s="117" t="s">
        <v>132</v>
      </c>
      <c r="C95" s="112"/>
      <c r="D95" s="112"/>
      <c r="E95" s="112"/>
      <c r="F95" s="110"/>
      <c r="G95" s="174"/>
      <c r="H95" s="174"/>
      <c r="I95" s="174"/>
      <c r="J95" s="174"/>
      <c r="K95" s="174"/>
      <c r="L95" s="174"/>
      <c r="M95" s="174"/>
      <c r="N95" s="174"/>
      <c r="O95" s="174"/>
      <c r="P95" s="174"/>
    </row>
    <row r="96" spans="2:16" ht="25" customHeight="1" x14ac:dyDescent="0.2">
      <c r="B96" s="117" t="s">
        <v>150</v>
      </c>
      <c r="C96" s="112"/>
      <c r="D96" s="112"/>
      <c r="E96" s="112"/>
      <c r="F96" s="110"/>
      <c r="G96" s="174"/>
      <c r="H96" s="174"/>
      <c r="I96" s="174"/>
      <c r="J96" s="174"/>
      <c r="K96" s="174"/>
      <c r="L96" s="174"/>
      <c r="M96" s="174"/>
      <c r="N96" s="174"/>
      <c r="O96" s="174"/>
      <c r="P96" s="174"/>
    </row>
    <row r="97" spans="2:16" ht="25" customHeight="1" x14ac:dyDescent="0.2">
      <c r="B97" s="117" t="s">
        <v>151</v>
      </c>
      <c r="C97" s="112"/>
      <c r="D97" s="112"/>
      <c r="E97" s="112"/>
      <c r="F97" s="110"/>
      <c r="G97" s="174"/>
      <c r="H97" s="174"/>
      <c r="I97" s="174"/>
      <c r="J97" s="174"/>
      <c r="K97" s="174"/>
      <c r="L97" s="174"/>
      <c r="M97" s="174"/>
      <c r="N97" s="174"/>
      <c r="O97" s="174"/>
      <c r="P97" s="174"/>
    </row>
  </sheetData>
  <mergeCells count="94">
    <mergeCell ref="B7:C7"/>
    <mergeCell ref="B10:C10"/>
    <mergeCell ref="B15:D15"/>
    <mergeCell ref="B16:D16"/>
    <mergeCell ref="B17:D17"/>
    <mergeCell ref="B12:D12"/>
    <mergeCell ref="B8:C8"/>
    <mergeCell ref="D10:J10"/>
    <mergeCell ref="B14:D14"/>
    <mergeCell ref="G97:P97"/>
    <mergeCell ref="F34:G34"/>
    <mergeCell ref="G68:P68"/>
    <mergeCell ref="G79:P79"/>
    <mergeCell ref="G80:P80"/>
    <mergeCell ref="G71:P71"/>
    <mergeCell ref="G72:P72"/>
    <mergeCell ref="G75:P75"/>
    <mergeCell ref="G69:P69"/>
    <mergeCell ref="G73:P73"/>
    <mergeCell ref="G77:P77"/>
    <mergeCell ref="G81:P81"/>
    <mergeCell ref="G96:P96"/>
    <mergeCell ref="G76:P76"/>
    <mergeCell ref="G91:P91"/>
    <mergeCell ref="G63:P63"/>
    <mergeCell ref="G64:P64"/>
    <mergeCell ref="B20:T20"/>
    <mergeCell ref="G67:P67"/>
    <mergeCell ref="G65:P65"/>
    <mergeCell ref="B22:D22"/>
    <mergeCell ref="B23:D23"/>
    <mergeCell ref="B24:D24"/>
    <mergeCell ref="B26:D26"/>
    <mergeCell ref="B27:D27"/>
    <mergeCell ref="B28:D28"/>
    <mergeCell ref="B29:D29"/>
    <mergeCell ref="B31:E31"/>
    <mergeCell ref="B34:E34"/>
    <mergeCell ref="O51:P51"/>
    <mergeCell ref="B46:P46"/>
    <mergeCell ref="E52:G52"/>
    <mergeCell ref="G95:P95"/>
    <mergeCell ref="G83:P83"/>
    <mergeCell ref="G84:P84"/>
    <mergeCell ref="G87:P87"/>
    <mergeCell ref="G88:P88"/>
    <mergeCell ref="G85:P85"/>
    <mergeCell ref="G89:P89"/>
    <mergeCell ref="G93:P93"/>
    <mergeCell ref="G92:P92"/>
    <mergeCell ref="K52:M52"/>
    <mergeCell ref="E18:N18"/>
    <mergeCell ref="F31:G31"/>
    <mergeCell ref="E14:N14"/>
    <mergeCell ref="E15:N15"/>
    <mergeCell ref="E16:N16"/>
    <mergeCell ref="E17:N17"/>
    <mergeCell ref="B47:H47"/>
    <mergeCell ref="B18:D18"/>
    <mergeCell ref="B19:D19"/>
    <mergeCell ref="B52:D52"/>
    <mergeCell ref="N52:P52"/>
    <mergeCell ref="K55:M55"/>
    <mergeCell ref="K56:M56"/>
    <mergeCell ref="K57:M57"/>
    <mergeCell ref="E58:G58"/>
    <mergeCell ref="H52:J52"/>
    <mergeCell ref="H53:J53"/>
    <mergeCell ref="H54:J54"/>
    <mergeCell ref="H55:J55"/>
    <mergeCell ref="H56:J56"/>
    <mergeCell ref="H57:J57"/>
    <mergeCell ref="H58:J58"/>
    <mergeCell ref="E53:G53"/>
    <mergeCell ref="E54:G54"/>
    <mergeCell ref="E55:G55"/>
    <mergeCell ref="E56:G56"/>
    <mergeCell ref="E57:G57"/>
    <mergeCell ref="B59:P59"/>
    <mergeCell ref="B53:D53"/>
    <mergeCell ref="B54:D54"/>
    <mergeCell ref="B55:D55"/>
    <mergeCell ref="B56:D56"/>
    <mergeCell ref="B57:D57"/>
    <mergeCell ref="K58:M58"/>
    <mergeCell ref="N53:P53"/>
    <mergeCell ref="N54:P54"/>
    <mergeCell ref="N55:P55"/>
    <mergeCell ref="N56:P56"/>
    <mergeCell ref="N57:P57"/>
    <mergeCell ref="N58:P58"/>
    <mergeCell ref="B58:D58"/>
    <mergeCell ref="K53:M53"/>
    <mergeCell ref="K54:M54"/>
  </mergeCells>
  <phoneticPr fontId="19"/>
  <conditionalFormatting sqref="F28:F29 H28:H29 J28">
    <cfRule type="expression" dxfId="78" priority="292">
      <formula>$E$27="有"</formula>
    </cfRule>
  </conditionalFormatting>
  <conditionalFormatting sqref="G63:P65 G67:P69 G71:P73 G75:P77 G79:P81 G83:P85 G87:P89 G91:P93 G95:P97">
    <cfRule type="expression" dxfId="77" priority="1">
      <formula>$E$19="有"</formula>
    </cfRule>
  </conditionalFormatting>
  <conditionalFormatting sqref="E53">
    <cfRule type="expression" dxfId="76" priority="625">
      <formula>$A$53=$E$8</formula>
    </cfRule>
  </conditionalFormatting>
  <conditionalFormatting sqref="E54">
    <cfRule type="expression" dxfId="75" priority="626">
      <formula>$A$54=$E$8</formula>
    </cfRule>
  </conditionalFormatting>
  <conditionalFormatting sqref="E55">
    <cfRule type="expression" dxfId="74" priority="627">
      <formula>$A$55=$E$8</formula>
    </cfRule>
  </conditionalFormatting>
  <conditionalFormatting sqref="E56">
    <cfRule type="expression" dxfId="73" priority="628">
      <formula>$A$56=$E$8</formula>
    </cfRule>
  </conditionalFormatting>
  <conditionalFormatting sqref="E57">
    <cfRule type="expression" dxfId="72" priority="629">
      <formula>$A$57=$E$8</formula>
    </cfRule>
  </conditionalFormatting>
  <conditionalFormatting sqref="E58">
    <cfRule type="expression" dxfId="71" priority="630">
      <formula>$A$58=$E$8</formula>
    </cfRule>
  </conditionalFormatting>
  <conditionalFormatting sqref="H53">
    <cfRule type="expression" dxfId="70" priority="631">
      <formula>AND($G$64&lt;&gt;"",$A$53=$E$8)</formula>
    </cfRule>
  </conditionalFormatting>
  <conditionalFormatting sqref="H54">
    <cfRule type="expression" dxfId="69" priority="632">
      <formula>AND($G$64&lt;&gt;"",$A$54=$E$8)</formula>
    </cfRule>
  </conditionalFormatting>
  <conditionalFormatting sqref="H55">
    <cfRule type="expression" dxfId="68" priority="633">
      <formula>AND($G$64&lt;&gt;"",$A$55=$E$8)</formula>
    </cfRule>
  </conditionalFormatting>
  <conditionalFormatting sqref="H56">
    <cfRule type="expression" dxfId="67" priority="634">
      <formula>AND($G$64&lt;&gt;"",$A$56=$E$8)</formula>
    </cfRule>
  </conditionalFormatting>
  <conditionalFormatting sqref="H57">
    <cfRule type="expression" dxfId="66" priority="635">
      <formula>AND($G$64&lt;&gt;"",$A$57=$E$8)</formula>
    </cfRule>
  </conditionalFormatting>
  <conditionalFormatting sqref="H58">
    <cfRule type="expression" dxfId="65" priority="636">
      <formula>AND($G$64&lt;&gt;"",$A$58=$E$8)</formula>
    </cfRule>
  </conditionalFormatting>
  <conditionalFormatting sqref="K53">
    <cfRule type="expression" dxfId="64" priority="637">
      <formula>AND($G$68&lt;&gt;"",$A$53=$E$8)</formula>
    </cfRule>
  </conditionalFormatting>
  <conditionalFormatting sqref="K54">
    <cfRule type="expression" dxfId="63" priority="638">
      <formula>AND($G$68&lt;&gt;"",$A$54=$E$8)</formula>
    </cfRule>
  </conditionalFormatting>
  <conditionalFormatting sqref="K55">
    <cfRule type="expression" dxfId="62" priority="639">
      <formula>AND($G$68&lt;&gt;"",$A$55=$E$8)</formula>
    </cfRule>
  </conditionalFormatting>
  <conditionalFormatting sqref="K56">
    <cfRule type="expression" dxfId="61" priority="640">
      <formula>AND($G$68&lt;&gt;"",$A$56=$E$8)</formula>
    </cfRule>
  </conditionalFormatting>
  <conditionalFormatting sqref="K57">
    <cfRule type="expression" dxfId="60" priority="641">
      <formula>AND($G$68&lt;&gt;"",$A$57=$E$8)</formula>
    </cfRule>
  </conditionalFormatting>
  <conditionalFormatting sqref="K58">
    <cfRule type="expression" dxfId="59" priority="642">
      <formula>AND($G$68&lt;&gt;"",$A$58=$E$8)</formula>
    </cfRule>
  </conditionalFormatting>
  <conditionalFormatting sqref="N53">
    <cfRule type="expression" dxfId="58" priority="643">
      <formula>AND($G$72&lt;&gt;"",$A$53=$E$8)</formula>
    </cfRule>
  </conditionalFormatting>
  <conditionalFormatting sqref="N54">
    <cfRule type="expression" dxfId="57" priority="644">
      <formula>AND($G$72&lt;&gt;"",$A$54=$E$8)</formula>
    </cfRule>
  </conditionalFormatting>
  <conditionalFormatting sqref="N55">
    <cfRule type="expression" dxfId="56" priority="645">
      <formula>AND($G$72&lt;&gt;"",$A$55=$E$8)</formula>
    </cfRule>
  </conditionalFormatting>
  <conditionalFormatting sqref="N56">
    <cfRule type="expression" dxfId="55" priority="646">
      <formula>AND($G$72&lt;&gt;"",$A$56=$E$8)</formula>
    </cfRule>
  </conditionalFormatting>
  <conditionalFormatting sqref="N57">
    <cfRule type="expression" dxfId="54" priority="647">
      <formula>AND($G$72&lt;&gt;"",$A$57=$E$8)</formula>
    </cfRule>
  </conditionalFormatting>
  <conditionalFormatting sqref="N58">
    <cfRule type="expression" dxfId="53" priority="648">
      <formula>AND($G$72&lt;&gt;"",$A$58=$E$8)</formula>
    </cfRule>
  </conditionalFormatting>
  <dataValidations count="2">
    <dataValidation type="list" allowBlank="1" showInputMessage="1" showErrorMessage="1" sqref="D10" xr:uid="{00000000-0002-0000-0000-000000000000}">
      <formula1>"酒類業構造転換支援事業費補助金,新市場開拓支援事業費補助金,日本産酒類海外展開支援事業費補助金"</formula1>
    </dataValidation>
    <dataValidation type="list" allowBlank="1" showInputMessage="1" showErrorMessage="1" sqref="E27 J40:J42 E19" xr:uid="{00000000-0002-0000-0000-000001000000}">
      <formula1>"有,無"</formula1>
    </dataValidation>
  </dataValidations>
  <hyperlinks>
    <hyperlink ref="B47" location="'事業化状況報告　集計表'!C30" display="事業者別個別入力欄" xr:uid="{00000000-0004-0000-0000-000000000000}"/>
  </hyperlinks>
  <printOptions horizontalCentered="1"/>
  <pageMargins left="0.70866141732283472" right="0.70866141732283472" top="0.74803149606299213" bottom="0.74803149606299213" header="0.31496062992125984" footer="0.31496062992125984"/>
  <pageSetup paperSize="9" scale="95" orientation="portrait" r:id="rId1"/>
  <rowBreaks count="2" manualBreakCount="2">
    <brk id="36" max="16" man="1"/>
    <brk id="59" max="16383" man="1"/>
  </rowBreaks>
  <ignoredErrors>
    <ignoredError sqref="G12"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BN151"/>
  <sheetViews>
    <sheetView showGridLines="0" zoomScale="70" zoomScaleNormal="70" zoomScaleSheetLayoutView="70" workbookViewId="0">
      <selection activeCell="W31" sqref="W31"/>
    </sheetView>
  </sheetViews>
  <sheetFormatPr defaultRowHeight="13" x14ac:dyDescent="0.2"/>
  <cols>
    <col min="1" max="34" width="2.6328125" style="2" customWidth="1"/>
    <col min="35" max="40" width="8.7265625" style="2" hidden="1" customWidth="1"/>
    <col min="41" max="16384" width="8.7265625" style="2"/>
  </cols>
  <sheetData>
    <row r="2" spans="1:36" ht="14.25" customHeight="1" x14ac:dyDescent="0.2">
      <c r="A2" s="2" t="s">
        <v>6</v>
      </c>
    </row>
    <row r="3" spans="1:36" ht="14.25" customHeight="1" x14ac:dyDescent="0.2"/>
    <row r="4" spans="1:36" ht="14.25" customHeight="1" x14ac:dyDescent="0.2">
      <c r="AA4" s="181" t="str">
        <f>IF(基本項目等入力シート!E7="",様式第13!AJ4,様式第13!AI4)</f>
        <v>令和　年　月　日</v>
      </c>
      <c r="AB4" s="181"/>
      <c r="AC4" s="181"/>
      <c r="AD4" s="181"/>
      <c r="AE4" s="181"/>
      <c r="AF4" s="181"/>
      <c r="AG4" s="181"/>
      <c r="AI4" s="3" t="str">
        <f>"令和"&amp;基本項目等入力シート!K7&amp;"年"&amp;基本項目等入力シート!L7&amp;"月"&amp;基本項目等入力シート!M7&amp;"日"</f>
        <v>令和年月日</v>
      </c>
      <c r="AJ4" s="3" t="s">
        <v>157</v>
      </c>
    </row>
    <row r="5" spans="1:36" ht="14.25" customHeight="1" x14ac:dyDescent="0.2"/>
    <row r="6" spans="1:36" ht="14.25" customHeight="1" x14ac:dyDescent="0.2">
      <c r="B6" s="2" t="s">
        <v>7</v>
      </c>
    </row>
    <row r="7" spans="1:36" ht="14.25" customHeight="1" x14ac:dyDescent="0.2"/>
    <row r="8" spans="1:36" ht="14.25" customHeight="1" x14ac:dyDescent="0.2"/>
    <row r="9" spans="1:36" ht="14.25" customHeight="1" x14ac:dyDescent="0.2">
      <c r="Q9" s="2" t="s">
        <v>9</v>
      </c>
      <c r="V9" s="2" t="s">
        <v>10</v>
      </c>
      <c r="Y9" s="182" t="str">
        <f>IF(基本項目等入力シート!E14="","",基本項目等入力シート!E14)</f>
        <v/>
      </c>
      <c r="Z9" s="182"/>
      <c r="AA9" s="182"/>
      <c r="AB9" s="182"/>
      <c r="AC9" s="182"/>
      <c r="AD9" s="182"/>
      <c r="AE9" s="182"/>
      <c r="AF9" s="182"/>
      <c r="AG9" s="182"/>
    </row>
    <row r="10" spans="1:36" ht="14.25" customHeight="1" x14ac:dyDescent="0.2">
      <c r="Y10" s="182"/>
      <c r="Z10" s="182"/>
      <c r="AA10" s="182"/>
      <c r="AB10" s="182"/>
      <c r="AC10" s="182"/>
      <c r="AD10" s="182"/>
      <c r="AE10" s="182"/>
      <c r="AF10" s="182"/>
      <c r="AG10" s="182"/>
    </row>
    <row r="11" spans="1:36" ht="14.25" customHeight="1" x14ac:dyDescent="0.2">
      <c r="V11" s="2" t="s">
        <v>8</v>
      </c>
      <c r="Y11" s="188" t="str">
        <f>IF(基本項目等入力シート!E15&lt;&gt;"",基本項目等入力シート!E15,"法人にあっては名称")</f>
        <v>法人にあっては名称</v>
      </c>
      <c r="Z11" s="188"/>
      <c r="AA11" s="188"/>
      <c r="AB11" s="188"/>
      <c r="AC11" s="188"/>
      <c r="AD11" s="188"/>
      <c r="AE11" s="188"/>
      <c r="AF11" s="188"/>
      <c r="AG11" s="188"/>
    </row>
    <row r="12" spans="1:36" ht="14.25" customHeight="1" x14ac:dyDescent="0.2">
      <c r="Y12" s="189" t="str">
        <f>IF(基本項目等入力シート!E16&lt;&gt;"",基本項目等入力シート!E16,"及び代表者の氏名")</f>
        <v>及び代表者の氏名</v>
      </c>
      <c r="Z12" s="189"/>
      <c r="AA12" s="189"/>
      <c r="AB12" s="189"/>
      <c r="AC12" s="189"/>
      <c r="AD12" s="189"/>
      <c r="AE12" s="189"/>
      <c r="AF12" s="189"/>
      <c r="AG12" s="189"/>
    </row>
    <row r="13" spans="1:36" ht="14.25" customHeight="1" x14ac:dyDescent="0.2">
      <c r="V13" s="2" t="s">
        <v>11</v>
      </c>
      <c r="AA13" s="185" t="str">
        <f>IF(基本項目等入力シート!E17="","",基本項目等入力シート!E17)</f>
        <v/>
      </c>
      <c r="AB13" s="185"/>
      <c r="AC13" s="185"/>
      <c r="AD13" s="185"/>
      <c r="AE13" s="185"/>
      <c r="AF13" s="185"/>
      <c r="AG13" s="2" t="s">
        <v>2</v>
      </c>
    </row>
    <row r="14" spans="1:36" ht="14.25" customHeight="1" x14ac:dyDescent="0.2"/>
    <row r="15" spans="1:36" ht="14.25" customHeight="1" x14ac:dyDescent="0.2"/>
    <row r="16" spans="1:36" ht="14.25" customHeight="1" x14ac:dyDescent="0.2"/>
    <row r="17" spans="1:66" ht="14.25" customHeight="1" x14ac:dyDescent="0.2">
      <c r="A17" s="183" t="str">
        <f>IF(基本項目等入力シート!D10="",様式第13!AJ17,様式第13!AI17)</f>
        <v>○○補助金に係る事業化状況報告書</v>
      </c>
      <c r="B17" s="183"/>
      <c r="C17" s="183"/>
      <c r="D17" s="183"/>
      <c r="E17" s="183"/>
      <c r="F17" s="183"/>
      <c r="G17" s="183"/>
      <c r="H17" s="183"/>
      <c r="I17" s="183"/>
      <c r="J17" s="183"/>
      <c r="K17" s="183"/>
      <c r="L17" s="183"/>
      <c r="M17" s="183"/>
      <c r="N17" s="183"/>
      <c r="O17" s="183"/>
      <c r="P17" s="183"/>
      <c r="Q17" s="183"/>
      <c r="R17" s="183"/>
      <c r="S17" s="183"/>
      <c r="T17" s="183"/>
      <c r="U17" s="183"/>
      <c r="V17" s="183"/>
      <c r="W17" s="183"/>
      <c r="X17" s="183"/>
      <c r="Y17" s="183"/>
      <c r="Z17" s="183"/>
      <c r="AA17" s="183"/>
      <c r="AB17" s="183"/>
      <c r="AC17" s="183"/>
      <c r="AD17" s="183"/>
      <c r="AE17" s="183"/>
      <c r="AF17" s="183"/>
      <c r="AG17" s="183"/>
      <c r="AI17" s="3" t="str">
        <f>基本項目等入力シート!D10&amp;"に係る事業化状況報告書"</f>
        <v>に係る事業化状況報告書</v>
      </c>
      <c r="AJ17" s="3" t="s">
        <v>158</v>
      </c>
    </row>
    <row r="18" spans="1:66" ht="14.25" customHeight="1" x14ac:dyDescent="0.2"/>
    <row r="19" spans="1:66" ht="14.25" customHeight="1" x14ac:dyDescent="0.2"/>
    <row r="20" spans="1:66" s="146" customFormat="1" ht="63" customHeight="1" x14ac:dyDescent="0.2">
      <c r="A20" s="184" t="str">
        <f>IF(基本項目等入力シート!E27="有",IF(基本項目等入力シート!E8=基本項目等入力シート!E12+2,様式第13!AK20,様式第13!AM20),IF(基本項目等入力シート!E27="無",IF(基本項目等入力シート!E8=基本項目等入力シート!E12+2,様式第13!AJ20,様式第13!AL20),IF(基本項目等入力シート!E27="",様式第13!AI20)))</f>
        <v>　令和　年　月　日付課輸○－○号をもって交付決定通知（令和　年　月　日付課輸○－○号をもって変更承認）があった補助事業に関し、令和　年度の事業化状況を、交付要綱第２４条第１項の規定に基づき、別紙のとおり報告します。</v>
      </c>
      <c r="B20" s="184"/>
      <c r="C20" s="184"/>
      <c r="D20" s="184"/>
      <c r="E20" s="184"/>
      <c r="F20" s="184"/>
      <c r="G20" s="184"/>
      <c r="H20" s="184"/>
      <c r="I20" s="184"/>
      <c r="J20" s="184"/>
      <c r="K20" s="184"/>
      <c r="L20" s="184"/>
      <c r="M20" s="184"/>
      <c r="N20" s="184"/>
      <c r="O20" s="184"/>
      <c r="P20" s="184"/>
      <c r="Q20" s="184"/>
      <c r="R20" s="184"/>
      <c r="S20" s="184"/>
      <c r="T20" s="184"/>
      <c r="U20" s="184"/>
      <c r="V20" s="184"/>
      <c r="W20" s="184"/>
      <c r="X20" s="184"/>
      <c r="Y20" s="184"/>
      <c r="Z20" s="184"/>
      <c r="AA20" s="184"/>
      <c r="AB20" s="184"/>
      <c r="AC20" s="184"/>
      <c r="AD20" s="184"/>
      <c r="AE20" s="184"/>
      <c r="AF20" s="184"/>
      <c r="AG20" s="184"/>
      <c r="AH20" s="82"/>
      <c r="AI20" s="82" t="str">
        <f>"　令和　年　月　日付課輸○－○号をもって交付決定通知（令和　年　月　日付課輸○－○号をもって変更承認）があった補助事業に関し、令和　年度の事業化状況を、"&amp;基本項目等入力シート!D10&amp;"交付要綱第２４条第１項の規定に基づき、別紙のとおり報告します。"</f>
        <v>　令和　年　月　日付課輸○－○号をもって交付決定通知（令和　年　月　日付課輸○－○号をもって変更承認）があった補助事業に関し、令和　年度の事業化状況を、交付要綱第２４条第１項の規定に基づき、別紙のとおり報告します。</v>
      </c>
      <c r="AJ20" s="145" t="str">
        <f>"　"&amp;"令和"&amp;基本項目等入力シート!L23&amp;"年"&amp;基本項目等入力シート!M23&amp;"月"&amp;基本項目等入力シート!N23&amp;"日"&amp;基本項目等入力シート!E24&amp;基本項目等入力シート!I24&amp;基本項目等入力シート!G24&amp;基本項目等入力シート!J24&amp;"号をもって交付決定通知があった補助事業に関し、令和"&amp;基本項目等入力シート!F12&amp;"年度及び令和"&amp;基本項目等入力シート!H12&amp;"年度の事業化状況を"&amp;基本項目等入力シート!D10&amp;"交付要綱第２４条第１項の規定に基づき別紙のとおり報告します。"</f>
        <v>　令和年月日課輸－号をもって交付決定通知があった補助事業に関し、令和年度及び令和１年度の事業化状況を交付要綱第２４条第１項の規定に基づき別紙のとおり報告します。</v>
      </c>
      <c r="AK20" s="145" t="str">
        <f>"　"&amp;"令和"&amp;基本項目等入力シート!L23&amp;"年"&amp;基本項目等入力シート!M23&amp;"月"&amp;基本項目等入力シート!N23&amp;"日"&amp;基本項目等入力シート!E24&amp;基本項目等入力シート!I24&amp;基本項目等入力シート!G24&amp;基本項目等入力シート!J24&amp;"号をもって交付決定通知（令和"&amp;基本項目等入力シート!L28&amp;"年"&amp;基本項目等入力シート!M28&amp;"月"&amp;基本項目等入力シート!N28&amp;"日"&amp;基本項目等入力シート!E29&amp;基本項目等入力シート!I29&amp;基本項目等入力シート!G29&amp;基本項目等入力シート!J29&amp;"号をもって変更承認）があった補助事業に関し、令和"&amp;基本項目等入力シート!F12&amp;"年度及び令和"&amp;基本項目等入力シート!H12&amp;"年度の事業化状況を"&amp;基本項目等入力シート!D10&amp;"交付要綱第２４条第１項の規定に基づき別紙のとおり報告します。"</f>
        <v>　令和年月日課輸－号をもって交付決定通知（令和年月日課輸－号をもって変更承認）があった補助事業に関し、令和年度及び令和１年度の事業化状況を交付要綱第２４条第１項の規定に基づき別紙のとおり報告します。</v>
      </c>
      <c r="AL20" s="82" t="str">
        <f>"　"&amp;"令和"&amp;基本項目等入力シート!L23&amp;"年"&amp;基本項目等入力シート!M23&amp;"月"&amp;基本項目等入力シート!N23&amp;"日"&amp;基本項目等入力シート!E24&amp;基本項目等入力シート!I24&amp;基本項目等入力シート!G24&amp;基本項目等入力シート!J24&amp;"号をもって交付決定通知があった補助事業に関し、令和"&amp;基本項目等入力シート!I8&amp;"年度の事業化状況を"&amp;基本項目等入力シート!D10&amp;"交付要綱第２４条第１項の規定に基づき別紙のとおり報告します。"</f>
        <v>　令和年月日課輸－号をもって交付決定通知があった補助事業に関し、令和－２年度の事業化状況を交付要綱第２４条第１項の規定に基づき別紙のとおり報告します。</v>
      </c>
      <c r="AM20" s="82" t="str">
        <f>"　"&amp;"令和"&amp;基本項目等入力シート!L23&amp;"年"&amp;基本項目等入力シート!M23&amp;"月"&amp;基本項目等入力シート!N23&amp;"日"&amp;基本項目等入力シート!E24&amp;基本項目等入力シート!I24&amp;基本項目等入力シート!G24&amp;基本項目等入力シート!J24&amp;"号をもって交付決定通知（令和"&amp;基本項目等入力シート!L28&amp;"年"&amp;基本項目等入力シート!M28&amp;"月"&amp;基本項目等入力シート!N28&amp;"日"&amp;基本項目等入力シート!E29&amp;基本項目等入力シート!I29&amp;基本項目等入力シート!G29&amp;基本項目等入力シート!J29&amp;"号をもって変更承認）があった補助事業に関し、令和"&amp;基本項目等入力シート!I8&amp;"年度の事業化状況を"&amp;基本項目等入力シート!D10&amp;"交付要綱第２４条第１項の規定に基づき別紙のとおり報告します。"</f>
        <v>　令和年月日課輸－号をもって交付決定通知（令和年月日課輸－号をもって変更承認）があった補助事業に関し、令和－２年度の事業化状況を交付要綱第２４条第１項の規定に基づき別紙のとおり報告します。</v>
      </c>
      <c r="AN20" s="82"/>
      <c r="AO20" s="82"/>
      <c r="AP20" s="82"/>
      <c r="AQ20" s="82"/>
      <c r="AR20" s="82"/>
      <c r="AS20" s="82"/>
      <c r="AT20" s="82"/>
      <c r="AU20" s="82"/>
      <c r="AV20" s="82"/>
      <c r="AW20" s="82"/>
      <c r="AX20" s="82"/>
      <c r="AY20" s="82"/>
      <c r="AZ20" s="82"/>
      <c r="BA20" s="82"/>
      <c r="BB20" s="82"/>
      <c r="BC20" s="82"/>
      <c r="BD20" s="82"/>
      <c r="BE20" s="82"/>
      <c r="BF20" s="82"/>
      <c r="BG20" s="82"/>
      <c r="BH20" s="82"/>
      <c r="BI20" s="82"/>
      <c r="BJ20" s="82"/>
      <c r="BK20" s="82"/>
      <c r="BL20" s="82"/>
      <c r="BM20" s="82"/>
      <c r="BN20" s="82"/>
    </row>
    <row r="21" spans="1:66" x14ac:dyDescent="0.2">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row>
    <row r="22" spans="1:66" x14ac:dyDescent="0.2">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row>
    <row r="23" spans="1:66" x14ac:dyDescent="0.2">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row>
    <row r="24" spans="1:66" x14ac:dyDescent="0.2">
      <c r="A24" s="2" t="s">
        <v>12</v>
      </c>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row>
    <row r="25" spans="1:66" x14ac:dyDescent="0.2">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row>
    <row r="26" spans="1:66" x14ac:dyDescent="0.2">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row>
    <row r="27" spans="1:66" ht="20" customHeight="1" x14ac:dyDescent="0.2">
      <c r="A27" s="4" t="s">
        <v>159</v>
      </c>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row>
    <row r="28" spans="1:66" ht="20" customHeight="1" x14ac:dyDescent="0.2">
      <c r="A28" s="1" t="s">
        <v>13</v>
      </c>
      <c r="T28" s="187" t="str">
        <f>IF(基本項目等入力シート!J40="","有 ・ 無",基本項目等入力シート!J40)</f>
        <v>有 ・ 無</v>
      </c>
      <c r="U28" s="187"/>
      <c r="V28" s="187"/>
      <c r="W28" s="187"/>
    </row>
    <row r="29" spans="1:66" ht="20" customHeight="1" x14ac:dyDescent="0.2">
      <c r="A29" s="2" t="s">
        <v>14</v>
      </c>
      <c r="T29" s="187" t="str">
        <f>IF(基本項目等入力シート!J41="","有 ・ 無",基本項目等入力シート!J41)</f>
        <v>有 ・ 無</v>
      </c>
      <c r="U29" s="187"/>
      <c r="V29" s="187"/>
      <c r="W29" s="187"/>
    </row>
    <row r="30" spans="1:66" ht="20" customHeight="1" x14ac:dyDescent="0.2">
      <c r="A30" s="2" t="s">
        <v>15</v>
      </c>
      <c r="T30" s="187" t="str">
        <f>IF(基本項目等入力シート!J42="","有 ・ 無",基本項目等入力シート!J42)</f>
        <v>有 ・ 無</v>
      </c>
      <c r="U30" s="187"/>
      <c r="V30" s="187"/>
      <c r="W30" s="187"/>
    </row>
    <row r="31" spans="1:66" ht="25" customHeight="1" x14ac:dyDescent="0.2"/>
    <row r="32" spans="1:66" ht="24.9" customHeight="1" x14ac:dyDescent="0.2">
      <c r="AG32" s="5" t="s">
        <v>25</v>
      </c>
    </row>
    <row r="33" spans="2:33" ht="24.9" customHeight="1" x14ac:dyDescent="0.2">
      <c r="B33" s="190" t="s">
        <v>16</v>
      </c>
      <c r="C33" s="190"/>
      <c r="D33" s="190"/>
      <c r="E33" s="190"/>
      <c r="F33" s="190"/>
      <c r="G33" s="190"/>
      <c r="H33" s="190"/>
      <c r="I33" s="190"/>
      <c r="J33" s="190"/>
      <c r="K33" s="190"/>
      <c r="L33" s="190"/>
      <c r="M33" s="190"/>
      <c r="N33" s="190"/>
      <c r="O33" s="190"/>
      <c r="P33" s="190"/>
      <c r="Q33" s="190"/>
      <c r="R33" s="190"/>
      <c r="S33" s="190"/>
      <c r="T33" s="190"/>
      <c r="U33" s="186" t="str">
        <f>IF(基本項目等入力シート!E18="","",基本項目等入力シート!E18)</f>
        <v/>
      </c>
      <c r="V33" s="186"/>
      <c r="W33" s="186"/>
      <c r="X33" s="186"/>
      <c r="Y33" s="186"/>
      <c r="Z33" s="186"/>
      <c r="AA33" s="186"/>
      <c r="AB33" s="186"/>
      <c r="AC33" s="186"/>
      <c r="AD33" s="186"/>
      <c r="AE33" s="186"/>
      <c r="AF33" s="186"/>
      <c r="AG33" s="186"/>
    </row>
    <row r="34" spans="2:33" ht="24.9" customHeight="1" x14ac:dyDescent="0.2">
      <c r="B34" s="190" t="s">
        <v>17</v>
      </c>
      <c r="C34" s="190"/>
      <c r="D34" s="190"/>
      <c r="E34" s="190"/>
      <c r="F34" s="190"/>
      <c r="G34" s="190"/>
      <c r="H34" s="190"/>
      <c r="I34" s="190"/>
      <c r="J34" s="190"/>
      <c r="K34" s="190"/>
      <c r="L34" s="190"/>
      <c r="M34" s="190"/>
      <c r="N34" s="190"/>
      <c r="O34" s="190"/>
      <c r="P34" s="190"/>
      <c r="Q34" s="190"/>
      <c r="R34" s="190"/>
      <c r="S34" s="190"/>
      <c r="T34" s="190"/>
      <c r="U34" s="196" t="str">
        <f>IF(基本項目等入力シート!F31="","",基本項目等入力シート!F31)</f>
        <v/>
      </c>
      <c r="V34" s="196"/>
      <c r="W34" s="196"/>
      <c r="X34" s="196"/>
      <c r="Y34" s="196"/>
      <c r="Z34" s="196"/>
      <c r="AA34" s="196"/>
      <c r="AB34" s="196"/>
      <c r="AC34" s="196"/>
      <c r="AD34" s="196"/>
      <c r="AE34" s="196"/>
      <c r="AF34" s="196"/>
      <c r="AG34" s="196"/>
    </row>
    <row r="35" spans="2:33" ht="24.9" customHeight="1" x14ac:dyDescent="0.2">
      <c r="B35" s="190" t="s">
        <v>18</v>
      </c>
      <c r="C35" s="190"/>
      <c r="D35" s="190"/>
      <c r="E35" s="190"/>
      <c r="F35" s="190"/>
      <c r="G35" s="190"/>
      <c r="H35" s="190"/>
      <c r="I35" s="190"/>
      <c r="J35" s="190"/>
      <c r="K35" s="190"/>
      <c r="L35" s="190"/>
      <c r="M35" s="190"/>
      <c r="N35" s="190"/>
      <c r="O35" s="190"/>
      <c r="P35" s="190"/>
      <c r="Q35" s="190"/>
      <c r="R35" s="190"/>
      <c r="S35" s="190"/>
      <c r="T35" s="190"/>
      <c r="U35" s="196" t="str">
        <f>IFERROR(HLOOKUP(基本項目等入力シート!E8,'事業化状況報告　集計表'!$F$10:$J$28,5,0),"")</f>
        <v/>
      </c>
      <c r="V35" s="196"/>
      <c r="W35" s="196"/>
      <c r="X35" s="196"/>
      <c r="Y35" s="196"/>
      <c r="Z35" s="196"/>
      <c r="AA35" s="196"/>
      <c r="AB35" s="196"/>
      <c r="AC35" s="196"/>
      <c r="AD35" s="196"/>
      <c r="AE35" s="196"/>
      <c r="AF35" s="196"/>
      <c r="AG35" s="196"/>
    </row>
    <row r="36" spans="2:33" ht="24.9" customHeight="1" x14ac:dyDescent="0.2">
      <c r="B36" s="190" t="s">
        <v>19</v>
      </c>
      <c r="C36" s="190"/>
      <c r="D36" s="190"/>
      <c r="E36" s="190"/>
      <c r="F36" s="190"/>
      <c r="G36" s="190"/>
      <c r="H36" s="190"/>
      <c r="I36" s="190"/>
      <c r="J36" s="190"/>
      <c r="K36" s="190"/>
      <c r="L36" s="190"/>
      <c r="M36" s="190"/>
      <c r="N36" s="190"/>
      <c r="O36" s="190"/>
      <c r="P36" s="190"/>
      <c r="Q36" s="190"/>
      <c r="R36" s="190"/>
      <c r="S36" s="190"/>
      <c r="T36" s="190"/>
      <c r="U36" s="196" t="str">
        <f>IFERROR(HLOOKUP(基本項目等入力シート!E8,'事業化状況報告　集計表'!$F$10:$J$28,7),"")</f>
        <v/>
      </c>
      <c r="V36" s="196"/>
      <c r="W36" s="196"/>
      <c r="X36" s="196"/>
      <c r="Y36" s="196"/>
      <c r="Z36" s="196"/>
      <c r="AA36" s="196"/>
      <c r="AB36" s="196"/>
      <c r="AC36" s="196"/>
      <c r="AD36" s="196"/>
      <c r="AE36" s="196"/>
      <c r="AF36" s="196"/>
      <c r="AG36" s="196"/>
    </row>
    <row r="37" spans="2:33" ht="24.9" customHeight="1" x14ac:dyDescent="0.2">
      <c r="B37" s="190" t="s">
        <v>20</v>
      </c>
      <c r="C37" s="190"/>
      <c r="D37" s="190"/>
      <c r="E37" s="190"/>
      <c r="F37" s="190"/>
      <c r="G37" s="190"/>
      <c r="H37" s="190"/>
      <c r="I37" s="190"/>
      <c r="J37" s="190"/>
      <c r="K37" s="190"/>
      <c r="L37" s="190"/>
      <c r="M37" s="190"/>
      <c r="N37" s="190"/>
      <c r="O37" s="190"/>
      <c r="P37" s="190"/>
      <c r="Q37" s="190"/>
      <c r="R37" s="190"/>
      <c r="S37" s="190"/>
      <c r="T37" s="190"/>
      <c r="U37" s="196" t="str">
        <f>IFERROR(HLOOKUP(基本項目等入力シート!E8,'事業化状況報告　集計表'!$F$10:$J$28,9),"")</f>
        <v/>
      </c>
      <c r="V37" s="196"/>
      <c r="W37" s="196"/>
      <c r="X37" s="196"/>
      <c r="Y37" s="196"/>
      <c r="Z37" s="196"/>
      <c r="AA37" s="196"/>
      <c r="AB37" s="196"/>
      <c r="AC37" s="196"/>
      <c r="AD37" s="196"/>
      <c r="AE37" s="196"/>
      <c r="AF37" s="196"/>
      <c r="AG37" s="196"/>
    </row>
    <row r="38" spans="2:33" ht="24.9" customHeight="1" x14ac:dyDescent="0.2">
      <c r="B38" s="190" t="s">
        <v>21</v>
      </c>
      <c r="C38" s="190"/>
      <c r="D38" s="190"/>
      <c r="E38" s="190"/>
      <c r="F38" s="190"/>
      <c r="G38" s="190"/>
      <c r="H38" s="190"/>
      <c r="I38" s="190"/>
      <c r="J38" s="190"/>
      <c r="K38" s="190"/>
      <c r="L38" s="190"/>
      <c r="M38" s="190"/>
      <c r="N38" s="190"/>
      <c r="O38" s="190"/>
      <c r="P38" s="190"/>
      <c r="Q38" s="190"/>
      <c r="R38" s="190"/>
      <c r="S38" s="190"/>
      <c r="T38" s="190"/>
      <c r="U38" s="196" t="str">
        <f>IFERROR(HLOOKUP(基本項目等入力シート!E8,'事業化状況報告　集計表'!$F$10:$J$28,13),"")</f>
        <v/>
      </c>
      <c r="V38" s="196"/>
      <c r="W38" s="196"/>
      <c r="X38" s="196"/>
      <c r="Y38" s="196"/>
      <c r="Z38" s="196"/>
      <c r="AA38" s="196"/>
      <c r="AB38" s="196"/>
      <c r="AC38" s="196"/>
      <c r="AD38" s="196"/>
      <c r="AE38" s="196"/>
      <c r="AF38" s="196"/>
      <c r="AG38" s="196"/>
    </row>
    <row r="39" spans="2:33" ht="24.9" customHeight="1" x14ac:dyDescent="0.2">
      <c r="B39" s="190" t="s">
        <v>22</v>
      </c>
      <c r="C39" s="190"/>
      <c r="D39" s="190"/>
      <c r="E39" s="190"/>
      <c r="F39" s="190"/>
      <c r="G39" s="190"/>
      <c r="H39" s="190"/>
      <c r="I39" s="190"/>
      <c r="J39" s="190"/>
      <c r="K39" s="190"/>
      <c r="L39" s="190"/>
      <c r="M39" s="190"/>
      <c r="N39" s="190"/>
      <c r="O39" s="190"/>
      <c r="P39" s="190"/>
      <c r="Q39" s="190"/>
      <c r="R39" s="190"/>
      <c r="S39" s="190"/>
      <c r="T39" s="190"/>
      <c r="U39" s="196" t="str">
        <f>IFERROR(HLOOKUP(基本項目等入力シート!E8,'事業化状況報告　集計表'!$F$10:$J$28,14),"")</f>
        <v/>
      </c>
      <c r="V39" s="196"/>
      <c r="W39" s="196"/>
      <c r="X39" s="196"/>
      <c r="Y39" s="196"/>
      <c r="Z39" s="196"/>
      <c r="AA39" s="196"/>
      <c r="AB39" s="196"/>
      <c r="AC39" s="196"/>
      <c r="AD39" s="196"/>
      <c r="AE39" s="196"/>
      <c r="AF39" s="196"/>
      <c r="AG39" s="196"/>
    </row>
    <row r="40" spans="2:33" ht="24.9" customHeight="1" x14ac:dyDescent="0.2">
      <c r="B40" s="190" t="s">
        <v>23</v>
      </c>
      <c r="C40" s="190"/>
      <c r="D40" s="190"/>
      <c r="E40" s="190"/>
      <c r="F40" s="190"/>
      <c r="G40" s="190"/>
      <c r="H40" s="190"/>
      <c r="I40" s="190"/>
      <c r="J40" s="190"/>
      <c r="K40" s="190"/>
      <c r="L40" s="190"/>
      <c r="M40" s="190"/>
      <c r="N40" s="190"/>
      <c r="O40" s="190"/>
      <c r="P40" s="190"/>
      <c r="Q40" s="190"/>
      <c r="R40" s="190"/>
      <c r="S40" s="190"/>
      <c r="T40" s="190"/>
      <c r="U40" s="196" t="str">
        <f>IFERROR(HLOOKUP(基本項目等入力シート!E8,'事業化状況報告　集計表'!$F$10:$J$28,16),"")</f>
        <v/>
      </c>
      <c r="V40" s="196"/>
      <c r="W40" s="196"/>
      <c r="X40" s="196"/>
      <c r="Y40" s="196"/>
      <c r="Z40" s="196"/>
      <c r="AA40" s="196"/>
      <c r="AB40" s="196"/>
      <c r="AC40" s="196"/>
      <c r="AD40" s="196"/>
      <c r="AE40" s="196"/>
      <c r="AF40" s="196"/>
      <c r="AG40" s="196"/>
    </row>
    <row r="41" spans="2:33" ht="24.9" customHeight="1" x14ac:dyDescent="0.2">
      <c r="B41" s="190" t="s">
        <v>24</v>
      </c>
      <c r="C41" s="190"/>
      <c r="D41" s="190"/>
      <c r="E41" s="190"/>
      <c r="F41" s="190"/>
      <c r="G41" s="190"/>
      <c r="H41" s="190"/>
      <c r="I41" s="190"/>
      <c r="J41" s="190"/>
      <c r="K41" s="190"/>
      <c r="L41" s="190"/>
      <c r="M41" s="190"/>
      <c r="N41" s="190"/>
      <c r="O41" s="190"/>
      <c r="P41" s="190"/>
      <c r="Q41" s="190"/>
      <c r="R41" s="190"/>
      <c r="S41" s="190"/>
      <c r="T41" s="190"/>
      <c r="U41" s="196" t="str">
        <f>IFERROR(HLOOKUP(基本項目等入力シート!E8,'事業化状況報告　集計表'!$F$10:$J$28,19),"")</f>
        <v/>
      </c>
      <c r="V41" s="196"/>
      <c r="W41" s="196"/>
      <c r="X41" s="196"/>
      <c r="Y41" s="196"/>
      <c r="Z41" s="196"/>
      <c r="AA41" s="196"/>
      <c r="AB41" s="196"/>
      <c r="AC41" s="196"/>
      <c r="AD41" s="196"/>
      <c r="AE41" s="196"/>
      <c r="AF41" s="196"/>
      <c r="AG41" s="196"/>
    </row>
    <row r="42" spans="2:33" ht="20" customHeight="1" x14ac:dyDescent="0.2">
      <c r="B42" s="6"/>
      <c r="C42" s="6"/>
      <c r="D42" s="6"/>
      <c r="E42" s="6"/>
      <c r="F42" s="6"/>
      <c r="G42" s="6"/>
      <c r="H42" s="6"/>
      <c r="I42" s="6"/>
      <c r="J42" s="6"/>
      <c r="K42" s="6"/>
      <c r="L42" s="6"/>
      <c r="M42" s="6"/>
      <c r="N42" s="6"/>
      <c r="O42" s="6"/>
      <c r="P42" s="6"/>
      <c r="Q42" s="6"/>
      <c r="R42" s="6"/>
      <c r="S42" s="6"/>
      <c r="T42" s="6"/>
      <c r="U42" s="7"/>
      <c r="V42" s="7"/>
      <c r="W42" s="7"/>
      <c r="X42" s="7"/>
      <c r="Y42" s="7"/>
      <c r="Z42" s="7"/>
      <c r="AA42" s="7"/>
      <c r="AB42" s="7"/>
      <c r="AC42" s="7"/>
      <c r="AD42" s="7"/>
      <c r="AE42" s="7"/>
      <c r="AF42" s="7"/>
      <c r="AG42" s="7"/>
    </row>
    <row r="43" spans="2:33" ht="20" customHeight="1" x14ac:dyDescent="0.2"/>
    <row r="44" spans="2:33" ht="20" customHeight="1" x14ac:dyDescent="0.2">
      <c r="B44" s="2" t="s">
        <v>26</v>
      </c>
    </row>
    <row r="45" spans="2:33" ht="20" customHeight="1" x14ac:dyDescent="0.2">
      <c r="B45" s="2" t="s">
        <v>27</v>
      </c>
    </row>
    <row r="46" spans="2:33" ht="20" customHeight="1" x14ac:dyDescent="0.2">
      <c r="AA46" s="197" t="s">
        <v>163</v>
      </c>
      <c r="AB46" s="197"/>
      <c r="AC46" s="197"/>
      <c r="AD46" s="197"/>
      <c r="AE46" s="197"/>
      <c r="AF46" s="197"/>
    </row>
    <row r="47" spans="2:33" ht="20" customHeight="1" x14ac:dyDescent="0.2">
      <c r="B47" s="191"/>
      <c r="C47" s="191"/>
      <c r="D47" s="191"/>
      <c r="E47" s="191"/>
      <c r="F47" s="191"/>
      <c r="G47" s="191"/>
      <c r="H47" s="191"/>
      <c r="I47" s="191"/>
      <c r="J47" s="191" t="s">
        <v>34</v>
      </c>
      <c r="K47" s="191"/>
      <c r="L47" s="191"/>
      <c r="M47" s="191"/>
      <c r="N47" s="191"/>
      <c r="O47" s="191"/>
      <c r="P47" s="191" t="s">
        <v>35</v>
      </c>
      <c r="Q47" s="191"/>
      <c r="R47" s="191"/>
      <c r="S47" s="191"/>
      <c r="T47" s="191"/>
      <c r="U47" s="191"/>
      <c r="V47" s="191" t="s">
        <v>36</v>
      </c>
      <c r="W47" s="191"/>
      <c r="X47" s="191"/>
      <c r="Y47" s="191"/>
      <c r="Z47" s="191"/>
      <c r="AA47" s="191"/>
      <c r="AB47" s="191" t="s">
        <v>37</v>
      </c>
      <c r="AC47" s="191"/>
      <c r="AD47" s="191"/>
      <c r="AE47" s="191"/>
      <c r="AF47" s="191"/>
      <c r="AG47" s="191"/>
    </row>
    <row r="48" spans="2:33" ht="20" customHeight="1" x14ac:dyDescent="0.2">
      <c r="B48" s="191" t="s">
        <v>28</v>
      </c>
      <c r="C48" s="191"/>
      <c r="D48" s="191"/>
      <c r="E48" s="191"/>
      <c r="F48" s="191"/>
      <c r="G48" s="191"/>
      <c r="H48" s="191"/>
      <c r="I48" s="191"/>
      <c r="J48" s="192" t="str">
        <f>IF(基本項目等入力シート!E53="","",基本項目等入力シート!E53)</f>
        <v/>
      </c>
      <c r="K48" s="192"/>
      <c r="L48" s="192"/>
      <c r="M48" s="192"/>
      <c r="N48" s="192"/>
      <c r="O48" s="192"/>
      <c r="P48" s="193" t="str">
        <f>IF(基本項目等入力シート!H53="","",基本項目等入力シート!H53)</f>
        <v/>
      </c>
      <c r="Q48" s="194"/>
      <c r="R48" s="194"/>
      <c r="S48" s="194"/>
      <c r="T48" s="194"/>
      <c r="U48" s="195"/>
      <c r="V48" s="193" t="str">
        <f>IF(基本項目等入力シート!K53="","",基本項目等入力シート!K53)</f>
        <v/>
      </c>
      <c r="W48" s="194"/>
      <c r="X48" s="194"/>
      <c r="Y48" s="194"/>
      <c r="Z48" s="194"/>
      <c r="AA48" s="195"/>
      <c r="AB48" s="193" t="str">
        <f>IF(基本項目等入力シート!N53="","",基本項目等入力シート!N53)</f>
        <v/>
      </c>
      <c r="AC48" s="194"/>
      <c r="AD48" s="194"/>
      <c r="AE48" s="194"/>
      <c r="AF48" s="194"/>
      <c r="AG48" s="195"/>
    </row>
    <row r="49" spans="1:33" ht="20" customHeight="1" x14ac:dyDescent="0.2">
      <c r="B49" s="191" t="s">
        <v>29</v>
      </c>
      <c r="C49" s="191"/>
      <c r="D49" s="191"/>
      <c r="E49" s="191"/>
      <c r="F49" s="191"/>
      <c r="G49" s="191"/>
      <c r="H49" s="191"/>
      <c r="I49" s="191"/>
      <c r="J49" s="192" t="str">
        <f>IF(基本項目等入力シート!E54="","",基本項目等入力シート!E54)</f>
        <v/>
      </c>
      <c r="K49" s="192"/>
      <c r="L49" s="192"/>
      <c r="M49" s="192"/>
      <c r="N49" s="192"/>
      <c r="O49" s="192"/>
      <c r="P49" s="193" t="str">
        <f>IF(基本項目等入力シート!H54="","",基本項目等入力シート!H54)</f>
        <v/>
      </c>
      <c r="Q49" s="194"/>
      <c r="R49" s="194"/>
      <c r="S49" s="194"/>
      <c r="T49" s="194"/>
      <c r="U49" s="195"/>
      <c r="V49" s="193" t="str">
        <f>IF(基本項目等入力シート!K54="","",基本項目等入力シート!K54)</f>
        <v/>
      </c>
      <c r="W49" s="194"/>
      <c r="X49" s="194"/>
      <c r="Y49" s="194"/>
      <c r="Z49" s="194"/>
      <c r="AA49" s="195"/>
      <c r="AB49" s="193" t="str">
        <f>IF(基本項目等入力シート!N54="","",基本項目等入力シート!N54)</f>
        <v/>
      </c>
      <c r="AC49" s="194"/>
      <c r="AD49" s="194"/>
      <c r="AE49" s="194"/>
      <c r="AF49" s="194"/>
      <c r="AG49" s="195"/>
    </row>
    <row r="50" spans="1:33" ht="20" customHeight="1" x14ac:dyDescent="0.2">
      <c r="B50" s="198" t="s">
        <v>30</v>
      </c>
      <c r="C50" s="198"/>
      <c r="D50" s="198"/>
      <c r="E50" s="198"/>
      <c r="F50" s="198"/>
      <c r="G50" s="198"/>
      <c r="H50" s="198"/>
      <c r="I50" s="198"/>
      <c r="J50" s="192" t="str">
        <f>IF(基本項目等入力シート!E55="","",基本項目等入力シート!E55)</f>
        <v/>
      </c>
      <c r="K50" s="192"/>
      <c r="L50" s="192"/>
      <c r="M50" s="192"/>
      <c r="N50" s="192"/>
      <c r="O50" s="192"/>
      <c r="P50" s="193" t="str">
        <f>IF(基本項目等入力シート!H55="","",基本項目等入力シート!H55)</f>
        <v/>
      </c>
      <c r="Q50" s="194"/>
      <c r="R50" s="194"/>
      <c r="S50" s="194"/>
      <c r="T50" s="194"/>
      <c r="U50" s="195"/>
      <c r="V50" s="193" t="str">
        <f>IF(基本項目等入力シート!K55="","",基本項目等入力シート!K55)</f>
        <v/>
      </c>
      <c r="W50" s="194"/>
      <c r="X50" s="194"/>
      <c r="Y50" s="194"/>
      <c r="Z50" s="194"/>
      <c r="AA50" s="195"/>
      <c r="AB50" s="193" t="str">
        <f>IF(基本項目等入力シート!N55="","",基本項目等入力シート!N55)</f>
        <v/>
      </c>
      <c r="AC50" s="194"/>
      <c r="AD50" s="194"/>
      <c r="AE50" s="194"/>
      <c r="AF50" s="194"/>
      <c r="AG50" s="195"/>
    </row>
    <row r="51" spans="1:33" ht="20" customHeight="1" x14ac:dyDescent="0.2">
      <c r="B51" s="191" t="s">
        <v>31</v>
      </c>
      <c r="C51" s="191"/>
      <c r="D51" s="191"/>
      <c r="E51" s="191"/>
      <c r="F51" s="191"/>
      <c r="G51" s="191"/>
      <c r="H51" s="191"/>
      <c r="I51" s="191"/>
      <c r="J51" s="192" t="str">
        <f>IF(基本項目等入力シート!E56="","",基本項目等入力シート!E56)</f>
        <v/>
      </c>
      <c r="K51" s="192"/>
      <c r="L51" s="192"/>
      <c r="M51" s="192"/>
      <c r="N51" s="192"/>
      <c r="O51" s="192"/>
      <c r="P51" s="193" t="str">
        <f>IF(基本項目等入力シート!H56="","",基本項目等入力シート!H56)</f>
        <v/>
      </c>
      <c r="Q51" s="194"/>
      <c r="R51" s="194"/>
      <c r="S51" s="194"/>
      <c r="T51" s="194"/>
      <c r="U51" s="195"/>
      <c r="V51" s="193" t="str">
        <f>IF(基本項目等入力シート!K56="","",基本項目等入力シート!K56)</f>
        <v/>
      </c>
      <c r="W51" s="194"/>
      <c r="X51" s="194"/>
      <c r="Y51" s="194"/>
      <c r="Z51" s="194"/>
      <c r="AA51" s="195"/>
      <c r="AB51" s="193" t="str">
        <f>IF(基本項目等入力シート!N56="","",基本項目等入力シート!N56)</f>
        <v/>
      </c>
      <c r="AC51" s="194"/>
      <c r="AD51" s="194"/>
      <c r="AE51" s="194"/>
      <c r="AF51" s="194"/>
      <c r="AG51" s="195"/>
    </row>
    <row r="52" spans="1:33" ht="20" customHeight="1" x14ac:dyDescent="0.2">
      <c r="B52" s="191" t="s">
        <v>32</v>
      </c>
      <c r="C52" s="191"/>
      <c r="D52" s="191"/>
      <c r="E52" s="191"/>
      <c r="F52" s="191"/>
      <c r="G52" s="191"/>
      <c r="H52" s="191"/>
      <c r="I52" s="191"/>
      <c r="J52" s="192" t="str">
        <f>IF(基本項目等入力シート!E57="","",基本項目等入力シート!E57)</f>
        <v/>
      </c>
      <c r="K52" s="192"/>
      <c r="L52" s="192"/>
      <c r="M52" s="192"/>
      <c r="N52" s="192"/>
      <c r="O52" s="192"/>
      <c r="P52" s="193" t="str">
        <f>IF(基本項目等入力シート!H57="","",基本項目等入力シート!H57)</f>
        <v/>
      </c>
      <c r="Q52" s="194"/>
      <c r="R52" s="194"/>
      <c r="S52" s="194"/>
      <c r="T52" s="194"/>
      <c r="U52" s="195"/>
      <c r="V52" s="193" t="str">
        <f>IF(基本項目等入力シート!K57="","",基本項目等入力シート!K57)</f>
        <v/>
      </c>
      <c r="W52" s="194"/>
      <c r="X52" s="194"/>
      <c r="Y52" s="194"/>
      <c r="Z52" s="194"/>
      <c r="AA52" s="195"/>
      <c r="AB52" s="193" t="str">
        <f>IF(基本項目等入力シート!N57="","",基本項目等入力シート!N57)</f>
        <v/>
      </c>
      <c r="AC52" s="194"/>
      <c r="AD52" s="194"/>
      <c r="AE52" s="194"/>
      <c r="AF52" s="194"/>
      <c r="AG52" s="195"/>
    </row>
    <row r="53" spans="1:33" ht="20" customHeight="1" x14ac:dyDescent="0.2">
      <c r="B53" s="191" t="s">
        <v>33</v>
      </c>
      <c r="C53" s="191"/>
      <c r="D53" s="191"/>
      <c r="E53" s="191"/>
      <c r="F53" s="191"/>
      <c r="G53" s="191"/>
      <c r="H53" s="191"/>
      <c r="I53" s="191"/>
      <c r="J53" s="192" t="str">
        <f>IF(基本項目等入力シート!E58="","",基本項目等入力シート!E58)</f>
        <v/>
      </c>
      <c r="K53" s="192"/>
      <c r="L53" s="192"/>
      <c r="M53" s="192"/>
      <c r="N53" s="192"/>
      <c r="O53" s="192"/>
      <c r="P53" s="193" t="str">
        <f>IF(基本項目等入力シート!H58="","",基本項目等入力シート!H58)</f>
        <v/>
      </c>
      <c r="Q53" s="194"/>
      <c r="R53" s="194"/>
      <c r="S53" s="194"/>
      <c r="T53" s="194"/>
      <c r="U53" s="195"/>
      <c r="V53" s="193" t="str">
        <f>IF(基本項目等入力シート!K58="","",基本項目等入力シート!K58)</f>
        <v/>
      </c>
      <c r="W53" s="194"/>
      <c r="X53" s="194"/>
      <c r="Y53" s="194"/>
      <c r="Z53" s="194"/>
      <c r="AA53" s="195"/>
      <c r="AB53" s="193" t="str">
        <f>IF(基本項目等入力シート!N58="","",基本項目等入力シート!N58)</f>
        <v/>
      </c>
      <c r="AC53" s="194"/>
      <c r="AD53" s="194"/>
      <c r="AE53" s="194"/>
      <c r="AF53" s="194"/>
      <c r="AG53" s="195"/>
    </row>
    <row r="54" spans="1:33" ht="49.5" customHeight="1" x14ac:dyDescent="0.2">
      <c r="B54" s="202" t="s">
        <v>165</v>
      </c>
      <c r="C54" s="202"/>
      <c r="D54" s="202"/>
      <c r="E54" s="202"/>
      <c r="F54" s="202"/>
      <c r="G54" s="202"/>
      <c r="H54" s="202"/>
      <c r="I54" s="202"/>
      <c r="J54" s="202"/>
      <c r="K54" s="202"/>
      <c r="L54" s="202"/>
      <c r="M54" s="202"/>
      <c r="N54" s="202"/>
      <c r="O54" s="202"/>
      <c r="P54" s="202"/>
      <c r="Q54" s="202"/>
      <c r="R54" s="202"/>
      <c r="S54" s="202"/>
      <c r="T54" s="202"/>
      <c r="U54" s="202"/>
      <c r="V54" s="202"/>
      <c r="W54" s="202"/>
      <c r="X54" s="202"/>
      <c r="Y54" s="202"/>
      <c r="Z54" s="202"/>
      <c r="AA54" s="202"/>
      <c r="AB54" s="202"/>
      <c r="AC54" s="202"/>
      <c r="AD54" s="202"/>
      <c r="AE54" s="202"/>
      <c r="AF54" s="202"/>
    </row>
    <row r="55" spans="1:33" ht="13" customHeight="1" x14ac:dyDescent="0.2"/>
    <row r="56" spans="1:33" ht="13" customHeight="1" x14ac:dyDescent="0.2">
      <c r="A56" s="81" t="s">
        <v>38</v>
      </c>
    </row>
    <row r="57" spans="1:33" ht="20" customHeight="1" x14ac:dyDescent="0.2">
      <c r="AG57" s="5" t="s">
        <v>39</v>
      </c>
    </row>
    <row r="58" spans="1:33" ht="20" customHeight="1" x14ac:dyDescent="0.2">
      <c r="AG58" s="5"/>
    </row>
    <row r="59" spans="1:33" ht="20" customHeight="1" x14ac:dyDescent="0.2"/>
    <row r="60" spans="1:33" ht="20" customHeight="1" x14ac:dyDescent="0.2">
      <c r="A60" s="2" t="s">
        <v>40</v>
      </c>
    </row>
    <row r="61" spans="1:33" ht="15" customHeight="1" x14ac:dyDescent="0.2">
      <c r="B61" s="2" t="s">
        <v>41</v>
      </c>
      <c r="G61" s="199" t="s">
        <v>42</v>
      </c>
      <c r="H61" s="199"/>
      <c r="I61" s="199"/>
      <c r="J61" s="2" t="s">
        <v>45</v>
      </c>
      <c r="K61" s="200" t="str">
        <f>IF(基本項目等入力シート!G63="","",基本項目等入力シート!G63)</f>
        <v/>
      </c>
      <c r="L61" s="200"/>
      <c r="M61" s="200"/>
      <c r="N61" s="200"/>
      <c r="O61" s="200"/>
      <c r="P61" s="200"/>
      <c r="Q61" s="200"/>
      <c r="R61" s="200"/>
      <c r="S61" s="200"/>
      <c r="T61" s="200"/>
      <c r="U61" s="200"/>
      <c r="V61" s="200"/>
      <c r="W61" s="200"/>
      <c r="X61" s="200"/>
      <c r="Y61" s="200"/>
      <c r="Z61" s="200"/>
      <c r="AA61" s="200"/>
      <c r="AB61" s="200"/>
      <c r="AC61" s="200"/>
      <c r="AD61" s="200"/>
      <c r="AE61" s="200"/>
      <c r="AF61" s="200"/>
      <c r="AG61" s="200"/>
    </row>
    <row r="62" spans="1:33" ht="15" customHeight="1" x14ac:dyDescent="0.2">
      <c r="G62" s="199" t="s">
        <v>43</v>
      </c>
      <c r="H62" s="199"/>
      <c r="I62" s="199"/>
      <c r="J62" s="2" t="s">
        <v>45</v>
      </c>
      <c r="K62" s="201" t="str">
        <f>IF(基本項目等入力シート!G64="","",基本項目等入力シート!G64)</f>
        <v/>
      </c>
      <c r="L62" s="201"/>
      <c r="M62" s="201"/>
      <c r="N62" s="201"/>
      <c r="O62" s="201"/>
      <c r="P62" s="201"/>
      <c r="Q62" s="201"/>
      <c r="R62" s="201"/>
      <c r="S62" s="201"/>
      <c r="T62" s="201"/>
      <c r="U62" s="201"/>
      <c r="V62" s="201"/>
      <c r="W62" s="201"/>
      <c r="X62" s="201"/>
      <c r="Y62" s="201"/>
      <c r="Z62" s="201"/>
      <c r="AA62" s="201"/>
      <c r="AB62" s="201"/>
      <c r="AC62" s="201"/>
      <c r="AD62" s="201"/>
      <c r="AE62" s="201"/>
      <c r="AF62" s="201"/>
      <c r="AG62" s="201"/>
    </row>
    <row r="63" spans="1:33" ht="15" customHeight="1" x14ac:dyDescent="0.2">
      <c r="G63" s="199" t="s">
        <v>44</v>
      </c>
      <c r="H63" s="199"/>
      <c r="I63" s="199"/>
      <c r="J63" s="2" t="s">
        <v>45</v>
      </c>
      <c r="K63" s="200" t="str">
        <f>IF(基本項目等入力シート!G65="","",基本項目等入力シート!G65)</f>
        <v/>
      </c>
      <c r="L63" s="200"/>
      <c r="M63" s="200"/>
      <c r="N63" s="200"/>
      <c r="O63" s="200"/>
      <c r="P63" s="200"/>
      <c r="Q63" s="200"/>
      <c r="R63" s="200"/>
      <c r="S63" s="200"/>
      <c r="T63" s="200"/>
      <c r="U63" s="200"/>
      <c r="V63" s="200"/>
      <c r="W63" s="200"/>
      <c r="X63" s="200"/>
      <c r="Y63" s="200"/>
      <c r="Z63" s="200"/>
      <c r="AA63" s="200"/>
      <c r="AB63" s="200"/>
      <c r="AC63" s="200"/>
      <c r="AD63" s="200"/>
      <c r="AE63" s="200"/>
      <c r="AF63" s="200"/>
      <c r="AG63" s="200"/>
    </row>
    <row r="64" spans="1:33" ht="15" customHeight="1" x14ac:dyDescent="0.2"/>
    <row r="65" spans="1:33" ht="15" customHeight="1" x14ac:dyDescent="0.2">
      <c r="B65" s="2" t="s">
        <v>46</v>
      </c>
      <c r="G65" s="199" t="s">
        <v>42</v>
      </c>
      <c r="H65" s="199"/>
      <c r="I65" s="199"/>
      <c r="J65" s="2" t="s">
        <v>45</v>
      </c>
      <c r="K65" s="200" t="str">
        <f>IF(基本項目等入力シート!G67="","",基本項目等入力シート!G67)</f>
        <v/>
      </c>
      <c r="L65" s="200"/>
      <c r="M65" s="200"/>
      <c r="N65" s="200"/>
      <c r="O65" s="200"/>
      <c r="P65" s="200"/>
      <c r="Q65" s="200"/>
      <c r="R65" s="200"/>
      <c r="S65" s="200"/>
      <c r="T65" s="200"/>
      <c r="U65" s="200"/>
      <c r="V65" s="200"/>
      <c r="W65" s="200"/>
      <c r="X65" s="200"/>
      <c r="Y65" s="200"/>
      <c r="Z65" s="200"/>
      <c r="AA65" s="200"/>
      <c r="AB65" s="200"/>
      <c r="AC65" s="200"/>
      <c r="AD65" s="200"/>
      <c r="AE65" s="200"/>
      <c r="AF65" s="200"/>
      <c r="AG65" s="200"/>
    </row>
    <row r="66" spans="1:33" ht="15" customHeight="1" x14ac:dyDescent="0.2">
      <c r="G66" s="199" t="s">
        <v>43</v>
      </c>
      <c r="H66" s="199"/>
      <c r="I66" s="199"/>
      <c r="J66" s="2" t="s">
        <v>45</v>
      </c>
      <c r="K66" s="201" t="str">
        <f>IF(基本項目等入力シート!G68="","",基本項目等入力シート!G68)</f>
        <v/>
      </c>
      <c r="L66" s="201"/>
      <c r="M66" s="201"/>
      <c r="N66" s="201"/>
      <c r="O66" s="201"/>
      <c r="P66" s="201"/>
      <c r="Q66" s="201"/>
      <c r="R66" s="201"/>
      <c r="S66" s="201"/>
      <c r="T66" s="201"/>
      <c r="U66" s="201"/>
      <c r="V66" s="201"/>
      <c r="W66" s="201"/>
      <c r="X66" s="201"/>
      <c r="Y66" s="201"/>
      <c r="Z66" s="201"/>
      <c r="AA66" s="201"/>
      <c r="AB66" s="201"/>
      <c r="AC66" s="201"/>
      <c r="AD66" s="201"/>
      <c r="AE66" s="201"/>
      <c r="AF66" s="201"/>
      <c r="AG66" s="201"/>
    </row>
    <row r="67" spans="1:33" ht="15" customHeight="1" x14ac:dyDescent="0.2">
      <c r="G67" s="199" t="s">
        <v>44</v>
      </c>
      <c r="H67" s="199"/>
      <c r="I67" s="199"/>
      <c r="J67" s="2" t="s">
        <v>45</v>
      </c>
      <c r="K67" s="200" t="str">
        <f>IF(基本項目等入力シート!G69="","",基本項目等入力シート!G69)</f>
        <v/>
      </c>
      <c r="L67" s="200"/>
      <c r="M67" s="200"/>
      <c r="N67" s="200"/>
      <c r="O67" s="200"/>
      <c r="P67" s="200"/>
      <c r="Q67" s="200"/>
      <c r="R67" s="200"/>
      <c r="S67" s="200"/>
      <c r="T67" s="200"/>
      <c r="U67" s="200"/>
      <c r="V67" s="200"/>
      <c r="W67" s="200"/>
      <c r="X67" s="200"/>
      <c r="Y67" s="200"/>
      <c r="Z67" s="200"/>
      <c r="AA67" s="200"/>
      <c r="AB67" s="200"/>
      <c r="AC67" s="200"/>
      <c r="AD67" s="200"/>
      <c r="AE67" s="200"/>
      <c r="AF67" s="200"/>
      <c r="AG67" s="200"/>
    </row>
    <row r="68" spans="1:33" ht="15" customHeight="1" x14ac:dyDescent="0.2"/>
    <row r="69" spans="1:33" ht="15" customHeight="1" x14ac:dyDescent="0.2">
      <c r="B69" s="2" t="s">
        <v>47</v>
      </c>
      <c r="G69" s="199" t="s">
        <v>42</v>
      </c>
      <c r="H69" s="199"/>
      <c r="I69" s="199"/>
      <c r="J69" s="2" t="s">
        <v>45</v>
      </c>
      <c r="K69" s="200" t="str">
        <f>IF(基本項目等入力シート!G71="","",基本項目等入力シート!G71)</f>
        <v/>
      </c>
      <c r="L69" s="200"/>
      <c r="M69" s="200"/>
      <c r="N69" s="200"/>
      <c r="O69" s="200"/>
      <c r="P69" s="200"/>
      <c r="Q69" s="200"/>
      <c r="R69" s="200"/>
      <c r="S69" s="200"/>
      <c r="T69" s="200"/>
      <c r="U69" s="200"/>
      <c r="V69" s="200"/>
      <c r="W69" s="200"/>
      <c r="X69" s="200"/>
      <c r="Y69" s="200"/>
      <c r="Z69" s="200"/>
      <c r="AA69" s="200"/>
      <c r="AB69" s="200"/>
      <c r="AC69" s="200"/>
      <c r="AD69" s="200"/>
      <c r="AE69" s="200"/>
      <c r="AF69" s="200"/>
      <c r="AG69" s="200"/>
    </row>
    <row r="70" spans="1:33" ht="15" customHeight="1" x14ac:dyDescent="0.2">
      <c r="G70" s="199" t="s">
        <v>43</v>
      </c>
      <c r="H70" s="199"/>
      <c r="I70" s="199"/>
      <c r="J70" s="2" t="s">
        <v>45</v>
      </c>
      <c r="K70" s="201" t="str">
        <f>IF(基本項目等入力シート!G72="","",基本項目等入力シート!G72)</f>
        <v/>
      </c>
      <c r="L70" s="201"/>
      <c r="M70" s="201"/>
      <c r="N70" s="201"/>
      <c r="O70" s="201"/>
      <c r="P70" s="201"/>
      <c r="Q70" s="201"/>
      <c r="R70" s="201"/>
      <c r="S70" s="201"/>
      <c r="T70" s="201"/>
      <c r="U70" s="201"/>
      <c r="V70" s="201"/>
      <c r="W70" s="201"/>
      <c r="X70" s="201"/>
      <c r="Y70" s="201"/>
      <c r="Z70" s="201"/>
      <c r="AA70" s="201"/>
      <c r="AB70" s="201"/>
      <c r="AC70" s="201"/>
      <c r="AD70" s="201"/>
      <c r="AE70" s="201"/>
      <c r="AF70" s="201"/>
      <c r="AG70" s="201"/>
    </row>
    <row r="71" spans="1:33" ht="15" customHeight="1" x14ac:dyDescent="0.2">
      <c r="G71" s="199" t="s">
        <v>44</v>
      </c>
      <c r="H71" s="199"/>
      <c r="I71" s="199"/>
      <c r="J71" s="2" t="s">
        <v>45</v>
      </c>
      <c r="K71" s="200" t="str">
        <f>IF(基本項目等入力シート!G73="","",基本項目等入力シート!G73)</f>
        <v/>
      </c>
      <c r="L71" s="200"/>
      <c r="M71" s="200"/>
      <c r="N71" s="200"/>
      <c r="O71" s="200"/>
      <c r="P71" s="200"/>
      <c r="Q71" s="200"/>
      <c r="R71" s="200"/>
      <c r="S71" s="200"/>
      <c r="T71" s="200"/>
      <c r="U71" s="200"/>
      <c r="V71" s="200"/>
      <c r="W71" s="200"/>
      <c r="X71" s="200"/>
      <c r="Y71" s="200"/>
      <c r="Z71" s="200"/>
      <c r="AA71" s="200"/>
      <c r="AB71" s="200"/>
      <c r="AC71" s="200"/>
      <c r="AD71" s="200"/>
      <c r="AE71" s="200"/>
      <c r="AF71" s="200"/>
      <c r="AG71" s="200"/>
    </row>
    <row r="72" spans="1:33" ht="15" customHeight="1" x14ac:dyDescent="0.2"/>
    <row r="73" spans="1:33" ht="15" customHeight="1" x14ac:dyDescent="0.2">
      <c r="A73" s="2" t="s">
        <v>48</v>
      </c>
      <c r="N73" s="80"/>
      <c r="O73" s="205" t="str">
        <f>IF(基本項目等入力シート!F31="","",基本項目等入力シート!F31)</f>
        <v/>
      </c>
      <c r="P73" s="205"/>
      <c r="Q73" s="205"/>
      <c r="R73" s="205"/>
      <c r="S73" s="205"/>
      <c r="T73" s="205"/>
      <c r="U73" s="2" t="s">
        <v>3</v>
      </c>
    </row>
    <row r="74" spans="1:33" ht="15" customHeight="1" x14ac:dyDescent="0.2">
      <c r="A74" s="2" t="s">
        <v>49</v>
      </c>
      <c r="N74" s="80"/>
      <c r="O74" s="205" t="str">
        <f>IF(基本項目等入力シート!F34="","",基本項目等入力シート!F34)</f>
        <v/>
      </c>
      <c r="P74" s="205"/>
      <c r="Q74" s="205"/>
      <c r="R74" s="205"/>
      <c r="S74" s="205"/>
      <c r="T74" s="205"/>
      <c r="U74" s="2" t="s">
        <v>3</v>
      </c>
    </row>
    <row r="75" spans="1:33" ht="11" customHeight="1" x14ac:dyDescent="0.2"/>
    <row r="76" spans="1:33" ht="15" customHeight="1" x14ac:dyDescent="0.2">
      <c r="A76" s="2" t="s">
        <v>50</v>
      </c>
      <c r="N76" s="206" t="str">
        <f>IFERROR(HLOOKUP(基本項目等入力シート!E8-1,'事業化状況報告　集計表'!$F$10:$J$28,8),"")</f>
        <v/>
      </c>
      <c r="O76" s="206"/>
      <c r="P76" s="206"/>
      <c r="Q76" s="206"/>
      <c r="R76" s="206"/>
      <c r="S76" s="206"/>
      <c r="T76" s="206"/>
      <c r="U76" s="2" t="s">
        <v>3</v>
      </c>
    </row>
    <row r="77" spans="1:33" ht="15" customHeight="1" x14ac:dyDescent="0.2">
      <c r="A77" s="2" t="s">
        <v>51</v>
      </c>
    </row>
    <row r="78" spans="1:33" ht="15" customHeight="1" x14ac:dyDescent="0.2"/>
    <row r="79" spans="1:33" ht="15" customHeight="1" x14ac:dyDescent="0.2">
      <c r="A79" s="2" t="s">
        <v>52</v>
      </c>
    </row>
    <row r="80" spans="1:33" ht="15" customHeight="1" x14ac:dyDescent="0.2">
      <c r="J80" s="2" t="s">
        <v>54</v>
      </c>
      <c r="N80" s="203" t="str">
        <f>IFERROR(HLOOKUP(基本項目等入力シート!E8,'事業化状況報告　集計表'!$F$10:$J$28,5),"")</f>
        <v/>
      </c>
      <c r="O80" s="203"/>
      <c r="P80" s="203"/>
      <c r="Q80" s="203"/>
      <c r="R80" s="203"/>
      <c r="S80" s="203"/>
      <c r="T80" s="203"/>
      <c r="U80" s="2" t="s">
        <v>3</v>
      </c>
    </row>
    <row r="81" spans="1:21" ht="15" customHeight="1" x14ac:dyDescent="0.2">
      <c r="F81" s="183" t="s">
        <v>53</v>
      </c>
      <c r="G81" s="183"/>
      <c r="H81" s="183"/>
      <c r="I81" s="183"/>
      <c r="J81" s="183"/>
      <c r="R81" s="204" t="s">
        <v>107</v>
      </c>
      <c r="S81" s="204"/>
      <c r="T81" s="204"/>
      <c r="U81" s="204"/>
    </row>
    <row r="82" spans="1:21" ht="15" customHeight="1" x14ac:dyDescent="0.2">
      <c r="F82" s="183" t="s">
        <v>55</v>
      </c>
      <c r="G82" s="183"/>
      <c r="H82" s="183"/>
      <c r="I82" s="183"/>
      <c r="J82" s="183"/>
      <c r="N82" s="203" t="str">
        <f>IF('事業化状況報告　集計表'!$E$38="","",HLOOKUP(基本項目等入力シート!E8,'事業化状況報告　集計表'!$F$39:$J$43,2))</f>
        <v/>
      </c>
      <c r="O82" s="203"/>
      <c r="P82" s="203"/>
      <c r="Q82" s="203"/>
      <c r="R82" s="203"/>
      <c r="S82" s="203"/>
      <c r="T82" s="203"/>
      <c r="U82" s="2" t="s">
        <v>3</v>
      </c>
    </row>
    <row r="83" spans="1:21" ht="15" customHeight="1" x14ac:dyDescent="0.2">
      <c r="F83" s="183" t="s">
        <v>56</v>
      </c>
      <c r="G83" s="183"/>
      <c r="H83" s="183"/>
      <c r="I83" s="183"/>
      <c r="J83" s="183"/>
      <c r="N83" s="203" t="str">
        <f>IF('事業化状況報告　集計表'!$E$45="","",HLOOKUP(基本項目等入力シート!E8,'事業化状況報告　集計表'!$F$46:$J$50,2))</f>
        <v/>
      </c>
      <c r="O83" s="203"/>
      <c r="P83" s="203"/>
      <c r="Q83" s="203"/>
      <c r="R83" s="203"/>
      <c r="S83" s="203"/>
      <c r="T83" s="203"/>
      <c r="U83" s="2" t="s">
        <v>3</v>
      </c>
    </row>
    <row r="84" spans="1:21" ht="15" customHeight="1" x14ac:dyDescent="0.2">
      <c r="F84" s="183" t="s">
        <v>57</v>
      </c>
      <c r="G84" s="183"/>
      <c r="H84" s="183"/>
      <c r="I84" s="183"/>
      <c r="J84" s="183"/>
      <c r="N84" s="203" t="str">
        <f>IF('事業化状況報告　集計表'!$E$52="","",HLOOKUP(基本項目等入力シート!E8,'事業化状況報告　集計表'!$F$53:$J$57,2))</f>
        <v/>
      </c>
      <c r="O84" s="203"/>
      <c r="P84" s="203"/>
      <c r="Q84" s="203"/>
      <c r="R84" s="203"/>
      <c r="S84" s="203"/>
      <c r="T84" s="203"/>
      <c r="U84" s="2" t="s">
        <v>3</v>
      </c>
    </row>
    <row r="85" spans="1:21" ht="15" customHeight="1" x14ac:dyDescent="0.2"/>
    <row r="86" spans="1:21" ht="15" customHeight="1" x14ac:dyDescent="0.2">
      <c r="A86" s="2" t="s">
        <v>58</v>
      </c>
    </row>
    <row r="87" spans="1:21" ht="15" customHeight="1" x14ac:dyDescent="0.2">
      <c r="J87" s="2" t="s">
        <v>54</v>
      </c>
      <c r="N87" s="203" t="str">
        <f>IFERROR(HLOOKUP(基本項目等入力シート!E8,'事業化状況報告　集計表'!$F$10:$J$28,6),"")</f>
        <v/>
      </c>
      <c r="O87" s="203"/>
      <c r="P87" s="203"/>
      <c r="Q87" s="203"/>
      <c r="R87" s="203"/>
      <c r="S87" s="203"/>
      <c r="T87" s="203"/>
      <c r="U87" s="2" t="s">
        <v>3</v>
      </c>
    </row>
    <row r="88" spans="1:21" ht="15" customHeight="1" x14ac:dyDescent="0.2">
      <c r="F88" s="183" t="s">
        <v>53</v>
      </c>
      <c r="G88" s="183"/>
      <c r="H88" s="183"/>
      <c r="I88" s="183"/>
      <c r="J88" s="183"/>
      <c r="R88" s="204" t="s">
        <v>107</v>
      </c>
      <c r="S88" s="204"/>
      <c r="T88" s="204"/>
      <c r="U88" s="204"/>
    </row>
    <row r="89" spans="1:21" ht="15" customHeight="1" x14ac:dyDescent="0.2">
      <c r="F89" s="183" t="s">
        <v>55</v>
      </c>
      <c r="G89" s="183"/>
      <c r="H89" s="183"/>
      <c r="I89" s="183"/>
      <c r="J89" s="183"/>
      <c r="N89" s="203" t="str">
        <f>IF('事業化状況報告　集計表'!$E$38="","",HLOOKUP(基本項目等入力シート!E8,'事業化状況報告　集計表'!$F$39:$J$43,3))</f>
        <v/>
      </c>
      <c r="O89" s="203"/>
      <c r="P89" s="203"/>
      <c r="Q89" s="203"/>
      <c r="R89" s="203"/>
      <c r="S89" s="203"/>
      <c r="T89" s="203"/>
      <c r="U89" s="2" t="s">
        <v>3</v>
      </c>
    </row>
    <row r="90" spans="1:21" ht="15" customHeight="1" x14ac:dyDescent="0.2">
      <c r="F90" s="183" t="s">
        <v>56</v>
      </c>
      <c r="G90" s="183"/>
      <c r="H90" s="183"/>
      <c r="I90" s="183"/>
      <c r="J90" s="183"/>
      <c r="N90" s="203" t="str">
        <f>IF('事業化状況報告　集計表'!$E$45="","",HLOOKUP(基本項目等入力シート!E8,'事業化状況報告　集計表'!$F$46:$J$50,3))</f>
        <v/>
      </c>
      <c r="O90" s="203"/>
      <c r="P90" s="203"/>
      <c r="Q90" s="203"/>
      <c r="R90" s="203"/>
      <c r="S90" s="203"/>
      <c r="T90" s="203"/>
      <c r="U90" s="2" t="s">
        <v>3</v>
      </c>
    </row>
    <row r="91" spans="1:21" ht="15" customHeight="1" x14ac:dyDescent="0.2">
      <c r="F91" s="183" t="s">
        <v>57</v>
      </c>
      <c r="G91" s="183"/>
      <c r="H91" s="183"/>
      <c r="I91" s="183"/>
      <c r="J91" s="183"/>
      <c r="N91" s="203" t="str">
        <f>IF('事業化状況報告　集計表'!$E$52="","",HLOOKUP(基本項目等入力シート!E8,'事業化状況報告　集計表'!$F$53:$J$57,3))</f>
        <v/>
      </c>
      <c r="O91" s="203"/>
      <c r="P91" s="203"/>
      <c r="Q91" s="203"/>
      <c r="R91" s="203"/>
      <c r="S91" s="203"/>
      <c r="T91" s="203"/>
      <c r="U91" s="2" t="s">
        <v>3</v>
      </c>
    </row>
    <row r="93" spans="1:21" x14ac:dyDescent="0.2">
      <c r="A93" s="2" t="s">
        <v>59</v>
      </c>
    </row>
    <row r="94" spans="1:21" x14ac:dyDescent="0.2">
      <c r="A94" s="8" t="s">
        <v>60</v>
      </c>
      <c r="N94" s="203" t="str">
        <f>IFERROR(HLOOKUP(基本項目等入力シート!E8,'事業化状況報告　集計表'!$F$10:$J$28,7),"")</f>
        <v/>
      </c>
      <c r="O94" s="203"/>
      <c r="P94" s="203"/>
      <c r="Q94" s="203"/>
      <c r="R94" s="203"/>
      <c r="S94" s="203"/>
      <c r="T94" s="203"/>
      <c r="U94" s="2" t="s">
        <v>3</v>
      </c>
    </row>
    <row r="96" spans="1:21" ht="15" customHeight="1" x14ac:dyDescent="0.2">
      <c r="A96" s="2" t="s">
        <v>61</v>
      </c>
    </row>
    <row r="97" spans="1:33" ht="15" customHeight="1" x14ac:dyDescent="0.2">
      <c r="J97" s="2" t="s">
        <v>54</v>
      </c>
      <c r="N97" s="203" t="str">
        <f>IFERROR(HLOOKUP(基本項目等入力シート!E8,'事業化状況報告　集計表'!$F$10:$J$28,13),"")</f>
        <v/>
      </c>
      <c r="O97" s="203"/>
      <c r="P97" s="203"/>
      <c r="Q97" s="203"/>
      <c r="R97" s="203"/>
      <c r="S97" s="203"/>
      <c r="T97" s="203"/>
      <c r="U97" s="2" t="s">
        <v>3</v>
      </c>
    </row>
    <row r="98" spans="1:33" ht="15" customHeight="1" x14ac:dyDescent="0.2">
      <c r="F98" s="183" t="s">
        <v>53</v>
      </c>
      <c r="G98" s="183"/>
      <c r="H98" s="183"/>
      <c r="I98" s="183"/>
      <c r="J98" s="183"/>
      <c r="R98" s="204" t="s">
        <v>107</v>
      </c>
      <c r="S98" s="204"/>
      <c r="T98" s="204"/>
      <c r="U98" s="204"/>
    </row>
    <row r="99" spans="1:33" ht="15" customHeight="1" x14ac:dyDescent="0.2">
      <c r="F99" s="183" t="s">
        <v>55</v>
      </c>
      <c r="G99" s="183"/>
      <c r="H99" s="183"/>
      <c r="I99" s="183"/>
      <c r="J99" s="183"/>
      <c r="N99" s="203" t="str">
        <f>IF('事業化状況報告　集計表'!$E$38="","",HLOOKUP(基本項目等入力シート!E8,'事業化状況報告　集計表'!$F$39:$J$43,5))</f>
        <v/>
      </c>
      <c r="O99" s="203"/>
      <c r="P99" s="203"/>
      <c r="Q99" s="203"/>
      <c r="R99" s="203"/>
      <c r="S99" s="203"/>
      <c r="T99" s="203"/>
      <c r="U99" s="2" t="s">
        <v>3</v>
      </c>
    </row>
    <row r="100" spans="1:33" ht="15" customHeight="1" x14ac:dyDescent="0.2">
      <c r="F100" s="183" t="s">
        <v>56</v>
      </c>
      <c r="G100" s="183"/>
      <c r="H100" s="183"/>
      <c r="I100" s="183"/>
      <c r="J100" s="183"/>
      <c r="N100" s="203" t="str">
        <f>IF('事業化状況報告　集計表'!$E$45="","",HLOOKUP(基本項目等入力シート!E8,'事業化状況報告　集計表'!$F$46:$J$50,5))</f>
        <v/>
      </c>
      <c r="O100" s="203"/>
      <c r="P100" s="203"/>
      <c r="Q100" s="203"/>
      <c r="R100" s="203"/>
      <c r="S100" s="203"/>
      <c r="T100" s="203"/>
      <c r="U100" s="2" t="s">
        <v>3</v>
      </c>
    </row>
    <row r="101" spans="1:33" ht="15" customHeight="1" x14ac:dyDescent="0.2">
      <c r="F101" s="183" t="s">
        <v>57</v>
      </c>
      <c r="G101" s="183"/>
      <c r="H101" s="183"/>
      <c r="I101" s="183"/>
      <c r="J101" s="183"/>
      <c r="N101" s="203" t="str">
        <f>IF('事業化状況報告　集計表'!$E$52="","",HLOOKUP(基本項目等入力シート!E8,'事業化状況報告　集計表'!$F$53:$J$57,5))</f>
        <v/>
      </c>
      <c r="O101" s="203"/>
      <c r="P101" s="203"/>
      <c r="Q101" s="203"/>
      <c r="R101" s="203"/>
      <c r="S101" s="203"/>
      <c r="T101" s="203"/>
      <c r="U101" s="2" t="s">
        <v>3</v>
      </c>
    </row>
    <row r="104" spans="1:33" x14ac:dyDescent="0.2">
      <c r="A104" s="2" t="s">
        <v>0</v>
      </c>
    </row>
    <row r="106" spans="1:33" x14ac:dyDescent="0.2">
      <c r="AG106" s="5" t="s">
        <v>1</v>
      </c>
    </row>
    <row r="107" spans="1:33" x14ac:dyDescent="0.2">
      <c r="AG107" s="5"/>
    </row>
    <row r="109" spans="1:33" x14ac:dyDescent="0.2">
      <c r="A109" s="199" t="s">
        <v>16</v>
      </c>
      <c r="B109" s="199"/>
      <c r="C109" s="199"/>
      <c r="D109" s="199"/>
      <c r="E109" s="199"/>
      <c r="F109" s="2" t="s">
        <v>45</v>
      </c>
      <c r="G109" s="207" t="str">
        <f>IF(基本項目等入力シート!G64="","",基本項目等入力シート!E18)</f>
        <v/>
      </c>
      <c r="H109" s="207"/>
      <c r="I109" s="207"/>
      <c r="J109" s="207"/>
      <c r="K109" s="207"/>
      <c r="L109" s="207"/>
      <c r="M109" s="207"/>
      <c r="N109" s="207"/>
      <c r="O109" s="207"/>
      <c r="P109" s="207"/>
      <c r="Q109" s="207"/>
      <c r="R109" s="207"/>
      <c r="S109" s="207"/>
      <c r="T109" s="207"/>
      <c r="U109" s="207"/>
      <c r="V109" s="207"/>
      <c r="W109" s="207"/>
      <c r="X109" s="207"/>
      <c r="Y109" s="207"/>
      <c r="Z109" s="207"/>
      <c r="AA109" s="207"/>
      <c r="AB109" s="207"/>
      <c r="AC109" s="207"/>
      <c r="AD109" s="207"/>
      <c r="AE109" s="207"/>
      <c r="AF109" s="207"/>
    </row>
    <row r="111" spans="1:33" x14ac:dyDescent="0.2">
      <c r="A111" s="199" t="s">
        <v>62</v>
      </c>
      <c r="B111" s="199"/>
      <c r="C111" s="199"/>
      <c r="D111" s="199"/>
      <c r="E111" s="199"/>
      <c r="F111" s="2" t="s">
        <v>64</v>
      </c>
      <c r="G111" s="207" t="str">
        <f>IF(基本項目等入力シート!G64="","",基本項目等入力シート!G64)</f>
        <v/>
      </c>
      <c r="H111" s="207"/>
      <c r="I111" s="207"/>
      <c r="J111" s="207"/>
      <c r="K111" s="207"/>
      <c r="L111" s="207"/>
      <c r="M111" s="207"/>
      <c r="N111" s="207"/>
      <c r="O111" s="207"/>
      <c r="P111" s="207"/>
      <c r="Q111" s="207"/>
      <c r="R111" s="207"/>
      <c r="S111" s="207"/>
      <c r="T111" s="207"/>
      <c r="U111" s="207"/>
      <c r="V111" s="207"/>
      <c r="W111" s="207"/>
      <c r="X111" s="207"/>
      <c r="Y111" s="207"/>
      <c r="Z111" s="207"/>
      <c r="AA111" s="207"/>
      <c r="AB111" s="207"/>
      <c r="AC111" s="207"/>
      <c r="AD111" s="207"/>
      <c r="AE111" s="207"/>
      <c r="AF111" s="207"/>
    </row>
    <row r="113" spans="1:33" x14ac:dyDescent="0.2">
      <c r="A113" s="2" t="s">
        <v>63</v>
      </c>
      <c r="X113" s="203" t="str">
        <f>IF(基本項目等入力シート!G64="","",HLOOKUP(基本項目等入力シート!E8,'事業化状況報告　集計表'!$F$39:$J$42,2))</f>
        <v/>
      </c>
      <c r="Y113" s="203"/>
      <c r="Z113" s="203"/>
      <c r="AA113" s="203"/>
      <c r="AB113" s="203"/>
      <c r="AC113" s="203"/>
      <c r="AD113" s="203"/>
      <c r="AE113" s="2" t="s">
        <v>3</v>
      </c>
    </row>
    <row r="115" spans="1:33" x14ac:dyDescent="0.2">
      <c r="A115" s="2" t="s">
        <v>4</v>
      </c>
      <c r="X115" s="203" t="str">
        <f>IF(基本項目等入力シート!G64="","",HLOOKUP(基本項目等入力シート!E8,'事業化状況報告　集計表'!$F$39:$J$42,3))</f>
        <v/>
      </c>
      <c r="Y115" s="203"/>
      <c r="Z115" s="203"/>
      <c r="AA115" s="203"/>
      <c r="AB115" s="203"/>
      <c r="AC115" s="203"/>
      <c r="AD115" s="203"/>
      <c r="AE115" s="2" t="s">
        <v>3</v>
      </c>
    </row>
    <row r="117" spans="1:33" x14ac:dyDescent="0.2">
      <c r="A117" s="2" t="s">
        <v>5</v>
      </c>
      <c r="X117" s="203" t="str">
        <f>IF(基本項目等入力シート!G64="","",HLOOKUP(基本項目等入力シート!E8,'事業化状況報告　集計表'!$F$39:$J$43,5))</f>
        <v/>
      </c>
      <c r="Y117" s="203"/>
      <c r="Z117" s="203"/>
      <c r="AA117" s="203"/>
      <c r="AB117" s="203"/>
      <c r="AC117" s="203"/>
      <c r="AD117" s="203"/>
      <c r="AE117" s="2" t="s">
        <v>3</v>
      </c>
    </row>
    <row r="121" spans="1:33" x14ac:dyDescent="0.2">
      <c r="A121" s="2" t="s">
        <v>0</v>
      </c>
    </row>
    <row r="123" spans="1:33" x14ac:dyDescent="0.2">
      <c r="AG123" s="5" t="s">
        <v>1</v>
      </c>
    </row>
    <row r="124" spans="1:33" x14ac:dyDescent="0.2">
      <c r="AG124" s="5"/>
    </row>
    <row r="126" spans="1:33" x14ac:dyDescent="0.2">
      <c r="A126" s="199" t="s">
        <v>16</v>
      </c>
      <c r="B126" s="199"/>
      <c r="C126" s="199"/>
      <c r="D126" s="199"/>
      <c r="E126" s="199"/>
      <c r="F126" s="2" t="s">
        <v>45</v>
      </c>
      <c r="G126" s="207" t="str">
        <f>IF(基本項目等入力シート!G68="","",基本項目等入力シート!E18)</f>
        <v/>
      </c>
      <c r="H126" s="207"/>
      <c r="I126" s="207"/>
      <c r="J126" s="207"/>
      <c r="K126" s="207"/>
      <c r="L126" s="207"/>
      <c r="M126" s="207"/>
      <c r="N126" s="207"/>
      <c r="O126" s="207"/>
      <c r="P126" s="207"/>
      <c r="Q126" s="207"/>
      <c r="R126" s="207"/>
      <c r="S126" s="207"/>
      <c r="T126" s="207"/>
      <c r="U126" s="207"/>
      <c r="V126" s="207"/>
      <c r="W126" s="207"/>
      <c r="X126" s="207"/>
      <c r="Y126" s="207"/>
      <c r="Z126" s="207"/>
      <c r="AA126" s="207"/>
      <c r="AB126" s="207"/>
      <c r="AC126" s="207"/>
      <c r="AD126" s="207"/>
      <c r="AE126" s="207"/>
      <c r="AF126" s="207"/>
    </row>
    <row r="128" spans="1:33" x14ac:dyDescent="0.2">
      <c r="A128" s="199" t="s">
        <v>40</v>
      </c>
      <c r="B128" s="199"/>
      <c r="C128" s="199"/>
      <c r="D128" s="199"/>
      <c r="E128" s="199"/>
      <c r="F128" s="2" t="s">
        <v>45</v>
      </c>
      <c r="G128" s="207" t="str">
        <f>IF('事業化状況報告　集計表'!$E$45="","",'事業化状況報告　集計表'!$E$45)</f>
        <v/>
      </c>
      <c r="H128" s="207"/>
      <c r="I128" s="207"/>
      <c r="J128" s="207"/>
      <c r="K128" s="207"/>
      <c r="L128" s="207"/>
      <c r="M128" s="207"/>
      <c r="N128" s="207"/>
      <c r="O128" s="207"/>
      <c r="P128" s="207"/>
      <c r="Q128" s="207"/>
      <c r="R128" s="207"/>
      <c r="S128" s="207"/>
      <c r="T128" s="207"/>
      <c r="U128" s="207"/>
      <c r="V128" s="207"/>
      <c r="W128" s="207"/>
      <c r="X128" s="207"/>
      <c r="Y128" s="207"/>
      <c r="Z128" s="207"/>
      <c r="AA128" s="207"/>
      <c r="AB128" s="207"/>
      <c r="AC128" s="207"/>
      <c r="AD128" s="207"/>
      <c r="AE128" s="207"/>
      <c r="AF128" s="207"/>
    </row>
    <row r="130" spans="1:33" x14ac:dyDescent="0.2">
      <c r="A130" s="2" t="s">
        <v>63</v>
      </c>
      <c r="X130" s="203" t="str">
        <f>IF('事業化状況報告　集計表'!$E$45="","",HLOOKUP(基本項目等入力シート!E8,'事業化状況報告　集計表'!$F$46:$J$50,2))</f>
        <v/>
      </c>
      <c r="Y130" s="203"/>
      <c r="Z130" s="203"/>
      <c r="AA130" s="203"/>
      <c r="AB130" s="203"/>
      <c r="AC130" s="203"/>
      <c r="AD130" s="203"/>
      <c r="AE130" s="2" t="s">
        <v>3</v>
      </c>
    </row>
    <row r="132" spans="1:33" x14ac:dyDescent="0.2">
      <c r="A132" s="2" t="s">
        <v>4</v>
      </c>
      <c r="X132" s="203" t="str">
        <f>IF('事業化状況報告　集計表'!$E$45="","",HLOOKUP(基本項目等入力シート!E8,'事業化状況報告　集計表'!$F$46:$J$50,3))</f>
        <v/>
      </c>
      <c r="Y132" s="203"/>
      <c r="Z132" s="203"/>
      <c r="AA132" s="203"/>
      <c r="AB132" s="203"/>
      <c r="AC132" s="203"/>
      <c r="AD132" s="203"/>
      <c r="AE132" s="2" t="s">
        <v>3</v>
      </c>
    </row>
    <row r="134" spans="1:33" x14ac:dyDescent="0.2">
      <c r="A134" s="2" t="s">
        <v>5</v>
      </c>
      <c r="X134" s="203" t="str">
        <f>IF('事業化状況報告　集計表'!$E$45="","",HLOOKUP(基本項目等入力シート!E8,'事業化状況報告　集計表'!$F$46:$J$50,5))</f>
        <v/>
      </c>
      <c r="Y134" s="203"/>
      <c r="Z134" s="203"/>
      <c r="AA134" s="203"/>
      <c r="AB134" s="203"/>
      <c r="AC134" s="203"/>
      <c r="AD134" s="203"/>
      <c r="AE134" s="2" t="s">
        <v>3</v>
      </c>
    </row>
    <row r="138" spans="1:33" x14ac:dyDescent="0.2">
      <c r="A138" s="2" t="s">
        <v>0</v>
      </c>
    </row>
    <row r="140" spans="1:33" x14ac:dyDescent="0.2">
      <c r="AG140" s="5" t="s">
        <v>1</v>
      </c>
    </row>
    <row r="141" spans="1:33" x14ac:dyDescent="0.2">
      <c r="AG141" s="5"/>
    </row>
    <row r="143" spans="1:33" x14ac:dyDescent="0.2">
      <c r="A143" s="199" t="s">
        <v>16</v>
      </c>
      <c r="B143" s="199"/>
      <c r="C143" s="199"/>
      <c r="D143" s="199"/>
      <c r="E143" s="199"/>
      <c r="F143" s="2" t="s">
        <v>45</v>
      </c>
      <c r="G143" s="207" t="str">
        <f>IF(基本項目等入力シート!G72="","",基本項目等入力シート!E18)</f>
        <v/>
      </c>
      <c r="H143" s="207"/>
      <c r="I143" s="207"/>
      <c r="J143" s="207"/>
      <c r="K143" s="207"/>
      <c r="L143" s="207"/>
      <c r="M143" s="207"/>
      <c r="N143" s="207"/>
      <c r="O143" s="207"/>
      <c r="P143" s="207"/>
      <c r="Q143" s="207"/>
      <c r="R143" s="207"/>
      <c r="S143" s="207"/>
      <c r="T143" s="207"/>
      <c r="U143" s="207"/>
      <c r="V143" s="207"/>
      <c r="W143" s="207"/>
      <c r="X143" s="207"/>
      <c r="Y143" s="207"/>
      <c r="Z143" s="207"/>
      <c r="AA143" s="207"/>
      <c r="AB143" s="207"/>
      <c r="AC143" s="207"/>
      <c r="AD143" s="207"/>
      <c r="AE143" s="207"/>
      <c r="AF143" s="207"/>
    </row>
    <row r="145" spans="1:32" x14ac:dyDescent="0.2">
      <c r="A145" s="199" t="s">
        <v>40</v>
      </c>
      <c r="B145" s="199"/>
      <c r="C145" s="199"/>
      <c r="D145" s="199"/>
      <c r="E145" s="199"/>
      <c r="F145" s="2" t="s">
        <v>45</v>
      </c>
      <c r="G145" s="207" t="str">
        <f>IF('事業化状況報告　集計表'!$E$52="","",'事業化状況報告　集計表'!$E$52)</f>
        <v/>
      </c>
      <c r="H145" s="207"/>
      <c r="I145" s="207"/>
      <c r="J145" s="207"/>
      <c r="K145" s="207"/>
      <c r="L145" s="207"/>
      <c r="M145" s="207"/>
      <c r="N145" s="207"/>
      <c r="O145" s="207"/>
      <c r="P145" s="207"/>
      <c r="Q145" s="207"/>
      <c r="R145" s="207"/>
      <c r="S145" s="207"/>
      <c r="T145" s="207"/>
      <c r="U145" s="207"/>
      <c r="V145" s="207"/>
      <c r="W145" s="207"/>
      <c r="X145" s="207"/>
      <c r="Y145" s="207"/>
      <c r="Z145" s="207"/>
      <c r="AA145" s="207"/>
      <c r="AB145" s="207"/>
      <c r="AC145" s="207"/>
      <c r="AD145" s="207"/>
      <c r="AE145" s="207"/>
      <c r="AF145" s="207"/>
    </row>
    <row r="147" spans="1:32" x14ac:dyDescent="0.2">
      <c r="A147" s="2" t="s">
        <v>63</v>
      </c>
      <c r="X147" s="203" t="str">
        <f>IF('事業化状況報告　集計表'!$E$52="","",HLOOKUP(基本項目等入力シート!E8,'事業化状況報告　集計表'!$F$53:$J$57,2))</f>
        <v/>
      </c>
      <c r="Y147" s="203"/>
      <c r="Z147" s="203"/>
      <c r="AA147" s="203"/>
      <c r="AB147" s="203"/>
      <c r="AC147" s="203"/>
      <c r="AD147" s="203"/>
      <c r="AE147" s="2" t="s">
        <v>3</v>
      </c>
    </row>
    <row r="149" spans="1:32" x14ac:dyDescent="0.2">
      <c r="A149" s="2" t="s">
        <v>4</v>
      </c>
      <c r="X149" s="203" t="str">
        <f>IF('事業化状況報告　集計表'!$E$52="","",HLOOKUP(基本項目等入力シート!E8,'事業化状況報告　集計表'!$F$53:$J$57,3))</f>
        <v/>
      </c>
      <c r="Y149" s="203"/>
      <c r="Z149" s="203"/>
      <c r="AA149" s="203"/>
      <c r="AB149" s="203"/>
      <c r="AC149" s="203"/>
      <c r="AD149" s="203"/>
      <c r="AE149" s="2" t="s">
        <v>3</v>
      </c>
    </row>
    <row r="151" spans="1:32" x14ac:dyDescent="0.2">
      <c r="A151" s="2" t="s">
        <v>5</v>
      </c>
      <c r="X151" s="203" t="str">
        <f>IF('事業化状況報告　集計表'!$E$52="","",HLOOKUP(基本項目等入力シート!E8,'事業化状況報告　集計表'!$F$53:$J$57,5))</f>
        <v/>
      </c>
      <c r="Y151" s="203"/>
      <c r="Z151" s="203"/>
      <c r="AA151" s="203"/>
      <c r="AB151" s="203"/>
      <c r="AC151" s="203"/>
      <c r="AD151" s="203"/>
      <c r="AE151" s="2" t="s">
        <v>3</v>
      </c>
    </row>
  </sheetData>
  <mergeCells count="135">
    <mergeCell ref="N87:T87"/>
    <mergeCell ref="F88:J88"/>
    <mergeCell ref="R88:U88"/>
    <mergeCell ref="X134:AD134"/>
    <mergeCell ref="A143:E143"/>
    <mergeCell ref="G143:AF143"/>
    <mergeCell ref="A145:E145"/>
    <mergeCell ref="G145:AF145"/>
    <mergeCell ref="N94:T94"/>
    <mergeCell ref="N97:T97"/>
    <mergeCell ref="R98:U98"/>
    <mergeCell ref="F89:J89"/>
    <mergeCell ref="N89:T89"/>
    <mergeCell ref="F90:J90"/>
    <mergeCell ref="N90:T90"/>
    <mergeCell ref="F91:J91"/>
    <mergeCell ref="N91:T91"/>
    <mergeCell ref="X147:AD147"/>
    <mergeCell ref="X149:AD149"/>
    <mergeCell ref="X151:AD151"/>
    <mergeCell ref="N76:T76"/>
    <mergeCell ref="A126:E126"/>
    <mergeCell ref="G126:AF126"/>
    <mergeCell ref="A128:E128"/>
    <mergeCell ref="G128:AF128"/>
    <mergeCell ref="X130:AD130"/>
    <mergeCell ref="X132:AD132"/>
    <mergeCell ref="A109:E109"/>
    <mergeCell ref="A111:E111"/>
    <mergeCell ref="G109:AF109"/>
    <mergeCell ref="G111:AF111"/>
    <mergeCell ref="F101:J101"/>
    <mergeCell ref="N101:T101"/>
    <mergeCell ref="X117:AD117"/>
    <mergeCell ref="X113:AD113"/>
    <mergeCell ref="X115:AD115"/>
    <mergeCell ref="F98:J98"/>
    <mergeCell ref="F99:J99"/>
    <mergeCell ref="N99:T99"/>
    <mergeCell ref="F100:J100"/>
    <mergeCell ref="N100:T100"/>
    <mergeCell ref="N80:T80"/>
    <mergeCell ref="N82:T82"/>
    <mergeCell ref="N83:T83"/>
    <mergeCell ref="N84:T84"/>
    <mergeCell ref="G69:I69"/>
    <mergeCell ref="K69:AG69"/>
    <mergeCell ref="G70:I70"/>
    <mergeCell ref="K70:AG70"/>
    <mergeCell ref="G71:I71"/>
    <mergeCell ref="K71:AG71"/>
    <mergeCell ref="R81:U81"/>
    <mergeCell ref="O73:T73"/>
    <mergeCell ref="O74:T74"/>
    <mergeCell ref="F82:J82"/>
    <mergeCell ref="F83:J83"/>
    <mergeCell ref="F84:J84"/>
    <mergeCell ref="G67:I67"/>
    <mergeCell ref="K67:AG67"/>
    <mergeCell ref="F81:J81"/>
    <mergeCell ref="J47:O47"/>
    <mergeCell ref="P47:U47"/>
    <mergeCell ref="B53:I53"/>
    <mergeCell ref="G61:I61"/>
    <mergeCell ref="G62:I62"/>
    <mergeCell ref="G63:I63"/>
    <mergeCell ref="K61:AG61"/>
    <mergeCell ref="K62:AG62"/>
    <mergeCell ref="K63:AG63"/>
    <mergeCell ref="V50:AA50"/>
    <mergeCell ref="AB50:AG50"/>
    <mergeCell ref="J51:O51"/>
    <mergeCell ref="P51:U51"/>
    <mergeCell ref="V51:AA51"/>
    <mergeCell ref="AB51:AG51"/>
    <mergeCell ref="B54:AF54"/>
    <mergeCell ref="V52:AA52"/>
    <mergeCell ref="G65:I65"/>
    <mergeCell ref="K65:AG65"/>
    <mergeCell ref="G66:I66"/>
    <mergeCell ref="K66:AG66"/>
    <mergeCell ref="J53:O53"/>
    <mergeCell ref="P53:U53"/>
    <mergeCell ref="V53:AA53"/>
    <mergeCell ref="AB53:AG53"/>
    <mergeCell ref="J50:O50"/>
    <mergeCell ref="P50:U50"/>
    <mergeCell ref="U41:AG41"/>
    <mergeCell ref="V47:AA47"/>
    <mergeCell ref="AB47:AG47"/>
    <mergeCell ref="J49:O49"/>
    <mergeCell ref="P49:U49"/>
    <mergeCell ref="V49:AA49"/>
    <mergeCell ref="AB49:AG49"/>
    <mergeCell ref="B41:T41"/>
    <mergeCell ref="J48:O48"/>
    <mergeCell ref="P48:U48"/>
    <mergeCell ref="V48:AA48"/>
    <mergeCell ref="AB48:AG48"/>
    <mergeCell ref="AA46:AF46"/>
    <mergeCell ref="B47:I47"/>
    <mergeCell ref="B48:I48"/>
    <mergeCell ref="B49:I49"/>
    <mergeCell ref="B50:I50"/>
    <mergeCell ref="B51:I51"/>
    <mergeCell ref="B52:I52"/>
    <mergeCell ref="J52:O52"/>
    <mergeCell ref="P52:U52"/>
    <mergeCell ref="U34:AG34"/>
    <mergeCell ref="U35:AG35"/>
    <mergeCell ref="U36:AG36"/>
    <mergeCell ref="U37:AG37"/>
    <mergeCell ref="AB52:AG52"/>
    <mergeCell ref="B40:T40"/>
    <mergeCell ref="B34:T34"/>
    <mergeCell ref="B35:T35"/>
    <mergeCell ref="B36:T36"/>
    <mergeCell ref="U38:AG38"/>
    <mergeCell ref="U39:AG39"/>
    <mergeCell ref="U40:AG40"/>
    <mergeCell ref="B37:T37"/>
    <mergeCell ref="B38:T38"/>
    <mergeCell ref="B39:T39"/>
    <mergeCell ref="AA4:AG4"/>
    <mergeCell ref="Y9:AG10"/>
    <mergeCell ref="A17:AG17"/>
    <mergeCell ref="A20:AG20"/>
    <mergeCell ref="AA13:AF13"/>
    <mergeCell ref="U33:AG33"/>
    <mergeCell ref="T28:W28"/>
    <mergeCell ref="T29:W29"/>
    <mergeCell ref="T30:W30"/>
    <mergeCell ref="Y11:AG11"/>
    <mergeCell ref="Y12:AG12"/>
    <mergeCell ref="B33:T33"/>
  </mergeCells>
  <phoneticPr fontId="19"/>
  <pageMargins left="0.7" right="0.7" top="0.75" bottom="0.75" header="0.3" footer="0.3"/>
  <pageSetup paperSize="9" orientation="portrait" r:id="rId1"/>
  <rowBreaks count="5" manualBreakCount="5">
    <brk id="22" max="33" man="1"/>
    <brk id="54" max="33" man="1"/>
    <brk id="102" max="33" man="1"/>
    <brk id="119" max="33" man="1"/>
    <brk id="136" max="3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N100"/>
  <sheetViews>
    <sheetView showGridLines="0" view="pageBreakPreview" topLeftCell="C19" zoomScale="85" zoomScaleNormal="70" zoomScaleSheetLayoutView="85" workbookViewId="0">
      <selection activeCell="J96" sqref="J96"/>
    </sheetView>
  </sheetViews>
  <sheetFormatPr defaultColWidth="9" defaultRowHeight="13" x14ac:dyDescent="0.2"/>
  <cols>
    <col min="1" max="1" width="0" style="11" hidden="1" customWidth="1"/>
    <col min="2" max="2" width="5.26953125" style="12" hidden="1" customWidth="1"/>
    <col min="3" max="3" width="7.26953125" style="12" customWidth="1"/>
    <col min="4" max="4" width="33.26953125" style="11" customWidth="1"/>
    <col min="5" max="10" width="17.6328125" style="11" customWidth="1"/>
    <col min="11" max="11" width="14.90625" style="11" customWidth="1"/>
    <col min="12" max="16384" width="9" style="11"/>
  </cols>
  <sheetData>
    <row r="1" spans="2:11" ht="19" x14ac:dyDescent="0.2">
      <c r="B1" s="9" t="s">
        <v>65</v>
      </c>
      <c r="C1" s="212" t="str">
        <f>基本項目等入力シート!D10&amp;"　事業化状況報告書　集計表"</f>
        <v>　事業化状況報告書　集計表</v>
      </c>
      <c r="D1" s="212"/>
      <c r="E1" s="212"/>
      <c r="F1" s="212"/>
      <c r="G1" s="212"/>
      <c r="H1" s="212"/>
      <c r="I1" s="212"/>
      <c r="J1" s="212"/>
      <c r="K1" s="10"/>
    </row>
    <row r="2" spans="2:11" x14ac:dyDescent="0.2">
      <c r="C2" s="13" t="s">
        <v>66</v>
      </c>
      <c r="E2" s="14"/>
      <c r="F2" s="14"/>
      <c r="G2" s="14"/>
      <c r="H2" s="14"/>
      <c r="I2" s="14"/>
      <c r="J2" s="14"/>
    </row>
    <row r="3" spans="2:11" ht="7.5" customHeight="1" x14ac:dyDescent="0.2">
      <c r="D3" s="15"/>
      <c r="E3" s="15"/>
      <c r="F3" s="15"/>
      <c r="G3" s="15"/>
      <c r="H3" s="15"/>
      <c r="I3" s="15"/>
      <c r="J3" s="15"/>
    </row>
    <row r="4" spans="2:11" ht="19" x14ac:dyDescent="0.2">
      <c r="B4" s="16"/>
      <c r="D4" s="17" t="s">
        <v>67</v>
      </c>
      <c r="E4" s="213" t="str">
        <f>IF(基本項目等入力シート!E15="","",基本項目等入力シート!E15)</f>
        <v/>
      </c>
      <c r="F4" s="213"/>
      <c r="G4" s="213"/>
      <c r="H4" s="213"/>
      <c r="I4" s="213"/>
      <c r="J4" s="213"/>
    </row>
    <row r="5" spans="2:11" ht="19" x14ac:dyDescent="0.2">
      <c r="B5" s="16"/>
      <c r="D5" s="17" t="s">
        <v>68</v>
      </c>
      <c r="E5" s="76" t="str">
        <f>IF(基本項目等入力シート!E12="","",基本項目等入力シート!E12)</f>
        <v/>
      </c>
      <c r="F5" s="214" t="s">
        <v>69</v>
      </c>
      <c r="G5" s="213" t="str">
        <f>IF(基本項目等入力シート!E18="","",基本項目等入力シート!E18)</f>
        <v/>
      </c>
      <c r="H5" s="213"/>
      <c r="I5" s="213"/>
      <c r="J5" s="213"/>
    </row>
    <row r="6" spans="2:11" ht="19" x14ac:dyDescent="0.2">
      <c r="B6" s="16"/>
      <c r="D6" s="17" t="s">
        <v>70</v>
      </c>
      <c r="E6" s="77" t="str">
        <f>IF(基本項目等入力シート!F31="","",基本項目等入力シート!F31)</f>
        <v/>
      </c>
      <c r="F6" s="214"/>
      <c r="G6" s="213"/>
      <c r="H6" s="213"/>
      <c r="I6" s="213"/>
      <c r="J6" s="213"/>
    </row>
    <row r="7" spans="2:11" ht="19" x14ac:dyDescent="0.2">
      <c r="B7" s="16"/>
      <c r="D7" s="18" t="s">
        <v>120</v>
      </c>
      <c r="E7" s="77" t="str">
        <f>IF(基本項目等入力シート!F34="","",基本項目等入力シート!F34)</f>
        <v/>
      </c>
      <c r="F7" s="214"/>
      <c r="G7" s="213"/>
      <c r="H7" s="213"/>
      <c r="I7" s="213"/>
      <c r="J7" s="213"/>
    </row>
    <row r="8" spans="2:11" ht="10.5" customHeight="1" x14ac:dyDescent="0.2">
      <c r="B8" s="16"/>
      <c r="D8" s="19"/>
      <c r="E8" s="20"/>
    </row>
    <row r="9" spans="2:11" ht="21" customHeight="1" thickBot="1" x14ac:dyDescent="0.25">
      <c r="B9" s="16"/>
      <c r="C9" s="21" t="s">
        <v>71</v>
      </c>
      <c r="D9" s="19"/>
      <c r="E9" s="20"/>
    </row>
    <row r="10" spans="2:11" ht="20.25" customHeight="1" thickTop="1" x14ac:dyDescent="0.2">
      <c r="C10" s="22"/>
      <c r="D10" s="23" t="s">
        <v>72</v>
      </c>
      <c r="E10" s="24" t="str">
        <f>$E$5</f>
        <v/>
      </c>
      <c r="F10" s="25" t="str">
        <f>IFERROR(E5+2,"")</f>
        <v/>
      </c>
      <c r="G10" s="26" t="str">
        <f>IFERROR(F10+1,"")</f>
        <v/>
      </c>
      <c r="H10" s="26" t="str">
        <f>IFERROR(G10+1,"")</f>
        <v/>
      </c>
      <c r="I10" s="26" t="str">
        <f>IFERROR(H10+1,"")</f>
        <v/>
      </c>
      <c r="J10" s="27" t="str">
        <f>IFERROR(I10+1,"")</f>
        <v/>
      </c>
    </row>
    <row r="11" spans="2:11" ht="26" x14ac:dyDescent="0.2">
      <c r="C11" s="22"/>
      <c r="D11" s="28" t="s">
        <v>73</v>
      </c>
      <c r="E11" s="29" t="s">
        <v>74</v>
      </c>
      <c r="F11" s="30" t="str">
        <f>IFERROR(E5&amp;"～"&amp;(E5+1)&amp;"年度の事業化状況を報告","")</f>
        <v/>
      </c>
      <c r="G11" s="31" t="str">
        <f>IFERROR($E$5+2&amp;"年度の事業化状況を報告","")</f>
        <v/>
      </c>
      <c r="H11" s="31" t="str">
        <f>IFERROR($E$5+3&amp;"年度の事業化状況を報告","")</f>
        <v/>
      </c>
      <c r="I11" s="31" t="str">
        <f>IFERROR($E$5+4&amp;"年度の事業化状況を報告","")</f>
        <v/>
      </c>
      <c r="J11" s="32" t="str">
        <f>IFERROR($E$5+5&amp;"年度の事業化状況を報告","")</f>
        <v/>
      </c>
    </row>
    <row r="12" spans="2:11" ht="22" customHeight="1" x14ac:dyDescent="0.2">
      <c r="C12" s="22" t="s">
        <v>75</v>
      </c>
      <c r="D12" s="28" t="s">
        <v>76</v>
      </c>
      <c r="E12" s="33" t="str">
        <f>$E$6</f>
        <v/>
      </c>
      <c r="F12" s="34" t="str">
        <f t="shared" ref="F12:J12" si="0">$E$6</f>
        <v/>
      </c>
      <c r="G12" s="35" t="str">
        <f t="shared" si="0"/>
        <v/>
      </c>
      <c r="H12" s="35" t="str">
        <f t="shared" si="0"/>
        <v/>
      </c>
      <c r="I12" s="35" t="str">
        <f t="shared" si="0"/>
        <v/>
      </c>
      <c r="J12" s="36" t="str">
        <f t="shared" si="0"/>
        <v/>
      </c>
    </row>
    <row r="13" spans="2:11" ht="22" customHeight="1" x14ac:dyDescent="0.2">
      <c r="C13" s="22"/>
      <c r="D13" s="28" t="s">
        <v>77</v>
      </c>
      <c r="E13" s="33" t="str">
        <f>$E$7</f>
        <v/>
      </c>
      <c r="F13" s="34" t="str">
        <f t="shared" ref="F13:J13" si="1">$E$7</f>
        <v/>
      </c>
      <c r="G13" s="35" t="str">
        <f t="shared" si="1"/>
        <v/>
      </c>
      <c r="H13" s="35" t="str">
        <f t="shared" si="1"/>
        <v/>
      </c>
      <c r="I13" s="35" t="str">
        <f t="shared" si="1"/>
        <v/>
      </c>
      <c r="J13" s="36" t="str">
        <f t="shared" si="1"/>
        <v/>
      </c>
    </row>
    <row r="14" spans="2:11" ht="22" customHeight="1" x14ac:dyDescent="0.2">
      <c r="C14" s="22" t="s">
        <v>78</v>
      </c>
      <c r="D14" s="28" t="s">
        <v>79</v>
      </c>
      <c r="E14" s="37"/>
      <c r="F14" s="38">
        <f t="shared" ref="F14:J15" si="2">F33+F40+F47+F54+F61+F68+F75+F82+F89+F96</f>
        <v>0</v>
      </c>
      <c r="G14" s="39">
        <f t="shared" si="2"/>
        <v>0</v>
      </c>
      <c r="H14" s="39">
        <f t="shared" si="2"/>
        <v>0</v>
      </c>
      <c r="I14" s="39">
        <f t="shared" si="2"/>
        <v>0</v>
      </c>
      <c r="J14" s="40">
        <f t="shared" si="2"/>
        <v>0</v>
      </c>
    </row>
    <row r="15" spans="2:11" ht="22" customHeight="1" x14ac:dyDescent="0.2">
      <c r="C15" s="22" t="s">
        <v>80</v>
      </c>
      <c r="D15" s="28" t="s">
        <v>81</v>
      </c>
      <c r="E15" s="37"/>
      <c r="F15" s="38">
        <f t="shared" si="2"/>
        <v>0</v>
      </c>
      <c r="G15" s="39">
        <f t="shared" si="2"/>
        <v>0</v>
      </c>
      <c r="H15" s="39">
        <f t="shared" si="2"/>
        <v>0</v>
      </c>
      <c r="I15" s="39">
        <f t="shared" si="2"/>
        <v>0</v>
      </c>
      <c r="J15" s="40">
        <f t="shared" si="2"/>
        <v>0</v>
      </c>
    </row>
    <row r="16" spans="2:11" ht="22" customHeight="1" x14ac:dyDescent="0.2">
      <c r="C16" s="22" t="s">
        <v>82</v>
      </c>
      <c r="D16" s="28" t="s">
        <v>83</v>
      </c>
      <c r="E16" s="37"/>
      <c r="F16" s="38">
        <f>F14-F15</f>
        <v>0</v>
      </c>
      <c r="G16" s="39">
        <f t="shared" ref="G16:J16" si="3">G14-G15</f>
        <v>0</v>
      </c>
      <c r="H16" s="39">
        <f t="shared" si="3"/>
        <v>0</v>
      </c>
      <c r="I16" s="39">
        <f t="shared" si="3"/>
        <v>0</v>
      </c>
      <c r="J16" s="40">
        <f t="shared" si="3"/>
        <v>0</v>
      </c>
    </row>
    <row r="17" spans="3:14" ht="22" customHeight="1" x14ac:dyDescent="0.2">
      <c r="C17" s="22"/>
      <c r="D17" s="41" t="s">
        <v>84</v>
      </c>
      <c r="E17" s="37"/>
      <c r="F17" s="38">
        <f>F16</f>
        <v>0</v>
      </c>
      <c r="G17" s="39">
        <f>F16+G16</f>
        <v>0</v>
      </c>
      <c r="H17" s="39">
        <f>G17+H16</f>
        <v>0</v>
      </c>
      <c r="I17" s="39">
        <f t="shared" ref="I17:J17" si="4">H17+I16</f>
        <v>0</v>
      </c>
      <c r="J17" s="40">
        <f t="shared" si="4"/>
        <v>0</v>
      </c>
    </row>
    <row r="18" spans="3:14" ht="22" customHeight="1" x14ac:dyDescent="0.2">
      <c r="C18" s="22" t="s">
        <v>85</v>
      </c>
      <c r="D18" s="41" t="s">
        <v>86</v>
      </c>
      <c r="E18" s="42"/>
      <c r="F18" s="38" t="str">
        <f>IFERROR(E13-E12,"")</f>
        <v/>
      </c>
      <c r="G18" s="43" t="str">
        <f>IF(F18&lt;=0,0,IF(F16&lt;=0,F18,IF(F18-F16&lt;=0,0,F18-F16)))</f>
        <v/>
      </c>
      <c r="H18" s="43" t="str">
        <f t="shared" ref="H18:I18" si="5">IF(G18&lt;=0,0,IF(G16&lt;=0,G18,IF(G18-G16&lt;=0,0,G18-G16)))</f>
        <v/>
      </c>
      <c r="I18" s="43" t="str">
        <f t="shared" si="5"/>
        <v/>
      </c>
      <c r="J18" s="44" t="str">
        <f>IF(I18&lt;=0,0,IF(I16&lt;=0,I18,IF(I18-I16&lt;=0,0,I18-I16)))</f>
        <v/>
      </c>
    </row>
    <row r="19" spans="3:14" ht="22" customHeight="1" x14ac:dyDescent="0.2">
      <c r="C19" s="22"/>
      <c r="D19" s="45" t="s">
        <v>87</v>
      </c>
      <c r="E19" s="42"/>
      <c r="F19" s="38" t="str">
        <f>IFERROR(F16-F18,"")</f>
        <v/>
      </c>
      <c r="G19" s="39" t="str">
        <f>IFERROR(G16-G18,"")</f>
        <v/>
      </c>
      <c r="H19" s="39" t="str">
        <f>IFERROR(H16-H18,"")</f>
        <v/>
      </c>
      <c r="I19" s="39" t="str">
        <f>IFERROR(I16-I18,"")</f>
        <v/>
      </c>
      <c r="J19" s="40" t="str">
        <f>IFERROR(J16-J18,"")</f>
        <v/>
      </c>
    </row>
    <row r="20" spans="3:14" ht="22" customHeight="1" x14ac:dyDescent="0.2">
      <c r="C20" s="22"/>
      <c r="D20" s="46" t="s">
        <v>88</v>
      </c>
      <c r="E20" s="42"/>
      <c r="F20" s="47" t="str">
        <f>IF(F16&lt;=0,"なし",IF(F19&lt;=0,"なし","発生"))</f>
        <v>なし</v>
      </c>
      <c r="G20" s="48" t="str">
        <f>IF(G16&lt;=0,"なし",IF(G19&lt;=0,"なし","発生"))</f>
        <v>なし</v>
      </c>
      <c r="H20" s="48" t="str">
        <f>IF(H16&lt;=0,"なし",IF(H19&lt;=0,"なし","発生"))</f>
        <v>なし</v>
      </c>
      <c r="I20" s="48" t="str">
        <f>IF(I16&lt;=0,"なし",IF(I19&lt;=0,"なし","発生"))</f>
        <v>なし</v>
      </c>
      <c r="J20" s="49" t="str">
        <f>IF(J16&lt;=0,"なし",IF(J19&lt;=0,"なし","発生"))</f>
        <v>なし</v>
      </c>
    </row>
    <row r="21" spans="3:14" ht="22" customHeight="1" x14ac:dyDescent="0.2">
      <c r="C21" s="22"/>
      <c r="D21" s="28" t="s">
        <v>89</v>
      </c>
      <c r="E21" s="42"/>
      <c r="F21" s="50">
        <f>F35+F42+F49+F56+F63+F70+F77+F84+F91+F98</f>
        <v>0</v>
      </c>
      <c r="G21" s="51">
        <f>G35+G42+G49+G56+G63+G70+G77+G84+G91+G98</f>
        <v>0</v>
      </c>
      <c r="H21" s="51">
        <f>H35+H42+H49+H56+H63+H70+H77+H84+H91+H98</f>
        <v>0</v>
      </c>
      <c r="I21" s="51">
        <f>I35+I42+I49+I56+I63+I70+I77+I84+I91+I98</f>
        <v>0</v>
      </c>
      <c r="J21" s="52">
        <f>J35+J42+J49+J56+J63+J70+J77+J84+J91+J98</f>
        <v>0</v>
      </c>
    </row>
    <row r="22" spans="3:14" ht="22" customHeight="1" x14ac:dyDescent="0.2">
      <c r="C22" s="22" t="s">
        <v>90</v>
      </c>
      <c r="D22" s="41" t="s">
        <v>91</v>
      </c>
      <c r="E22" s="33" t="str">
        <f>E13</f>
        <v/>
      </c>
      <c r="F22" s="38" t="str">
        <f>IFERROR(E22+F21,"")</f>
        <v/>
      </c>
      <c r="G22" s="39" t="str">
        <f>IFERROR(F22+G21,"")</f>
        <v/>
      </c>
      <c r="H22" s="39" t="str">
        <f>IFERROR(G22+H21,"")</f>
        <v/>
      </c>
      <c r="I22" s="39" t="str">
        <f>IFERROR(H22+I21,"")</f>
        <v/>
      </c>
      <c r="J22" s="40" t="str">
        <f>IFERROR(I22+J21,"")</f>
        <v/>
      </c>
    </row>
    <row r="23" spans="3:14" ht="26" x14ac:dyDescent="0.2">
      <c r="C23" s="22" t="s">
        <v>92</v>
      </c>
      <c r="D23" s="53" t="s">
        <v>93</v>
      </c>
      <c r="E23" s="42"/>
      <c r="F23" s="50">
        <f>IF(F20="なし",0,ROUNDDOWN((F16-F18)*$E$12/F22,0))</f>
        <v>0</v>
      </c>
      <c r="G23" s="51">
        <f>IF(G20="なし",0,ROUNDDOWN((G16-G18)*$E$12/G22,0))</f>
        <v>0</v>
      </c>
      <c r="H23" s="51">
        <f>IF(H20="なし",0,ROUNDDOWN((H16-H18)*$E$12/H22,0))</f>
        <v>0</v>
      </c>
      <c r="I23" s="51">
        <f>IF(I20="なし",0,ROUNDDOWN((I16-I18)*$E$12/I22,0))</f>
        <v>0</v>
      </c>
      <c r="J23" s="52">
        <f>IF(J20="なし",0,ROUNDDOWN((J16-J18)*$E$12/J22,0))</f>
        <v>0</v>
      </c>
    </row>
    <row r="24" spans="3:14" ht="22" customHeight="1" x14ac:dyDescent="0.2">
      <c r="C24" s="22"/>
      <c r="D24" s="28" t="s">
        <v>94</v>
      </c>
      <c r="E24" s="42"/>
      <c r="F24" s="54"/>
      <c r="G24" s="51">
        <f>F28</f>
        <v>0</v>
      </c>
      <c r="H24" s="51">
        <f>IFERROR(G28,"")</f>
        <v>0</v>
      </c>
      <c r="I24" s="51">
        <f>IFERROR(H28,"")</f>
        <v>0</v>
      </c>
      <c r="J24" s="52">
        <f>IFERROR(I28,"")</f>
        <v>0</v>
      </c>
    </row>
    <row r="25" spans="3:14" ht="22" customHeight="1" x14ac:dyDescent="0.2">
      <c r="C25" s="22" t="s">
        <v>95</v>
      </c>
      <c r="D25" s="28" t="s">
        <v>96</v>
      </c>
      <c r="E25" s="42"/>
      <c r="F25" s="54"/>
      <c r="G25" s="51">
        <f>G24</f>
        <v>0</v>
      </c>
      <c r="H25" s="51">
        <f>IFERROR(G25+G28,"")</f>
        <v>0</v>
      </c>
      <c r="I25" s="51">
        <f>IFERROR(H25+H28,"")</f>
        <v>0</v>
      </c>
      <c r="J25" s="52">
        <f>IFERROR(I25+I28,"")</f>
        <v>0</v>
      </c>
    </row>
    <row r="26" spans="3:14" ht="22" customHeight="1" x14ac:dyDescent="0.2">
      <c r="C26" s="22"/>
      <c r="D26" s="28" t="s">
        <v>97</v>
      </c>
      <c r="E26" s="42"/>
      <c r="F26" s="54"/>
      <c r="G26" s="51" t="str">
        <f>IFERROR($E$12-G25,"")</f>
        <v/>
      </c>
      <c r="H26" s="51" t="str">
        <f>IFERROR($E$12-H25,"")</f>
        <v/>
      </c>
      <c r="I26" s="51" t="str">
        <f>IFERROR($E$12-I25,"")</f>
        <v/>
      </c>
      <c r="J26" s="52" t="str">
        <f>IFERROR($E$12-J25,"")</f>
        <v/>
      </c>
    </row>
    <row r="27" spans="3:14" ht="22" customHeight="1" x14ac:dyDescent="0.2">
      <c r="C27" s="22"/>
      <c r="D27" s="46" t="s">
        <v>98</v>
      </c>
      <c r="E27" s="42"/>
      <c r="F27" s="55" t="str">
        <f>IF(F23&gt;0,"納付","なし")</f>
        <v>なし</v>
      </c>
      <c r="G27" s="56" t="str">
        <f>IF(G20="なし","なし",IF(G25&gt;=$E$12,"なし","納付"))</f>
        <v>なし</v>
      </c>
      <c r="H27" s="56" t="str">
        <f t="shared" ref="H27:J27" si="6">IF(H20="なし","なし",IF(H25&gt;=$E$12,"なし","納付"))</f>
        <v>なし</v>
      </c>
      <c r="I27" s="56" t="str">
        <f t="shared" si="6"/>
        <v>なし</v>
      </c>
      <c r="J27" s="57" t="str">
        <f t="shared" si="6"/>
        <v>なし</v>
      </c>
    </row>
    <row r="28" spans="3:14" ht="22" customHeight="1" thickBot="1" x14ac:dyDescent="0.25">
      <c r="C28" s="22" t="s">
        <v>99</v>
      </c>
      <c r="D28" s="58" t="s">
        <v>100</v>
      </c>
      <c r="E28" s="59"/>
      <c r="F28" s="60">
        <f>IF(F23&gt;=E12,E12,F23)</f>
        <v>0</v>
      </c>
      <c r="G28" s="61">
        <f>IF(G23&gt;G26,G26,G23)</f>
        <v>0</v>
      </c>
      <c r="H28" s="61">
        <f>IF(H23&gt;H26,H26,H23)</f>
        <v>0</v>
      </c>
      <c r="I28" s="61">
        <f t="shared" ref="I28" si="7">IF(I23&gt;I26,I26,I23)</f>
        <v>0</v>
      </c>
      <c r="J28" s="62">
        <f>IF(J23&gt;J26,J26,J23)</f>
        <v>0</v>
      </c>
    </row>
    <row r="29" spans="3:14" ht="13.5" thickTop="1" x14ac:dyDescent="0.2">
      <c r="D29" s="63"/>
      <c r="E29" s="20"/>
      <c r="F29" s="64"/>
      <c r="G29" s="64"/>
      <c r="H29" s="64"/>
      <c r="I29" s="64"/>
      <c r="J29" s="64"/>
    </row>
    <row r="30" spans="3:14" ht="21.75" customHeight="1" thickBot="1" x14ac:dyDescent="0.25">
      <c r="C30" s="21" t="s">
        <v>101</v>
      </c>
      <c r="L30" s="208" t="s">
        <v>169</v>
      </c>
      <c r="M30" s="208"/>
      <c r="N30" s="208"/>
    </row>
    <row r="31" spans="3:14" ht="14.5" thickTop="1" x14ac:dyDescent="0.2">
      <c r="D31" s="65" t="s">
        <v>102</v>
      </c>
      <c r="E31" s="209">
        <f>基本項目等入力シート!E15</f>
        <v>0</v>
      </c>
      <c r="F31" s="210"/>
      <c r="G31" s="210"/>
      <c r="H31" s="210"/>
      <c r="I31" s="210"/>
      <c r="J31" s="211"/>
    </row>
    <row r="32" spans="3:14" x14ac:dyDescent="0.2">
      <c r="D32" s="28" t="s">
        <v>72</v>
      </c>
      <c r="E32" s="66" t="str">
        <f>$E$5</f>
        <v/>
      </c>
      <c r="F32" s="67" t="str">
        <f>IFERROR(E32+2,"")</f>
        <v/>
      </c>
      <c r="G32" s="75" t="str">
        <f>IFERROR(F32+1,"")</f>
        <v/>
      </c>
      <c r="H32" s="75" t="str">
        <f>IFERROR(G32+1,"")</f>
        <v/>
      </c>
      <c r="I32" s="75" t="str">
        <f>IFERROR(H32+1,"")</f>
        <v/>
      </c>
      <c r="J32" s="68" t="str">
        <f>IFERROR(I32+1,"")</f>
        <v/>
      </c>
      <c r="K32" s="67" t="s">
        <v>103</v>
      </c>
    </row>
    <row r="33" spans="4:11" x14ac:dyDescent="0.2">
      <c r="D33" s="69" t="s">
        <v>104</v>
      </c>
      <c r="E33" s="70"/>
      <c r="F33" s="88"/>
      <c r="G33" s="78"/>
      <c r="H33" s="78"/>
      <c r="I33" s="78"/>
      <c r="J33" s="79"/>
      <c r="K33" s="71">
        <f>SUM(F33:J33)</f>
        <v>0</v>
      </c>
    </row>
    <row r="34" spans="4:11" x14ac:dyDescent="0.2">
      <c r="D34" s="28" t="s">
        <v>81</v>
      </c>
      <c r="E34" s="70"/>
      <c r="F34" s="88"/>
      <c r="G34" s="78"/>
      <c r="H34" s="78"/>
      <c r="I34" s="78"/>
      <c r="J34" s="79"/>
      <c r="K34" s="71">
        <f t="shared" ref="K34:K35" si="8">SUM(F34:J34)</f>
        <v>0</v>
      </c>
    </row>
    <row r="35" spans="4:11" x14ac:dyDescent="0.2">
      <c r="D35" s="28" t="s">
        <v>105</v>
      </c>
      <c r="E35" s="70"/>
      <c r="F35" s="88"/>
      <c r="G35" s="78"/>
      <c r="H35" s="78"/>
      <c r="I35" s="78"/>
      <c r="J35" s="79"/>
      <c r="K35" s="71">
        <f t="shared" si="8"/>
        <v>0</v>
      </c>
    </row>
    <row r="36" spans="4:11" ht="13.5" thickBot="1" x14ac:dyDescent="0.25">
      <c r="D36" s="83" t="s">
        <v>106</v>
      </c>
      <c r="E36" s="72"/>
      <c r="F36" s="84">
        <f>F35</f>
        <v>0</v>
      </c>
      <c r="G36" s="85">
        <f>F36+G35</f>
        <v>0</v>
      </c>
      <c r="H36" s="85">
        <f t="shared" ref="H36:J36" si="9">G36+H35</f>
        <v>0</v>
      </c>
      <c r="I36" s="85">
        <f t="shared" si="9"/>
        <v>0</v>
      </c>
      <c r="J36" s="86">
        <f t="shared" si="9"/>
        <v>0</v>
      </c>
      <c r="K36" s="73"/>
    </row>
    <row r="37" spans="4:11" ht="14" thickTop="1" thickBot="1" x14ac:dyDescent="0.25">
      <c r="D37" s="74"/>
      <c r="E37" s="74"/>
      <c r="F37" s="74"/>
      <c r="G37" s="74"/>
      <c r="H37" s="74"/>
      <c r="I37" s="74"/>
      <c r="J37" s="74"/>
    </row>
    <row r="38" spans="4:11" ht="14.5" thickTop="1" x14ac:dyDescent="0.2">
      <c r="D38" s="65" t="s">
        <v>102</v>
      </c>
      <c r="E38" s="209" t="str">
        <f>IF(基本項目等入力シート!G64="","",基本項目等入力シート!G64)</f>
        <v/>
      </c>
      <c r="F38" s="210"/>
      <c r="G38" s="210"/>
      <c r="H38" s="210"/>
      <c r="I38" s="210"/>
      <c r="J38" s="211"/>
    </row>
    <row r="39" spans="4:11" x14ac:dyDescent="0.2">
      <c r="D39" s="28" t="s">
        <v>72</v>
      </c>
      <c r="E39" s="66" t="str">
        <f>$E$5</f>
        <v/>
      </c>
      <c r="F39" s="75" t="str">
        <f>IFERROR(E39+2,"")</f>
        <v/>
      </c>
      <c r="G39" s="75" t="str">
        <f>IFERROR(F39+1,"")</f>
        <v/>
      </c>
      <c r="H39" s="75" t="str">
        <f>IFERROR(G39+1,"")</f>
        <v/>
      </c>
      <c r="I39" s="75" t="str">
        <f>IFERROR(H39+1,"")</f>
        <v/>
      </c>
      <c r="J39" s="68" t="str">
        <f>IFERROR(I39+1,"")</f>
        <v/>
      </c>
      <c r="K39" s="67" t="s">
        <v>103</v>
      </c>
    </row>
    <row r="40" spans="4:11" x14ac:dyDescent="0.2">
      <c r="D40" s="69" t="s">
        <v>104</v>
      </c>
      <c r="E40" s="70"/>
      <c r="F40" s="78"/>
      <c r="G40" s="78"/>
      <c r="H40" s="78"/>
      <c r="I40" s="78"/>
      <c r="J40" s="79"/>
      <c r="K40" s="71">
        <f>SUM(F40:J40)</f>
        <v>0</v>
      </c>
    </row>
    <row r="41" spans="4:11" x14ac:dyDescent="0.2">
      <c r="D41" s="28" t="s">
        <v>81</v>
      </c>
      <c r="E41" s="70"/>
      <c r="F41" s="78"/>
      <c r="G41" s="78"/>
      <c r="H41" s="78"/>
      <c r="I41" s="78"/>
      <c r="J41" s="79"/>
      <c r="K41" s="71">
        <f t="shared" ref="K41:K42" si="10">SUM(F41:J41)</f>
        <v>0</v>
      </c>
    </row>
    <row r="42" spans="4:11" x14ac:dyDescent="0.2">
      <c r="D42" s="28" t="s">
        <v>105</v>
      </c>
      <c r="E42" s="70"/>
      <c r="F42" s="78"/>
      <c r="G42" s="78"/>
      <c r="H42" s="78"/>
      <c r="I42" s="78"/>
      <c r="J42" s="79"/>
      <c r="K42" s="71">
        <f t="shared" si="10"/>
        <v>0</v>
      </c>
    </row>
    <row r="43" spans="4:11" ht="13.5" thickBot="1" x14ac:dyDescent="0.25">
      <c r="D43" s="83" t="s">
        <v>106</v>
      </c>
      <c r="E43" s="72"/>
      <c r="F43" s="87">
        <f>F42</f>
        <v>0</v>
      </c>
      <c r="G43" s="85">
        <f>F43+G42</f>
        <v>0</v>
      </c>
      <c r="H43" s="85">
        <f t="shared" ref="H43:J43" si="11">G43+H42</f>
        <v>0</v>
      </c>
      <c r="I43" s="85">
        <f t="shared" si="11"/>
        <v>0</v>
      </c>
      <c r="J43" s="86">
        <f t="shared" si="11"/>
        <v>0</v>
      </c>
      <c r="K43" s="73"/>
    </row>
    <row r="44" spans="4:11" ht="14" thickTop="1" thickBot="1" x14ac:dyDescent="0.25">
      <c r="D44" s="74"/>
      <c r="E44" s="74"/>
      <c r="F44" s="74"/>
      <c r="G44" s="74"/>
      <c r="H44" s="74"/>
      <c r="I44" s="74"/>
      <c r="J44" s="74"/>
    </row>
    <row r="45" spans="4:11" ht="14.5" thickTop="1" x14ac:dyDescent="0.2">
      <c r="D45" s="65" t="s">
        <v>102</v>
      </c>
      <c r="E45" s="209" t="str">
        <f>IF(基本項目等入力シート!G68="","",基本項目等入力シート!G68)</f>
        <v/>
      </c>
      <c r="F45" s="210"/>
      <c r="G45" s="210"/>
      <c r="H45" s="210"/>
      <c r="I45" s="210"/>
      <c r="J45" s="211"/>
    </row>
    <row r="46" spans="4:11" x14ac:dyDescent="0.2">
      <c r="D46" s="28" t="s">
        <v>72</v>
      </c>
      <c r="E46" s="66" t="str">
        <f>$E$5</f>
        <v/>
      </c>
      <c r="F46" s="75" t="str">
        <f>IFERROR(E46+2,"")</f>
        <v/>
      </c>
      <c r="G46" s="75" t="str">
        <f>IFERROR(F46+1,"")</f>
        <v/>
      </c>
      <c r="H46" s="75" t="str">
        <f>IFERROR(G46+1,"")</f>
        <v/>
      </c>
      <c r="I46" s="75" t="str">
        <f>IFERROR(H46+1,"")</f>
        <v/>
      </c>
      <c r="J46" s="68" t="str">
        <f>IFERROR(I46+1,"")</f>
        <v/>
      </c>
      <c r="K46" s="67" t="s">
        <v>103</v>
      </c>
    </row>
    <row r="47" spans="4:11" x14ac:dyDescent="0.2">
      <c r="D47" s="69" t="s">
        <v>104</v>
      </c>
      <c r="E47" s="70"/>
      <c r="F47" s="78"/>
      <c r="G47" s="78"/>
      <c r="H47" s="78"/>
      <c r="I47" s="78"/>
      <c r="J47" s="79"/>
      <c r="K47" s="71">
        <f>SUM(F47:J47)</f>
        <v>0</v>
      </c>
    </row>
    <row r="48" spans="4:11" x14ac:dyDescent="0.2">
      <c r="D48" s="28" t="s">
        <v>81</v>
      </c>
      <c r="E48" s="70"/>
      <c r="F48" s="78"/>
      <c r="G48" s="78"/>
      <c r="H48" s="78"/>
      <c r="I48" s="78"/>
      <c r="J48" s="79"/>
      <c r="K48" s="71">
        <f t="shared" ref="K48:K49" si="12">SUM(F48:J48)</f>
        <v>0</v>
      </c>
    </row>
    <row r="49" spans="4:11" x14ac:dyDescent="0.2">
      <c r="D49" s="28" t="s">
        <v>105</v>
      </c>
      <c r="E49" s="70"/>
      <c r="F49" s="78"/>
      <c r="G49" s="78"/>
      <c r="H49" s="78"/>
      <c r="I49" s="78"/>
      <c r="J49" s="79"/>
      <c r="K49" s="71">
        <f t="shared" si="12"/>
        <v>0</v>
      </c>
    </row>
    <row r="50" spans="4:11" ht="13.5" thickBot="1" x14ac:dyDescent="0.25">
      <c r="D50" s="83" t="s">
        <v>106</v>
      </c>
      <c r="E50" s="72"/>
      <c r="F50" s="87">
        <f>F49</f>
        <v>0</v>
      </c>
      <c r="G50" s="85">
        <f>F50+G49</f>
        <v>0</v>
      </c>
      <c r="H50" s="85">
        <f t="shared" ref="H50:J50" si="13">G50+H49</f>
        <v>0</v>
      </c>
      <c r="I50" s="85">
        <f t="shared" si="13"/>
        <v>0</v>
      </c>
      <c r="J50" s="86">
        <f t="shared" si="13"/>
        <v>0</v>
      </c>
      <c r="K50" s="73"/>
    </row>
    <row r="51" spans="4:11" ht="14" thickTop="1" thickBot="1" x14ac:dyDescent="0.25">
      <c r="D51" s="74"/>
      <c r="E51" s="74"/>
      <c r="F51" s="74"/>
      <c r="G51" s="74"/>
      <c r="H51" s="74"/>
      <c r="I51" s="74"/>
      <c r="J51" s="74"/>
    </row>
    <row r="52" spans="4:11" ht="14.5" thickTop="1" x14ac:dyDescent="0.2">
      <c r="D52" s="65" t="s">
        <v>102</v>
      </c>
      <c r="E52" s="209" t="str">
        <f>IF(基本項目等入力シート!G72="","",基本項目等入力シート!G72)</f>
        <v/>
      </c>
      <c r="F52" s="210"/>
      <c r="G52" s="210"/>
      <c r="H52" s="210"/>
      <c r="I52" s="210"/>
      <c r="J52" s="211"/>
    </row>
    <row r="53" spans="4:11" x14ac:dyDescent="0.2">
      <c r="D53" s="28" t="s">
        <v>72</v>
      </c>
      <c r="E53" s="66" t="str">
        <f>$E$5</f>
        <v/>
      </c>
      <c r="F53" s="75" t="str">
        <f>IFERROR(E53+2,"")</f>
        <v/>
      </c>
      <c r="G53" s="75" t="str">
        <f>IFERROR(F53+1,"")</f>
        <v/>
      </c>
      <c r="H53" s="75" t="str">
        <f>IFERROR(G53+1,"")</f>
        <v/>
      </c>
      <c r="I53" s="75" t="str">
        <f>IFERROR(H53+1,"")</f>
        <v/>
      </c>
      <c r="J53" s="68" t="str">
        <f>IFERROR(I53+1,"")</f>
        <v/>
      </c>
      <c r="K53" s="67" t="s">
        <v>103</v>
      </c>
    </row>
    <row r="54" spans="4:11" x14ac:dyDescent="0.2">
      <c r="D54" s="69" t="s">
        <v>104</v>
      </c>
      <c r="E54" s="70"/>
      <c r="F54" s="78"/>
      <c r="G54" s="78"/>
      <c r="H54" s="78"/>
      <c r="I54" s="78"/>
      <c r="J54" s="79"/>
      <c r="K54" s="71">
        <f>SUM(F54:J54)</f>
        <v>0</v>
      </c>
    </row>
    <row r="55" spans="4:11" x14ac:dyDescent="0.2">
      <c r="D55" s="28" t="s">
        <v>81</v>
      </c>
      <c r="E55" s="70"/>
      <c r="F55" s="78"/>
      <c r="G55" s="78"/>
      <c r="H55" s="78"/>
      <c r="I55" s="78"/>
      <c r="J55" s="79"/>
      <c r="K55" s="71">
        <f t="shared" ref="K55:K56" si="14">SUM(F55:J55)</f>
        <v>0</v>
      </c>
    </row>
    <row r="56" spans="4:11" x14ac:dyDescent="0.2">
      <c r="D56" s="28" t="s">
        <v>105</v>
      </c>
      <c r="E56" s="70"/>
      <c r="F56" s="78"/>
      <c r="G56" s="78"/>
      <c r="H56" s="78"/>
      <c r="I56" s="78"/>
      <c r="J56" s="79"/>
      <c r="K56" s="71">
        <f t="shared" si="14"/>
        <v>0</v>
      </c>
    </row>
    <row r="57" spans="4:11" ht="13.5" thickBot="1" x14ac:dyDescent="0.25">
      <c r="D57" s="83" t="s">
        <v>106</v>
      </c>
      <c r="E57" s="72"/>
      <c r="F57" s="87">
        <f>F56</f>
        <v>0</v>
      </c>
      <c r="G57" s="85">
        <f>F57+G56</f>
        <v>0</v>
      </c>
      <c r="H57" s="85">
        <f t="shared" ref="H57:J57" si="15">G57+H56</f>
        <v>0</v>
      </c>
      <c r="I57" s="85">
        <f t="shared" si="15"/>
        <v>0</v>
      </c>
      <c r="J57" s="86">
        <f t="shared" si="15"/>
        <v>0</v>
      </c>
      <c r="K57" s="73"/>
    </row>
    <row r="58" spans="4:11" ht="14" thickTop="1" thickBot="1" x14ac:dyDescent="0.25">
      <c r="D58" s="74"/>
      <c r="E58" s="74"/>
      <c r="F58" s="74"/>
      <c r="G58" s="74"/>
      <c r="H58" s="74"/>
      <c r="I58" s="74"/>
      <c r="J58" s="74"/>
    </row>
    <row r="59" spans="4:11" ht="14.5" thickTop="1" x14ac:dyDescent="0.2">
      <c r="D59" s="65" t="s">
        <v>102</v>
      </c>
      <c r="E59" s="209" t="str">
        <f>IF(基本項目等入力シート!G76="","",基本項目等入力シート!G76)</f>
        <v/>
      </c>
      <c r="F59" s="210"/>
      <c r="G59" s="210"/>
      <c r="H59" s="210"/>
      <c r="I59" s="210"/>
      <c r="J59" s="211"/>
    </row>
    <row r="60" spans="4:11" x14ac:dyDescent="0.2">
      <c r="D60" s="28" t="s">
        <v>72</v>
      </c>
      <c r="E60" s="66" t="str">
        <f>$E$5</f>
        <v/>
      </c>
      <c r="F60" s="75" t="str">
        <f>IFERROR(E60+2,"")</f>
        <v/>
      </c>
      <c r="G60" s="75" t="str">
        <f>IFERROR(F60+1,"")</f>
        <v/>
      </c>
      <c r="H60" s="75" t="str">
        <f>IFERROR(G60+1,"")</f>
        <v/>
      </c>
      <c r="I60" s="75" t="str">
        <f>IFERROR(H60+1,"")</f>
        <v/>
      </c>
      <c r="J60" s="68" t="str">
        <f>IFERROR(I60+1,"")</f>
        <v/>
      </c>
      <c r="K60" s="67" t="s">
        <v>103</v>
      </c>
    </row>
    <row r="61" spans="4:11" x14ac:dyDescent="0.2">
      <c r="D61" s="69" t="s">
        <v>104</v>
      </c>
      <c r="E61" s="70"/>
      <c r="F61" s="78"/>
      <c r="G61" s="78"/>
      <c r="H61" s="78"/>
      <c r="I61" s="78"/>
      <c r="J61" s="79"/>
      <c r="K61" s="71">
        <f>SUM(F61:J61)</f>
        <v>0</v>
      </c>
    </row>
    <row r="62" spans="4:11" x14ac:dyDescent="0.2">
      <c r="D62" s="28" t="s">
        <v>81</v>
      </c>
      <c r="E62" s="70"/>
      <c r="F62" s="78"/>
      <c r="G62" s="78"/>
      <c r="H62" s="78"/>
      <c r="I62" s="78"/>
      <c r="J62" s="79"/>
      <c r="K62" s="71">
        <f t="shared" ref="K62:K63" si="16">SUM(F62:J62)</f>
        <v>0</v>
      </c>
    </row>
    <row r="63" spans="4:11" x14ac:dyDescent="0.2">
      <c r="D63" s="28" t="s">
        <v>105</v>
      </c>
      <c r="E63" s="70"/>
      <c r="F63" s="78"/>
      <c r="G63" s="78"/>
      <c r="H63" s="78"/>
      <c r="I63" s="78"/>
      <c r="J63" s="79"/>
      <c r="K63" s="71">
        <f t="shared" si="16"/>
        <v>0</v>
      </c>
    </row>
    <row r="64" spans="4:11" ht="13.5" thickBot="1" x14ac:dyDescent="0.25">
      <c r="D64" s="83" t="s">
        <v>106</v>
      </c>
      <c r="E64" s="72"/>
      <c r="F64" s="87">
        <f>F63</f>
        <v>0</v>
      </c>
      <c r="G64" s="85">
        <f>F64+G63</f>
        <v>0</v>
      </c>
      <c r="H64" s="85">
        <f t="shared" ref="H64:J64" si="17">G64+H63</f>
        <v>0</v>
      </c>
      <c r="I64" s="85">
        <f t="shared" si="17"/>
        <v>0</v>
      </c>
      <c r="J64" s="86">
        <f t="shared" si="17"/>
        <v>0</v>
      </c>
      <c r="K64" s="73"/>
    </row>
    <row r="65" spans="4:11" ht="14" thickTop="1" thickBot="1" x14ac:dyDescent="0.25">
      <c r="D65" s="74"/>
      <c r="E65" s="74"/>
      <c r="F65" s="74"/>
      <c r="G65" s="74"/>
      <c r="H65" s="74"/>
      <c r="I65" s="74"/>
      <c r="J65" s="74"/>
    </row>
    <row r="66" spans="4:11" ht="14.5" thickTop="1" x14ac:dyDescent="0.2">
      <c r="D66" s="65" t="s">
        <v>102</v>
      </c>
      <c r="E66" s="209" t="str">
        <f>IF(基本項目等入力シート!G80="","",基本項目等入力シート!G80)</f>
        <v/>
      </c>
      <c r="F66" s="210"/>
      <c r="G66" s="210"/>
      <c r="H66" s="210"/>
      <c r="I66" s="210"/>
      <c r="J66" s="211"/>
    </row>
    <row r="67" spans="4:11" x14ac:dyDescent="0.2">
      <c r="D67" s="28" t="s">
        <v>72</v>
      </c>
      <c r="E67" s="66" t="str">
        <f>$E$5</f>
        <v/>
      </c>
      <c r="F67" s="75" t="str">
        <f>IFERROR(E67+2,"")</f>
        <v/>
      </c>
      <c r="G67" s="75" t="str">
        <f>IFERROR(F67+1,"")</f>
        <v/>
      </c>
      <c r="H67" s="75" t="str">
        <f>IFERROR(G67+1,"")</f>
        <v/>
      </c>
      <c r="I67" s="75" t="str">
        <f>IFERROR(H67+1,"")</f>
        <v/>
      </c>
      <c r="J67" s="68" t="str">
        <f>IFERROR(I67+1,"")</f>
        <v/>
      </c>
      <c r="K67" s="67" t="s">
        <v>103</v>
      </c>
    </row>
    <row r="68" spans="4:11" x14ac:dyDescent="0.2">
      <c r="D68" s="69" t="s">
        <v>104</v>
      </c>
      <c r="E68" s="70"/>
      <c r="F68" s="78"/>
      <c r="G68" s="78"/>
      <c r="H68" s="78"/>
      <c r="I68" s="78"/>
      <c r="J68" s="79"/>
      <c r="K68" s="71">
        <f>SUM(F68:J68)</f>
        <v>0</v>
      </c>
    </row>
    <row r="69" spans="4:11" x14ac:dyDescent="0.2">
      <c r="D69" s="28" t="s">
        <v>81</v>
      </c>
      <c r="E69" s="70"/>
      <c r="F69" s="78"/>
      <c r="G69" s="78"/>
      <c r="H69" s="78"/>
      <c r="I69" s="78"/>
      <c r="J69" s="79"/>
      <c r="K69" s="71">
        <f t="shared" ref="K69:K70" si="18">SUM(F69:J69)</f>
        <v>0</v>
      </c>
    </row>
    <row r="70" spans="4:11" x14ac:dyDescent="0.2">
      <c r="D70" s="28" t="s">
        <v>105</v>
      </c>
      <c r="E70" s="70"/>
      <c r="F70" s="78"/>
      <c r="G70" s="78"/>
      <c r="H70" s="78"/>
      <c r="I70" s="78"/>
      <c r="J70" s="79"/>
      <c r="K70" s="71">
        <f t="shared" si="18"/>
        <v>0</v>
      </c>
    </row>
    <row r="71" spans="4:11" ht="13.5" thickBot="1" x14ac:dyDescent="0.25">
      <c r="D71" s="83" t="s">
        <v>106</v>
      </c>
      <c r="E71" s="72"/>
      <c r="F71" s="87">
        <f>F70</f>
        <v>0</v>
      </c>
      <c r="G71" s="85">
        <f>F71+G70</f>
        <v>0</v>
      </c>
      <c r="H71" s="85">
        <f t="shared" ref="H71:J71" si="19">G71+H70</f>
        <v>0</v>
      </c>
      <c r="I71" s="85">
        <f t="shared" si="19"/>
        <v>0</v>
      </c>
      <c r="J71" s="86">
        <f t="shared" si="19"/>
        <v>0</v>
      </c>
      <c r="K71" s="73"/>
    </row>
    <row r="72" spans="4:11" ht="14" thickTop="1" thickBot="1" x14ac:dyDescent="0.25"/>
    <row r="73" spans="4:11" ht="14.5" thickTop="1" x14ac:dyDescent="0.2">
      <c r="D73" s="65" t="s">
        <v>102</v>
      </c>
      <c r="E73" s="209" t="str">
        <f>IF(基本項目等入力シート!G84="","",基本項目等入力シート!G84)</f>
        <v/>
      </c>
      <c r="F73" s="210"/>
      <c r="G73" s="210"/>
      <c r="H73" s="210"/>
      <c r="I73" s="210"/>
      <c r="J73" s="211"/>
    </row>
    <row r="74" spans="4:11" x14ac:dyDescent="0.2">
      <c r="D74" s="28" t="s">
        <v>72</v>
      </c>
      <c r="E74" s="66" t="str">
        <f>$E$5</f>
        <v/>
      </c>
      <c r="F74" s="75" t="str">
        <f>IFERROR(E74+2,"")</f>
        <v/>
      </c>
      <c r="G74" s="75" t="str">
        <f>IFERROR(F74+1,"")</f>
        <v/>
      </c>
      <c r="H74" s="75" t="str">
        <f>IFERROR(G74+1,"")</f>
        <v/>
      </c>
      <c r="I74" s="75" t="str">
        <f>IFERROR(H74+1,"")</f>
        <v/>
      </c>
      <c r="J74" s="68" t="str">
        <f>IFERROR(I74+1,"")</f>
        <v/>
      </c>
      <c r="K74" s="67" t="s">
        <v>103</v>
      </c>
    </row>
    <row r="75" spans="4:11" x14ac:dyDescent="0.2">
      <c r="D75" s="69" t="s">
        <v>104</v>
      </c>
      <c r="E75" s="70"/>
      <c r="F75" s="78"/>
      <c r="G75" s="78"/>
      <c r="H75" s="78"/>
      <c r="I75" s="78"/>
      <c r="J75" s="79"/>
      <c r="K75" s="71">
        <f>SUM(F75:J75)</f>
        <v>0</v>
      </c>
    </row>
    <row r="76" spans="4:11" x14ac:dyDescent="0.2">
      <c r="D76" s="28" t="s">
        <v>81</v>
      </c>
      <c r="E76" s="70"/>
      <c r="F76" s="78"/>
      <c r="G76" s="78"/>
      <c r="H76" s="78"/>
      <c r="I76" s="78"/>
      <c r="J76" s="79"/>
      <c r="K76" s="71">
        <f t="shared" ref="K76:K77" si="20">SUM(F76:J76)</f>
        <v>0</v>
      </c>
    </row>
    <row r="77" spans="4:11" x14ac:dyDescent="0.2">
      <c r="D77" s="28" t="s">
        <v>105</v>
      </c>
      <c r="E77" s="70"/>
      <c r="F77" s="78"/>
      <c r="G77" s="78"/>
      <c r="H77" s="78"/>
      <c r="I77" s="78"/>
      <c r="J77" s="79"/>
      <c r="K77" s="71">
        <f t="shared" si="20"/>
        <v>0</v>
      </c>
    </row>
    <row r="78" spans="4:11" ht="13.5" thickBot="1" x14ac:dyDescent="0.25">
      <c r="D78" s="83" t="s">
        <v>106</v>
      </c>
      <c r="E78" s="72"/>
      <c r="F78" s="87">
        <f>F77</f>
        <v>0</v>
      </c>
      <c r="G78" s="85">
        <f>F78+G77</f>
        <v>0</v>
      </c>
      <c r="H78" s="85">
        <f t="shared" ref="H78:J78" si="21">G78+H77</f>
        <v>0</v>
      </c>
      <c r="I78" s="85">
        <f t="shared" si="21"/>
        <v>0</v>
      </c>
      <c r="J78" s="86">
        <f t="shared" si="21"/>
        <v>0</v>
      </c>
      <c r="K78" s="73"/>
    </row>
    <row r="79" spans="4:11" ht="14" thickTop="1" thickBot="1" x14ac:dyDescent="0.25">
      <c r="D79" s="74"/>
      <c r="E79" s="74"/>
      <c r="F79" s="74"/>
      <c r="G79" s="74"/>
      <c r="H79" s="74"/>
      <c r="I79" s="74"/>
      <c r="J79" s="74"/>
    </row>
    <row r="80" spans="4:11" ht="14.5" thickTop="1" x14ac:dyDescent="0.2">
      <c r="D80" s="65" t="s">
        <v>102</v>
      </c>
      <c r="E80" s="209" t="str">
        <f>IF(基本項目等入力シート!G88="","",基本項目等入力シート!G88)</f>
        <v/>
      </c>
      <c r="F80" s="210"/>
      <c r="G80" s="210"/>
      <c r="H80" s="210"/>
      <c r="I80" s="210"/>
      <c r="J80" s="211"/>
    </row>
    <row r="81" spans="4:11" x14ac:dyDescent="0.2">
      <c r="D81" s="28" t="s">
        <v>72</v>
      </c>
      <c r="E81" s="66" t="str">
        <f>$E$5</f>
        <v/>
      </c>
      <c r="F81" s="75" t="str">
        <f>IFERROR(E81+2,"")</f>
        <v/>
      </c>
      <c r="G81" s="75" t="str">
        <f>IFERROR(F81+1,"")</f>
        <v/>
      </c>
      <c r="H81" s="75" t="str">
        <f>IFERROR(G81+1,"")</f>
        <v/>
      </c>
      <c r="I81" s="75" t="str">
        <f>IFERROR(H81+1,"")</f>
        <v/>
      </c>
      <c r="J81" s="68" t="str">
        <f>IFERROR(I81+1,"")</f>
        <v/>
      </c>
      <c r="K81" s="67" t="s">
        <v>103</v>
      </c>
    </row>
    <row r="82" spans="4:11" x14ac:dyDescent="0.2">
      <c r="D82" s="69" t="s">
        <v>104</v>
      </c>
      <c r="E82" s="70"/>
      <c r="F82" s="78"/>
      <c r="G82" s="78"/>
      <c r="H82" s="78"/>
      <c r="I82" s="78"/>
      <c r="J82" s="79"/>
      <c r="K82" s="71">
        <f>SUM(F82:J82)</f>
        <v>0</v>
      </c>
    </row>
    <row r="83" spans="4:11" x14ac:dyDescent="0.2">
      <c r="D83" s="28" t="s">
        <v>81</v>
      </c>
      <c r="E83" s="70"/>
      <c r="F83" s="78"/>
      <c r="G83" s="78"/>
      <c r="H83" s="78"/>
      <c r="I83" s="78"/>
      <c r="J83" s="79"/>
      <c r="K83" s="71">
        <f t="shared" ref="K83:K84" si="22">SUM(F83:J83)</f>
        <v>0</v>
      </c>
    </row>
    <row r="84" spans="4:11" x14ac:dyDescent="0.2">
      <c r="D84" s="28" t="s">
        <v>105</v>
      </c>
      <c r="E84" s="70"/>
      <c r="F84" s="78"/>
      <c r="G84" s="78"/>
      <c r="H84" s="78"/>
      <c r="I84" s="78"/>
      <c r="J84" s="79"/>
      <c r="K84" s="71">
        <f t="shared" si="22"/>
        <v>0</v>
      </c>
    </row>
    <row r="85" spans="4:11" ht="13.5" thickBot="1" x14ac:dyDescent="0.25">
      <c r="D85" s="83" t="s">
        <v>106</v>
      </c>
      <c r="E85" s="72"/>
      <c r="F85" s="87">
        <f>F84</f>
        <v>0</v>
      </c>
      <c r="G85" s="85">
        <f>F85+G84</f>
        <v>0</v>
      </c>
      <c r="H85" s="85">
        <f t="shared" ref="H85:J85" si="23">G85+H84</f>
        <v>0</v>
      </c>
      <c r="I85" s="85">
        <f t="shared" si="23"/>
        <v>0</v>
      </c>
      <c r="J85" s="86">
        <f t="shared" si="23"/>
        <v>0</v>
      </c>
      <c r="K85" s="73"/>
    </row>
    <row r="86" spans="4:11" ht="14" thickTop="1" thickBot="1" x14ac:dyDescent="0.25"/>
    <row r="87" spans="4:11" ht="14.5" thickTop="1" x14ac:dyDescent="0.2">
      <c r="D87" s="65" t="s">
        <v>102</v>
      </c>
      <c r="E87" s="209" t="str">
        <f>IF(基本項目等入力シート!G92="","",基本項目等入力シート!G92)</f>
        <v/>
      </c>
      <c r="F87" s="210"/>
      <c r="G87" s="210"/>
      <c r="H87" s="210"/>
      <c r="I87" s="210"/>
      <c r="J87" s="211"/>
    </row>
    <row r="88" spans="4:11" x14ac:dyDescent="0.2">
      <c r="D88" s="28" t="s">
        <v>72</v>
      </c>
      <c r="E88" s="66" t="str">
        <f>$E$5</f>
        <v/>
      </c>
      <c r="F88" s="75" t="str">
        <f>IFERROR(E88+2,"")</f>
        <v/>
      </c>
      <c r="G88" s="75" t="str">
        <f>IFERROR(F88+1,"")</f>
        <v/>
      </c>
      <c r="H88" s="75" t="str">
        <f>IFERROR(G88+1,"")</f>
        <v/>
      </c>
      <c r="I88" s="75" t="str">
        <f>IFERROR(H88+1,"")</f>
        <v/>
      </c>
      <c r="J88" s="68" t="str">
        <f>IFERROR(I88+1,"")</f>
        <v/>
      </c>
      <c r="K88" s="67" t="s">
        <v>103</v>
      </c>
    </row>
    <row r="89" spans="4:11" x14ac:dyDescent="0.2">
      <c r="D89" s="69" t="s">
        <v>104</v>
      </c>
      <c r="E89" s="70"/>
      <c r="F89" s="78"/>
      <c r="G89" s="78"/>
      <c r="H89" s="78"/>
      <c r="I89" s="78"/>
      <c r="J89" s="79"/>
      <c r="K89" s="71">
        <f>SUM(F89:J89)</f>
        <v>0</v>
      </c>
    </row>
    <row r="90" spans="4:11" x14ac:dyDescent="0.2">
      <c r="D90" s="28" t="s">
        <v>81</v>
      </c>
      <c r="E90" s="70"/>
      <c r="F90" s="78"/>
      <c r="G90" s="78"/>
      <c r="H90" s="78"/>
      <c r="I90" s="78"/>
      <c r="J90" s="79"/>
      <c r="K90" s="71">
        <f t="shared" ref="K90:K91" si="24">SUM(F90:J90)</f>
        <v>0</v>
      </c>
    </row>
    <row r="91" spans="4:11" x14ac:dyDescent="0.2">
      <c r="D91" s="28" t="s">
        <v>105</v>
      </c>
      <c r="E91" s="70"/>
      <c r="F91" s="78"/>
      <c r="G91" s="78"/>
      <c r="H91" s="78"/>
      <c r="I91" s="78"/>
      <c r="J91" s="79"/>
      <c r="K91" s="71">
        <f t="shared" si="24"/>
        <v>0</v>
      </c>
    </row>
    <row r="92" spans="4:11" ht="13.5" thickBot="1" x14ac:dyDescent="0.25">
      <c r="D92" s="83" t="s">
        <v>106</v>
      </c>
      <c r="E92" s="72"/>
      <c r="F92" s="87">
        <f>F91</f>
        <v>0</v>
      </c>
      <c r="G92" s="85">
        <f>F92+G91</f>
        <v>0</v>
      </c>
      <c r="H92" s="85">
        <f t="shared" ref="H92:J92" si="25">G92+H91</f>
        <v>0</v>
      </c>
      <c r="I92" s="85">
        <f t="shared" si="25"/>
        <v>0</v>
      </c>
      <c r="J92" s="86">
        <f t="shared" si="25"/>
        <v>0</v>
      </c>
      <c r="K92" s="73"/>
    </row>
    <row r="93" spans="4:11" ht="14" thickTop="1" thickBot="1" x14ac:dyDescent="0.25">
      <c r="D93" s="74"/>
      <c r="E93" s="74"/>
      <c r="F93" s="74"/>
      <c r="G93" s="74"/>
      <c r="H93" s="74"/>
      <c r="I93" s="74"/>
      <c r="J93" s="74"/>
    </row>
    <row r="94" spans="4:11" ht="14.5" thickTop="1" x14ac:dyDescent="0.2">
      <c r="D94" s="65" t="s">
        <v>102</v>
      </c>
      <c r="E94" s="209" t="str">
        <f>IF(基本項目等入力シート!G96="","",基本項目等入力シート!G96)</f>
        <v/>
      </c>
      <c r="F94" s="210"/>
      <c r="G94" s="210"/>
      <c r="H94" s="210"/>
      <c r="I94" s="210"/>
      <c r="J94" s="211"/>
    </row>
    <row r="95" spans="4:11" x14ac:dyDescent="0.2">
      <c r="D95" s="28" t="s">
        <v>72</v>
      </c>
      <c r="E95" s="66" t="str">
        <f>$E$5</f>
        <v/>
      </c>
      <c r="F95" s="75" t="str">
        <f>IFERROR(E95+2,"")</f>
        <v/>
      </c>
      <c r="G95" s="75" t="str">
        <f>IFERROR(F95+1,"")</f>
        <v/>
      </c>
      <c r="H95" s="75" t="str">
        <f>IFERROR(G95+1,"")</f>
        <v/>
      </c>
      <c r="I95" s="75" t="str">
        <f>IFERROR(H95+1,"")</f>
        <v/>
      </c>
      <c r="J95" s="68" t="str">
        <f>IFERROR(I95+1,"")</f>
        <v/>
      </c>
      <c r="K95" s="67" t="s">
        <v>103</v>
      </c>
    </row>
    <row r="96" spans="4:11" x14ac:dyDescent="0.2">
      <c r="D96" s="69" t="s">
        <v>104</v>
      </c>
      <c r="E96" s="70"/>
      <c r="F96" s="78"/>
      <c r="G96" s="78"/>
      <c r="H96" s="78"/>
      <c r="I96" s="78"/>
      <c r="J96" s="79"/>
      <c r="K96" s="71">
        <f>SUM(F96:J96)</f>
        <v>0</v>
      </c>
    </row>
    <row r="97" spans="4:11" x14ac:dyDescent="0.2">
      <c r="D97" s="28" t="s">
        <v>81</v>
      </c>
      <c r="E97" s="70"/>
      <c r="F97" s="78"/>
      <c r="G97" s="78"/>
      <c r="H97" s="78"/>
      <c r="I97" s="78"/>
      <c r="J97" s="79"/>
      <c r="K97" s="71">
        <f t="shared" ref="K97:K98" si="26">SUM(F97:J97)</f>
        <v>0</v>
      </c>
    </row>
    <row r="98" spans="4:11" x14ac:dyDescent="0.2">
      <c r="D98" s="28" t="s">
        <v>105</v>
      </c>
      <c r="E98" s="70"/>
      <c r="F98" s="78"/>
      <c r="G98" s="78"/>
      <c r="H98" s="78"/>
      <c r="I98" s="78"/>
      <c r="J98" s="79"/>
      <c r="K98" s="71">
        <f t="shared" si="26"/>
        <v>0</v>
      </c>
    </row>
    <row r="99" spans="4:11" ht="13.5" thickBot="1" x14ac:dyDescent="0.25">
      <c r="D99" s="83" t="s">
        <v>106</v>
      </c>
      <c r="E99" s="72"/>
      <c r="F99" s="87">
        <f>F98</f>
        <v>0</v>
      </c>
      <c r="G99" s="85">
        <f>F99+G98</f>
        <v>0</v>
      </c>
      <c r="H99" s="85">
        <f t="shared" ref="H99:J99" si="27">G99+H98</f>
        <v>0</v>
      </c>
      <c r="I99" s="85">
        <f t="shared" si="27"/>
        <v>0</v>
      </c>
      <c r="J99" s="86">
        <f t="shared" si="27"/>
        <v>0</v>
      </c>
      <c r="K99" s="73"/>
    </row>
    <row r="100" spans="4:11" ht="13.5" thickTop="1" x14ac:dyDescent="0.2"/>
  </sheetData>
  <mergeCells count="15">
    <mergeCell ref="C1:J1"/>
    <mergeCell ref="E4:J4"/>
    <mergeCell ref="F5:F7"/>
    <mergeCell ref="G5:J7"/>
    <mergeCell ref="E31:J31"/>
    <mergeCell ref="L30:N30"/>
    <mergeCell ref="E87:J87"/>
    <mergeCell ref="E94:J94"/>
    <mergeCell ref="E45:J45"/>
    <mergeCell ref="E52:J52"/>
    <mergeCell ref="E59:J59"/>
    <mergeCell ref="E66:J66"/>
    <mergeCell ref="E73:J73"/>
    <mergeCell ref="E80:J80"/>
    <mergeCell ref="E38:J38"/>
  </mergeCells>
  <phoneticPr fontId="19"/>
  <conditionalFormatting sqref="F27:J27">
    <cfRule type="cellIs" dxfId="52" priority="60" operator="equal">
      <formula>"なし"</formula>
    </cfRule>
    <cfRule type="cellIs" dxfId="51" priority="61" operator="equal">
      <formula>"納付"</formula>
    </cfRule>
    <cfRule type="cellIs" dxfId="50" priority="62" operator="equal">
      <formula>"""納付"""</formula>
    </cfRule>
  </conditionalFormatting>
  <dataValidations count="1">
    <dataValidation type="list" allowBlank="1" showInputMessage="1" showErrorMessage="1" sqref="B1" xr:uid="{00000000-0002-0000-0200-000000000000}">
      <formula1>"酒類業構造転換支援事業費補助金　事業化状況報告書　集計表, 日本産酒類海外転換支援事業費補助金　事業化状況報告書　集計表"</formula1>
    </dataValidation>
  </dataValidations>
  <hyperlinks>
    <hyperlink ref="L30" location="基本項目等入力シート!B47" display="基本項目入力シートに戻る" xr:uid="{00000000-0004-0000-0200-000000000000}"/>
  </hyperlinks>
  <pageMargins left="0.70866141732283472" right="0.70866141732283472" top="1.1417322834645669" bottom="0.74803149606299213" header="0.31496062992125984" footer="0.31496062992125984"/>
  <pageSetup paperSize="9" scale="55" fitToHeight="0" orientation="portrait" r:id="rId1"/>
  <headerFooter differentFirst="1"/>
  <rowBreaks count="1" manualBreakCount="1">
    <brk id="79" min="1" max="10" man="1"/>
  </rowBreaks>
  <legacyDrawing r:id="rId2"/>
  <extLst>
    <ext xmlns:x14="http://schemas.microsoft.com/office/spreadsheetml/2009/9/main" uri="{78C0D931-6437-407d-A8EE-F0AAD7539E65}">
      <x14:conditionalFormattings>
        <x14:conditionalFormatting xmlns:xm="http://schemas.microsoft.com/office/excel/2006/main">
          <x14:cfRule type="expression" priority="649" id="{BC4A2887-24F6-4F87-B990-88CF4C58E780}">
            <xm:f>$F$32=基本項目等入力シート!$E$8</xm:f>
            <x14:dxf>
              <fill>
                <patternFill>
                  <bgColor theme="4" tint="0.59996337778862885"/>
                </patternFill>
              </fill>
            </x14:dxf>
          </x14:cfRule>
          <xm:sqref>F33:F35</xm:sqref>
        </x14:conditionalFormatting>
        <x14:conditionalFormatting xmlns:xm="http://schemas.microsoft.com/office/excel/2006/main">
          <x14:cfRule type="expression" priority="650" id="{36C30FF3-55CD-4A82-94F6-D7F5C53467EC}">
            <xm:f>$G$32=基本項目等入力シート!$E$8</xm:f>
            <x14:dxf>
              <fill>
                <patternFill>
                  <bgColor theme="4" tint="0.59996337778862885"/>
                </patternFill>
              </fill>
            </x14:dxf>
          </x14:cfRule>
          <xm:sqref>G33:G35</xm:sqref>
        </x14:conditionalFormatting>
        <x14:conditionalFormatting xmlns:xm="http://schemas.microsoft.com/office/excel/2006/main">
          <x14:cfRule type="expression" priority="651" id="{7B69AEE4-7E2B-4E4A-8164-3C41AAE1ECF4}">
            <xm:f>$H$32=基本項目等入力シート!$E$8</xm:f>
            <x14:dxf>
              <fill>
                <patternFill>
                  <bgColor theme="4" tint="0.59996337778862885"/>
                </patternFill>
              </fill>
            </x14:dxf>
          </x14:cfRule>
          <xm:sqref>H33:H35</xm:sqref>
        </x14:conditionalFormatting>
        <x14:conditionalFormatting xmlns:xm="http://schemas.microsoft.com/office/excel/2006/main">
          <x14:cfRule type="expression" priority="652" id="{3F125595-AD34-44DE-8C0E-F75DBB08AB24}">
            <xm:f>$I$32=基本項目等入力シート!$E$8</xm:f>
            <x14:dxf>
              <fill>
                <patternFill>
                  <bgColor theme="4" tint="0.59996337778862885"/>
                </patternFill>
              </fill>
            </x14:dxf>
          </x14:cfRule>
          <xm:sqref>I33:I35</xm:sqref>
        </x14:conditionalFormatting>
        <x14:conditionalFormatting xmlns:xm="http://schemas.microsoft.com/office/excel/2006/main">
          <x14:cfRule type="expression" priority="653" id="{90DA5A7F-B849-4237-BA60-1D53634DB542}">
            <xm:f>$J$32=基本項目等入力シート!$E$8</xm:f>
            <x14:dxf>
              <fill>
                <patternFill>
                  <bgColor theme="4" tint="0.59996337778862885"/>
                </patternFill>
              </fill>
            </x14:dxf>
          </x14:cfRule>
          <xm:sqref>J33:J35</xm:sqref>
        </x14:conditionalFormatting>
        <x14:conditionalFormatting xmlns:xm="http://schemas.microsoft.com/office/excel/2006/main">
          <x14:cfRule type="expression" priority="654" id="{23F7E05C-24A8-4CD8-8662-CF2FA170C5E3}">
            <xm:f>AND($E$38&lt;&gt;"",$F$39=基本項目等入力シート!$E$8)</xm:f>
            <x14:dxf>
              <fill>
                <patternFill>
                  <bgColor theme="4" tint="0.59996337778862885"/>
                </patternFill>
              </fill>
            </x14:dxf>
          </x14:cfRule>
          <xm:sqref>F40:F42</xm:sqref>
        </x14:conditionalFormatting>
        <x14:conditionalFormatting xmlns:xm="http://schemas.microsoft.com/office/excel/2006/main">
          <x14:cfRule type="expression" priority="655" id="{2BBCEB69-9F3E-4EC3-A2D9-DE6C2FF96F81}">
            <xm:f>AND($E$38&lt;&gt;"",$G$39=基本項目等入力シート!$E$8)</xm:f>
            <x14:dxf>
              <fill>
                <patternFill>
                  <bgColor theme="4" tint="0.59996337778862885"/>
                </patternFill>
              </fill>
            </x14:dxf>
          </x14:cfRule>
          <xm:sqref>G40:G42</xm:sqref>
        </x14:conditionalFormatting>
        <x14:conditionalFormatting xmlns:xm="http://schemas.microsoft.com/office/excel/2006/main">
          <x14:cfRule type="expression" priority="656" id="{238373BE-10A8-40B9-8BFF-DF03A8B6BFBA}">
            <xm:f>AND($E$38&lt;&gt;"",$H$39=基本項目等入力シート!$E$8)</xm:f>
            <x14:dxf>
              <fill>
                <patternFill>
                  <bgColor theme="4" tint="0.59996337778862885"/>
                </patternFill>
              </fill>
            </x14:dxf>
          </x14:cfRule>
          <xm:sqref>H40:H42</xm:sqref>
        </x14:conditionalFormatting>
        <x14:conditionalFormatting xmlns:xm="http://schemas.microsoft.com/office/excel/2006/main">
          <x14:cfRule type="expression" priority="657" id="{91928908-B368-4E1F-B4A7-AEA78ED40D55}">
            <xm:f>AND($E$38&lt;&gt;"",$I$39=基本項目等入力シート!$E$8)</xm:f>
            <x14:dxf>
              <fill>
                <patternFill>
                  <bgColor theme="4" tint="0.59996337778862885"/>
                </patternFill>
              </fill>
            </x14:dxf>
          </x14:cfRule>
          <xm:sqref>I40:I42</xm:sqref>
        </x14:conditionalFormatting>
        <x14:conditionalFormatting xmlns:xm="http://schemas.microsoft.com/office/excel/2006/main">
          <x14:cfRule type="expression" priority="658" id="{88B71219-ECBA-4671-A69D-114415CA892D}">
            <xm:f>AND($E$38&lt;&gt;"",$J$39=基本項目等入力シート!$E$8)</xm:f>
            <x14:dxf>
              <fill>
                <patternFill>
                  <bgColor theme="4" tint="0.59996337778862885"/>
                </patternFill>
              </fill>
            </x14:dxf>
          </x14:cfRule>
          <xm:sqref>J40:J42</xm:sqref>
        </x14:conditionalFormatting>
        <x14:conditionalFormatting xmlns:xm="http://schemas.microsoft.com/office/excel/2006/main">
          <x14:cfRule type="expression" priority="659" id="{5451502D-82C7-47DC-8F9B-95BBA8F4F4F4}">
            <xm:f>AND($E$45&lt;&gt;"",$F$46=基本項目等入力シート!$E$8)</xm:f>
            <x14:dxf>
              <fill>
                <patternFill>
                  <bgColor theme="4" tint="0.59996337778862885"/>
                </patternFill>
              </fill>
            </x14:dxf>
          </x14:cfRule>
          <xm:sqref>F47:F49</xm:sqref>
        </x14:conditionalFormatting>
        <x14:conditionalFormatting xmlns:xm="http://schemas.microsoft.com/office/excel/2006/main">
          <x14:cfRule type="expression" priority="660" id="{2765BA33-6258-47D7-B033-8C5F1FC49CF2}">
            <xm:f>AND($E$45&lt;&gt;"",$G$46=基本項目等入力シート!$E$8)</xm:f>
            <x14:dxf>
              <fill>
                <patternFill>
                  <bgColor theme="4" tint="0.59996337778862885"/>
                </patternFill>
              </fill>
            </x14:dxf>
          </x14:cfRule>
          <xm:sqref>G47:G49</xm:sqref>
        </x14:conditionalFormatting>
        <x14:conditionalFormatting xmlns:xm="http://schemas.microsoft.com/office/excel/2006/main">
          <x14:cfRule type="expression" priority="661" id="{0107F42D-E003-42A5-82C4-ADA09DA52F50}">
            <xm:f>AND($E$45&lt;&gt;"",$H$46=基本項目等入力シート!$E$8)</xm:f>
            <x14:dxf>
              <fill>
                <patternFill>
                  <bgColor theme="4" tint="0.59996337778862885"/>
                </patternFill>
              </fill>
            </x14:dxf>
          </x14:cfRule>
          <xm:sqref>H47:H49</xm:sqref>
        </x14:conditionalFormatting>
        <x14:conditionalFormatting xmlns:xm="http://schemas.microsoft.com/office/excel/2006/main">
          <x14:cfRule type="expression" priority="662" id="{457677EB-F8FD-4739-9027-BB4FED742260}">
            <xm:f>AND($E$45&lt;&gt;"",$I$46=基本項目等入力シート!$E$8)</xm:f>
            <x14:dxf>
              <fill>
                <patternFill>
                  <bgColor theme="4" tint="0.59996337778862885"/>
                </patternFill>
              </fill>
            </x14:dxf>
          </x14:cfRule>
          <xm:sqref>I47:I49</xm:sqref>
        </x14:conditionalFormatting>
        <x14:conditionalFormatting xmlns:xm="http://schemas.microsoft.com/office/excel/2006/main">
          <x14:cfRule type="expression" priority="663" id="{50512020-DDC1-4673-9FEF-2127AB2675C1}">
            <xm:f>AND($E$45&lt;&gt;"",$J$46=基本項目等入力シート!$E$8)</xm:f>
            <x14:dxf>
              <fill>
                <patternFill>
                  <bgColor theme="4" tint="0.59996337778862885"/>
                </patternFill>
              </fill>
            </x14:dxf>
          </x14:cfRule>
          <xm:sqref>J47:J49</xm:sqref>
        </x14:conditionalFormatting>
        <x14:conditionalFormatting xmlns:xm="http://schemas.microsoft.com/office/excel/2006/main">
          <x14:cfRule type="expression" priority="664" id="{59093732-E5E8-4877-9665-1D07DBC3B9CA}">
            <xm:f>AND($E$52&lt;&gt;"",$F$53=基本項目等入力シート!$E$8)</xm:f>
            <x14:dxf>
              <fill>
                <patternFill>
                  <bgColor theme="4" tint="0.59996337778862885"/>
                </patternFill>
              </fill>
            </x14:dxf>
          </x14:cfRule>
          <xm:sqref>F54:F56</xm:sqref>
        </x14:conditionalFormatting>
        <x14:conditionalFormatting xmlns:xm="http://schemas.microsoft.com/office/excel/2006/main">
          <x14:cfRule type="expression" priority="665" id="{AB78F1C2-FD39-4413-941A-B6AC0058476D}">
            <xm:f>AND($E$52&lt;&gt;"",$G$53=基本項目等入力シート!$E$8)</xm:f>
            <x14:dxf>
              <fill>
                <patternFill>
                  <bgColor theme="4" tint="0.59996337778862885"/>
                </patternFill>
              </fill>
            </x14:dxf>
          </x14:cfRule>
          <xm:sqref>G54:G56</xm:sqref>
        </x14:conditionalFormatting>
        <x14:conditionalFormatting xmlns:xm="http://schemas.microsoft.com/office/excel/2006/main">
          <x14:cfRule type="expression" priority="666" id="{CEC06152-3EF5-4F1A-95B2-333A6BB8BBF1}">
            <xm:f>AND($E$52&lt;&gt;"",$H$53=基本項目等入力シート!$E$8)</xm:f>
            <x14:dxf>
              <fill>
                <patternFill>
                  <bgColor theme="4" tint="0.59996337778862885"/>
                </patternFill>
              </fill>
            </x14:dxf>
          </x14:cfRule>
          <xm:sqref>H54:H56</xm:sqref>
        </x14:conditionalFormatting>
        <x14:conditionalFormatting xmlns:xm="http://schemas.microsoft.com/office/excel/2006/main">
          <x14:cfRule type="expression" priority="667" id="{6EBD5EB0-8C8E-41FB-9CB9-FD5E57FFE598}">
            <xm:f>AND($E$52&lt;&gt;"",$I$53=基本項目等入力シート!$E$8)</xm:f>
            <x14:dxf>
              <fill>
                <patternFill>
                  <bgColor theme="4" tint="0.59996337778862885"/>
                </patternFill>
              </fill>
            </x14:dxf>
          </x14:cfRule>
          <xm:sqref>I54:I56</xm:sqref>
        </x14:conditionalFormatting>
        <x14:conditionalFormatting xmlns:xm="http://schemas.microsoft.com/office/excel/2006/main">
          <x14:cfRule type="expression" priority="668" id="{985DAF38-AFCE-4136-AB31-D2FB094BB8E6}">
            <xm:f>AND($E$52&lt;&gt;"",$J$53=基本項目等入力シート!$E$8)</xm:f>
            <x14:dxf>
              <fill>
                <patternFill>
                  <bgColor theme="4" tint="0.59996337778862885"/>
                </patternFill>
              </fill>
            </x14:dxf>
          </x14:cfRule>
          <xm:sqref>J54:J56</xm:sqref>
        </x14:conditionalFormatting>
        <x14:conditionalFormatting xmlns:xm="http://schemas.microsoft.com/office/excel/2006/main">
          <x14:cfRule type="expression" priority="669" id="{3B1DE3C5-A134-4290-848E-47D8836CF354}">
            <xm:f>AND($E$59&lt;&gt;"",$F$60=基本項目等入力シート!$E$8)</xm:f>
            <x14:dxf>
              <fill>
                <patternFill>
                  <bgColor theme="4" tint="0.59996337778862885"/>
                </patternFill>
              </fill>
            </x14:dxf>
          </x14:cfRule>
          <xm:sqref>F61:F63</xm:sqref>
        </x14:conditionalFormatting>
        <x14:conditionalFormatting xmlns:xm="http://schemas.microsoft.com/office/excel/2006/main">
          <x14:cfRule type="expression" priority="670" id="{3D742DA5-B836-427D-9E5C-EF24DD89725A}">
            <xm:f>AND($E$59&lt;&gt;"",$G$60=基本項目等入力シート!$E$8)</xm:f>
            <x14:dxf>
              <fill>
                <patternFill>
                  <bgColor theme="4" tint="0.59996337778862885"/>
                </patternFill>
              </fill>
            </x14:dxf>
          </x14:cfRule>
          <xm:sqref>G61:G63</xm:sqref>
        </x14:conditionalFormatting>
        <x14:conditionalFormatting xmlns:xm="http://schemas.microsoft.com/office/excel/2006/main">
          <x14:cfRule type="expression" priority="671" id="{782C50D1-5CD3-42F5-8BA2-B43FBFA25E36}">
            <xm:f>AND($E$59&lt;&gt;"",$H$60=基本項目等入力シート!$E$8)</xm:f>
            <x14:dxf>
              <fill>
                <patternFill>
                  <bgColor theme="4" tint="0.59996337778862885"/>
                </patternFill>
              </fill>
            </x14:dxf>
          </x14:cfRule>
          <xm:sqref>H61:H63</xm:sqref>
        </x14:conditionalFormatting>
        <x14:conditionalFormatting xmlns:xm="http://schemas.microsoft.com/office/excel/2006/main">
          <x14:cfRule type="expression" priority="672" id="{B8B39377-459D-4BAB-95AD-48F0EA2747F5}">
            <xm:f>AND($E$59&lt;&gt;"",$I$60=基本項目等入力シート!$E$8)</xm:f>
            <x14:dxf>
              <fill>
                <patternFill>
                  <bgColor theme="4" tint="0.59996337778862885"/>
                </patternFill>
              </fill>
            </x14:dxf>
          </x14:cfRule>
          <xm:sqref>I61:I63</xm:sqref>
        </x14:conditionalFormatting>
        <x14:conditionalFormatting xmlns:xm="http://schemas.microsoft.com/office/excel/2006/main">
          <x14:cfRule type="expression" priority="673" id="{BDC5654C-5622-414F-B922-36C6DF3E31E6}">
            <xm:f>AND($E$59&lt;&gt;"",$J$60=基本項目等入力シート!$E$8)</xm:f>
            <x14:dxf>
              <fill>
                <patternFill>
                  <bgColor theme="4" tint="0.59996337778862885"/>
                </patternFill>
              </fill>
            </x14:dxf>
          </x14:cfRule>
          <xm:sqref>J61:J63</xm:sqref>
        </x14:conditionalFormatting>
        <x14:conditionalFormatting xmlns:xm="http://schemas.microsoft.com/office/excel/2006/main">
          <x14:cfRule type="expression" priority="674" id="{B5BD8B5B-DB58-40A6-8A8B-A7F011BDCB39}">
            <xm:f>AND($E$66&lt;&gt;"",$F$67=基本項目等入力シート!$E$8)</xm:f>
            <x14:dxf>
              <fill>
                <patternFill>
                  <bgColor theme="4" tint="0.59996337778862885"/>
                </patternFill>
              </fill>
            </x14:dxf>
          </x14:cfRule>
          <xm:sqref>F68:F70</xm:sqref>
        </x14:conditionalFormatting>
        <x14:conditionalFormatting xmlns:xm="http://schemas.microsoft.com/office/excel/2006/main">
          <x14:cfRule type="expression" priority="675" id="{17E8637E-0A18-4D47-ABCE-1B7112D30A37}">
            <xm:f>AND($E$66&lt;&gt;"",$G$67=基本項目等入力シート!$E$8)</xm:f>
            <x14:dxf>
              <fill>
                <patternFill>
                  <bgColor theme="4" tint="0.59996337778862885"/>
                </patternFill>
              </fill>
            </x14:dxf>
          </x14:cfRule>
          <xm:sqref>G68:G70</xm:sqref>
        </x14:conditionalFormatting>
        <x14:conditionalFormatting xmlns:xm="http://schemas.microsoft.com/office/excel/2006/main">
          <x14:cfRule type="expression" priority="676" id="{93617933-53C1-44FF-A752-D81B5D706B96}">
            <xm:f>AND($E$66&lt;&gt;"",$H$67=基本項目等入力シート!$E$8)</xm:f>
            <x14:dxf>
              <fill>
                <patternFill>
                  <bgColor theme="4" tint="0.59996337778862885"/>
                </patternFill>
              </fill>
            </x14:dxf>
          </x14:cfRule>
          <xm:sqref>H68:H70</xm:sqref>
        </x14:conditionalFormatting>
        <x14:conditionalFormatting xmlns:xm="http://schemas.microsoft.com/office/excel/2006/main">
          <x14:cfRule type="expression" priority="677" id="{CC72792A-CBC4-4213-8B9B-4E36841AAB4D}">
            <xm:f>AND($E$66&lt;&gt;"",$I$67=基本項目等入力シート!$E$8)</xm:f>
            <x14:dxf>
              <fill>
                <patternFill>
                  <bgColor theme="4" tint="0.59996337778862885"/>
                </patternFill>
              </fill>
            </x14:dxf>
          </x14:cfRule>
          <xm:sqref>I68:I70</xm:sqref>
        </x14:conditionalFormatting>
        <x14:conditionalFormatting xmlns:xm="http://schemas.microsoft.com/office/excel/2006/main">
          <x14:cfRule type="expression" priority="678" id="{3C3AE6F3-5F01-4988-BD3A-2D5025D4FF65}">
            <xm:f>AND($E$66&lt;&gt;"",$J$67=基本項目等入力シート!$E$8)</xm:f>
            <x14:dxf>
              <fill>
                <patternFill>
                  <bgColor theme="4" tint="0.59996337778862885"/>
                </patternFill>
              </fill>
            </x14:dxf>
          </x14:cfRule>
          <xm:sqref>J68:J70</xm:sqref>
        </x14:conditionalFormatting>
        <x14:conditionalFormatting xmlns:xm="http://schemas.microsoft.com/office/excel/2006/main">
          <x14:cfRule type="expression" priority="679" id="{2ABE55D8-81EA-4490-9BC1-4A4C013BB329}">
            <xm:f>AND($E$73&lt;&gt;"",$F$74=基本項目等入力シート!$E$8)</xm:f>
            <x14:dxf>
              <fill>
                <patternFill>
                  <bgColor theme="4" tint="0.59996337778862885"/>
                </patternFill>
              </fill>
            </x14:dxf>
          </x14:cfRule>
          <xm:sqref>F75:F77</xm:sqref>
        </x14:conditionalFormatting>
        <x14:conditionalFormatting xmlns:xm="http://schemas.microsoft.com/office/excel/2006/main">
          <x14:cfRule type="expression" priority="680" id="{34212545-60EF-4A31-8C7B-77CAEB046C16}">
            <xm:f>AND($E$73&lt;&gt;"",$G$74=基本項目等入力シート!$E$8)</xm:f>
            <x14:dxf>
              <fill>
                <patternFill>
                  <bgColor theme="4" tint="0.59996337778862885"/>
                </patternFill>
              </fill>
            </x14:dxf>
          </x14:cfRule>
          <xm:sqref>G75:G77</xm:sqref>
        </x14:conditionalFormatting>
        <x14:conditionalFormatting xmlns:xm="http://schemas.microsoft.com/office/excel/2006/main">
          <x14:cfRule type="expression" priority="681" id="{C9EDDAC0-561D-4CE8-8C6D-70444FA88736}">
            <xm:f>AND($E$73&lt;&gt;"",$H$74=基本項目等入力シート!$E$8)</xm:f>
            <x14:dxf>
              <fill>
                <patternFill>
                  <bgColor theme="4" tint="0.59996337778862885"/>
                </patternFill>
              </fill>
            </x14:dxf>
          </x14:cfRule>
          <xm:sqref>H75:H77</xm:sqref>
        </x14:conditionalFormatting>
        <x14:conditionalFormatting xmlns:xm="http://schemas.microsoft.com/office/excel/2006/main">
          <x14:cfRule type="expression" priority="682" id="{39B17E22-93BB-42FA-91D4-65F9CD0AC4E6}">
            <xm:f>AND($E$73&lt;&gt;"",$I$74=基本項目等入力シート!$E$8)</xm:f>
            <x14:dxf>
              <fill>
                <patternFill>
                  <bgColor theme="4" tint="0.59996337778862885"/>
                </patternFill>
              </fill>
            </x14:dxf>
          </x14:cfRule>
          <xm:sqref>I75:I77</xm:sqref>
        </x14:conditionalFormatting>
        <x14:conditionalFormatting xmlns:xm="http://schemas.microsoft.com/office/excel/2006/main">
          <x14:cfRule type="expression" priority="683" id="{64B38C97-1B97-463E-BCF2-3FDB1DB819D2}">
            <xm:f>AND($E$73&lt;&gt;"",$J$74=基本項目等入力シート!$E$8)</xm:f>
            <x14:dxf>
              <fill>
                <patternFill>
                  <bgColor theme="4" tint="0.59996337778862885"/>
                </patternFill>
              </fill>
            </x14:dxf>
          </x14:cfRule>
          <xm:sqref>J75:J77</xm:sqref>
        </x14:conditionalFormatting>
        <x14:conditionalFormatting xmlns:xm="http://schemas.microsoft.com/office/excel/2006/main">
          <x14:cfRule type="expression" priority="684" id="{D4617BC1-EF70-4DD1-85C8-5EF3E5BA8F83}">
            <xm:f>AND($E$80&lt;&gt;"",$F$81=基本項目等入力シート!$E$8)</xm:f>
            <x14:dxf>
              <fill>
                <patternFill>
                  <bgColor theme="4" tint="0.59996337778862885"/>
                </patternFill>
              </fill>
            </x14:dxf>
          </x14:cfRule>
          <xm:sqref>F82:F84</xm:sqref>
        </x14:conditionalFormatting>
        <x14:conditionalFormatting xmlns:xm="http://schemas.microsoft.com/office/excel/2006/main">
          <x14:cfRule type="expression" priority="685" id="{2D248E6C-EFD6-42BB-B885-C8D85CF88043}">
            <xm:f>AND($E$80&lt;&gt;"",$G$81=基本項目等入力シート!$E$8)</xm:f>
            <x14:dxf>
              <fill>
                <patternFill>
                  <bgColor theme="4" tint="0.59996337778862885"/>
                </patternFill>
              </fill>
            </x14:dxf>
          </x14:cfRule>
          <xm:sqref>G82:G84</xm:sqref>
        </x14:conditionalFormatting>
        <x14:conditionalFormatting xmlns:xm="http://schemas.microsoft.com/office/excel/2006/main">
          <x14:cfRule type="expression" priority="686" id="{18217A25-CEA5-4561-8CB0-3D2627EDBB0F}">
            <xm:f>AND($E$80&lt;&gt;"",$H$81=基本項目等入力シート!$E$8)</xm:f>
            <x14:dxf>
              <fill>
                <patternFill>
                  <bgColor theme="4" tint="0.59996337778862885"/>
                </patternFill>
              </fill>
            </x14:dxf>
          </x14:cfRule>
          <xm:sqref>H82:H84</xm:sqref>
        </x14:conditionalFormatting>
        <x14:conditionalFormatting xmlns:xm="http://schemas.microsoft.com/office/excel/2006/main">
          <x14:cfRule type="expression" priority="687" id="{110BD6A9-FE18-4D60-AC36-84593606537D}">
            <xm:f>AND($E$80&lt;&gt;"",$I$81=基本項目等入力シート!$E$8)</xm:f>
            <x14:dxf>
              <fill>
                <patternFill>
                  <bgColor theme="4" tint="0.59996337778862885"/>
                </patternFill>
              </fill>
            </x14:dxf>
          </x14:cfRule>
          <xm:sqref>I82:I84</xm:sqref>
        </x14:conditionalFormatting>
        <x14:conditionalFormatting xmlns:xm="http://schemas.microsoft.com/office/excel/2006/main">
          <x14:cfRule type="expression" priority="688" id="{8CD0DBFF-F77F-4350-A9BD-19C883796DF4}">
            <xm:f>AND($E$80&lt;&gt;"",$J$81=基本項目等入力シート!$E$8)</xm:f>
            <x14:dxf>
              <fill>
                <patternFill>
                  <bgColor theme="4" tint="0.59996337778862885"/>
                </patternFill>
              </fill>
            </x14:dxf>
          </x14:cfRule>
          <xm:sqref>J82:J84</xm:sqref>
        </x14:conditionalFormatting>
        <x14:conditionalFormatting xmlns:xm="http://schemas.microsoft.com/office/excel/2006/main">
          <x14:cfRule type="expression" priority="689" id="{EE78BB63-F3D1-4FC5-9287-F7D274272357}">
            <xm:f>AND($E$87&lt;&gt;"",$F$88=基本項目等入力シート!$E$8)</xm:f>
            <x14:dxf>
              <fill>
                <patternFill>
                  <bgColor theme="4" tint="0.59996337778862885"/>
                </patternFill>
              </fill>
            </x14:dxf>
          </x14:cfRule>
          <xm:sqref>F89:F91</xm:sqref>
        </x14:conditionalFormatting>
        <x14:conditionalFormatting xmlns:xm="http://schemas.microsoft.com/office/excel/2006/main">
          <x14:cfRule type="expression" priority="690" id="{A1D35CB3-6F6D-42E5-9878-689CE3EC4205}">
            <xm:f>AND($E$87&lt;&gt;"",$G$88=基本項目等入力シート!$E$8)</xm:f>
            <x14:dxf>
              <fill>
                <patternFill>
                  <bgColor theme="4" tint="0.59996337778862885"/>
                </patternFill>
              </fill>
            </x14:dxf>
          </x14:cfRule>
          <xm:sqref>G89:G91</xm:sqref>
        </x14:conditionalFormatting>
        <x14:conditionalFormatting xmlns:xm="http://schemas.microsoft.com/office/excel/2006/main">
          <x14:cfRule type="expression" priority="691" id="{590636A4-AABF-4FD6-AF71-E5272CF22C5C}">
            <xm:f>AND($E$87&lt;&gt;"",$H$88=基本項目等入力シート!$E$8)</xm:f>
            <x14:dxf>
              <fill>
                <patternFill>
                  <bgColor theme="4" tint="0.59996337778862885"/>
                </patternFill>
              </fill>
            </x14:dxf>
          </x14:cfRule>
          <xm:sqref>H89:H91</xm:sqref>
        </x14:conditionalFormatting>
        <x14:conditionalFormatting xmlns:xm="http://schemas.microsoft.com/office/excel/2006/main">
          <x14:cfRule type="expression" priority="692" id="{2A5C1784-046A-44D1-9266-E801BF58FA2F}">
            <xm:f>AND($E$87&lt;&gt;"",$I$88=基本項目等入力シート!$E$8)</xm:f>
            <x14:dxf>
              <fill>
                <patternFill>
                  <bgColor theme="4" tint="0.59996337778862885"/>
                </patternFill>
              </fill>
            </x14:dxf>
          </x14:cfRule>
          <xm:sqref>I89:I91</xm:sqref>
        </x14:conditionalFormatting>
        <x14:conditionalFormatting xmlns:xm="http://schemas.microsoft.com/office/excel/2006/main">
          <x14:cfRule type="expression" priority="693" id="{4DB2D140-0DBD-4727-A38D-4C08CB28440A}">
            <xm:f>AND($E$87&lt;&gt;"",$J$88=基本項目等入力シート!$E$8)</xm:f>
            <x14:dxf>
              <fill>
                <patternFill>
                  <bgColor theme="4" tint="0.59996337778862885"/>
                </patternFill>
              </fill>
            </x14:dxf>
          </x14:cfRule>
          <xm:sqref>J89:J91</xm:sqref>
        </x14:conditionalFormatting>
        <x14:conditionalFormatting xmlns:xm="http://schemas.microsoft.com/office/excel/2006/main">
          <x14:cfRule type="expression" priority="694" id="{B378ACA2-E685-47C6-A53E-5EC15B9D48BA}">
            <xm:f>AND($E$94&lt;&gt;"",$F$95=基本項目等入力シート!$E$8)</xm:f>
            <x14:dxf>
              <fill>
                <patternFill>
                  <bgColor theme="4" tint="0.59996337778862885"/>
                </patternFill>
              </fill>
            </x14:dxf>
          </x14:cfRule>
          <xm:sqref>F96:F98</xm:sqref>
        </x14:conditionalFormatting>
        <x14:conditionalFormatting xmlns:xm="http://schemas.microsoft.com/office/excel/2006/main">
          <x14:cfRule type="expression" priority="695" id="{AF0945C1-17B9-402C-8DA8-A5E3D4459ED3}">
            <xm:f>AND($E$94&lt;&gt;"",$G$95=基本項目等入力シート!$E$8)</xm:f>
            <x14:dxf>
              <fill>
                <patternFill>
                  <bgColor theme="4" tint="0.59996337778862885"/>
                </patternFill>
              </fill>
            </x14:dxf>
          </x14:cfRule>
          <xm:sqref>G96:G98</xm:sqref>
        </x14:conditionalFormatting>
        <x14:conditionalFormatting xmlns:xm="http://schemas.microsoft.com/office/excel/2006/main">
          <x14:cfRule type="expression" priority="696" id="{1107DE26-B4C9-455A-9BB3-67577F4A71FA}">
            <xm:f>AND($E$94&lt;&gt;"",$H$95=基本項目等入力シート!$E$8)</xm:f>
            <x14:dxf>
              <fill>
                <patternFill>
                  <bgColor theme="4" tint="0.59996337778862885"/>
                </patternFill>
              </fill>
            </x14:dxf>
          </x14:cfRule>
          <xm:sqref>H96:H98</xm:sqref>
        </x14:conditionalFormatting>
        <x14:conditionalFormatting xmlns:xm="http://schemas.microsoft.com/office/excel/2006/main">
          <x14:cfRule type="expression" priority="697" id="{84544D13-2CCD-45DD-91CB-C4F842835421}">
            <xm:f>AND($E$94&lt;&gt;"",$I$95=基本項目等入力シート!$E$8)</xm:f>
            <x14:dxf>
              <fill>
                <patternFill>
                  <bgColor theme="4" tint="0.59996337778862885"/>
                </patternFill>
              </fill>
            </x14:dxf>
          </x14:cfRule>
          <xm:sqref>I96:I98</xm:sqref>
        </x14:conditionalFormatting>
        <x14:conditionalFormatting xmlns:xm="http://schemas.microsoft.com/office/excel/2006/main">
          <x14:cfRule type="expression" priority="698" id="{FC9126A4-EFBC-4392-AD3F-49F8C8588EA0}">
            <xm:f>AND($E$94&lt;&gt;"",$J$95=基本項目等入力シート!$E$8)</xm:f>
            <x14:dxf>
              <fill>
                <patternFill>
                  <bgColor theme="4" tint="0.59996337778862885"/>
                </patternFill>
              </fill>
            </x14:dxf>
          </x14:cfRule>
          <xm:sqref>J96:J98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J20"/>
  <sheetViews>
    <sheetView showGridLines="0" workbookViewId="0">
      <selection activeCell="A8" sqref="A8:J8"/>
    </sheetView>
  </sheetViews>
  <sheetFormatPr defaultRowHeight="13" x14ac:dyDescent="0.2"/>
  <cols>
    <col min="1" max="16384" width="8.7265625" style="2"/>
  </cols>
  <sheetData>
    <row r="2" spans="1:10" x14ac:dyDescent="0.2">
      <c r="A2" s="2" t="s">
        <v>152</v>
      </c>
    </row>
    <row r="4" spans="1:10" x14ac:dyDescent="0.2">
      <c r="A4" s="207" t="s">
        <v>153</v>
      </c>
      <c r="B4" s="207"/>
      <c r="C4" s="207"/>
      <c r="D4" s="207"/>
      <c r="E4" s="207"/>
      <c r="F4" s="207"/>
      <c r="G4" s="207"/>
      <c r="H4" s="207"/>
      <c r="I4" s="207"/>
      <c r="J4" s="207"/>
    </row>
    <row r="5" spans="1:10" x14ac:dyDescent="0.2">
      <c r="A5" s="142"/>
      <c r="B5" s="142"/>
      <c r="C5" s="142"/>
      <c r="D5" s="142"/>
      <c r="E5" s="142"/>
      <c r="F5" s="142"/>
      <c r="G5" s="142"/>
      <c r="H5" s="142"/>
      <c r="I5" s="142"/>
      <c r="J5" s="142"/>
    </row>
    <row r="6" spans="1:10" ht="51.5" customHeight="1" x14ac:dyDescent="0.2">
      <c r="A6" s="215" t="s">
        <v>188</v>
      </c>
      <c r="B6" s="215"/>
      <c r="C6" s="215"/>
      <c r="D6" s="215"/>
      <c r="E6" s="215"/>
      <c r="F6" s="215"/>
      <c r="G6" s="215"/>
      <c r="H6" s="215"/>
      <c r="I6" s="215"/>
      <c r="J6" s="215"/>
    </row>
    <row r="7" spans="1:10" x14ac:dyDescent="0.2">
      <c r="A7" s="143"/>
      <c r="B7" s="144"/>
      <c r="C7" s="144"/>
      <c r="D7" s="144"/>
      <c r="E7" s="144"/>
      <c r="F7" s="144"/>
      <c r="G7" s="144"/>
      <c r="H7" s="144"/>
      <c r="I7" s="144"/>
      <c r="J7" s="144"/>
    </row>
    <row r="8" spans="1:10" ht="68.5" customHeight="1" x14ac:dyDescent="0.2">
      <c r="A8" s="215" t="s">
        <v>189</v>
      </c>
      <c r="B8" s="215"/>
      <c r="C8" s="215"/>
      <c r="D8" s="215"/>
      <c r="E8" s="215"/>
      <c r="F8" s="215"/>
      <c r="G8" s="215"/>
      <c r="H8" s="215"/>
      <c r="I8" s="215"/>
      <c r="J8" s="215"/>
    </row>
    <row r="9" spans="1:10" x14ac:dyDescent="0.2">
      <c r="A9" s="143" t="s">
        <v>155</v>
      </c>
      <c r="B9" s="144"/>
      <c r="C9" s="144"/>
      <c r="D9" s="144"/>
      <c r="E9" s="144"/>
      <c r="F9" s="144"/>
      <c r="G9" s="144"/>
      <c r="H9" s="144"/>
      <c r="I9" s="144"/>
      <c r="J9" s="144"/>
    </row>
    <row r="10" spans="1:10" ht="96.5" customHeight="1" x14ac:dyDescent="0.2">
      <c r="A10" s="215" t="s">
        <v>190</v>
      </c>
      <c r="B10" s="215"/>
      <c r="C10" s="215"/>
      <c r="D10" s="215"/>
      <c r="E10" s="215"/>
      <c r="F10" s="215"/>
      <c r="G10" s="215"/>
      <c r="H10" s="215"/>
      <c r="I10" s="215"/>
      <c r="J10" s="215"/>
    </row>
    <row r="11" spans="1:10" x14ac:dyDescent="0.2">
      <c r="A11" s="143" t="s">
        <v>191</v>
      </c>
      <c r="B11" s="144"/>
      <c r="C11" s="144"/>
      <c r="D11" s="144"/>
      <c r="E11" s="144"/>
      <c r="F11" s="144"/>
      <c r="G11" s="144"/>
      <c r="H11" s="144"/>
      <c r="I11" s="144"/>
      <c r="J11" s="144"/>
    </row>
    <row r="12" spans="1:10" ht="42" customHeight="1" x14ac:dyDescent="0.2">
      <c r="A12" s="215" t="s">
        <v>192</v>
      </c>
      <c r="B12" s="215"/>
      <c r="C12" s="215"/>
      <c r="D12" s="215"/>
      <c r="E12" s="215"/>
      <c r="F12" s="215"/>
      <c r="G12" s="215"/>
      <c r="H12" s="215"/>
      <c r="I12" s="215"/>
      <c r="J12" s="215"/>
    </row>
    <row r="13" spans="1:10" x14ac:dyDescent="0.2">
      <c r="A13" s="143"/>
      <c r="B13" s="144"/>
      <c r="C13" s="144"/>
      <c r="D13" s="144"/>
      <c r="E13" s="144"/>
      <c r="F13" s="144"/>
      <c r="G13" s="144"/>
      <c r="H13" s="144"/>
      <c r="I13" s="144"/>
      <c r="J13" s="144"/>
    </row>
    <row r="14" spans="1:10" ht="59.5" customHeight="1" x14ac:dyDescent="0.2">
      <c r="A14" s="215" t="s">
        <v>193</v>
      </c>
      <c r="B14" s="215"/>
      <c r="C14" s="215"/>
      <c r="D14" s="215"/>
      <c r="E14" s="215"/>
      <c r="F14" s="215"/>
      <c r="G14" s="215"/>
      <c r="H14" s="215"/>
      <c r="I14" s="215"/>
      <c r="J14" s="215"/>
    </row>
    <row r="15" spans="1:10" x14ac:dyDescent="0.2">
      <c r="A15" s="143"/>
      <c r="B15" s="144"/>
      <c r="C15" s="144"/>
      <c r="D15" s="144"/>
      <c r="E15" s="144"/>
      <c r="F15" s="144"/>
      <c r="G15" s="144"/>
      <c r="H15" s="144"/>
      <c r="I15" s="144"/>
      <c r="J15" s="144"/>
    </row>
    <row r="16" spans="1:10" ht="45.5" customHeight="1" x14ac:dyDescent="0.2">
      <c r="A16" s="215" t="s">
        <v>194</v>
      </c>
      <c r="B16" s="215"/>
      <c r="C16" s="215"/>
      <c r="D16" s="215"/>
      <c r="E16" s="215"/>
      <c r="F16" s="215"/>
      <c r="G16" s="215"/>
      <c r="H16" s="215"/>
      <c r="I16" s="215"/>
      <c r="J16" s="215"/>
    </row>
    <row r="17" spans="1:10" x14ac:dyDescent="0.2">
      <c r="A17" s="143"/>
      <c r="B17" s="144"/>
      <c r="C17" s="144"/>
      <c r="D17" s="144"/>
      <c r="E17" s="144"/>
      <c r="F17" s="144"/>
      <c r="G17" s="144"/>
      <c r="H17" s="144"/>
      <c r="I17" s="144"/>
      <c r="J17" s="144"/>
    </row>
    <row r="18" spans="1:10" ht="85.5" customHeight="1" x14ac:dyDescent="0.2">
      <c r="A18" s="215" t="s">
        <v>195</v>
      </c>
      <c r="B18" s="215"/>
      <c r="C18" s="215"/>
      <c r="D18" s="215"/>
      <c r="E18" s="215"/>
      <c r="F18" s="215"/>
      <c r="G18" s="215"/>
      <c r="H18" s="215"/>
      <c r="I18" s="215"/>
      <c r="J18" s="215"/>
    </row>
    <row r="19" spans="1:10" x14ac:dyDescent="0.2">
      <c r="A19" s="135"/>
    </row>
    <row r="20" spans="1:10" x14ac:dyDescent="0.2">
      <c r="A20" s="2" t="s">
        <v>154</v>
      </c>
    </row>
  </sheetData>
  <mergeCells count="8">
    <mergeCell ref="A16:J16"/>
    <mergeCell ref="A18:J18"/>
    <mergeCell ref="A4:J4"/>
    <mergeCell ref="A6:J6"/>
    <mergeCell ref="A8:J8"/>
    <mergeCell ref="A10:J10"/>
    <mergeCell ref="A12:J12"/>
    <mergeCell ref="A14:J14"/>
  </mergeCells>
  <phoneticPr fontId="19"/>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92</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基本項目等入力シート</vt:lpstr>
      <vt:lpstr>様式第13</vt:lpstr>
      <vt:lpstr>事業化状況報告　集計表</vt:lpstr>
      <vt:lpstr>記載注意事項</vt:lpstr>
      <vt:lpstr>基本項目等入力シート!Print_Area</vt:lpstr>
      <vt:lpstr>'事業化状況報告　集計表'!Print_Area</vt:lpstr>
      <vt:lpstr>様式第13!Print_Area</vt:lpstr>
      <vt:lpstr>'事業化状況報告　集計表'!Print_Titles</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H22/3/3版の修正</dc:title>
  <dc:creator>行政情報化プロジェクト</dc:creator>
  <cp:lastModifiedBy>徳武（構造転換　内線3168）</cp:lastModifiedBy>
  <cp:revision>2</cp:revision>
  <cp:lastPrinted>2023-03-07T03:10:33Z</cp:lastPrinted>
  <dcterms:created xsi:type="dcterms:W3CDTF">2022-11-04T06:09:00Z</dcterms:created>
  <dcterms:modified xsi:type="dcterms:W3CDTF">2023-03-07T03:11:18Z</dcterms:modified>
</cp:coreProperties>
</file>