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digitalgojp.sharepoint.com/sites/NTA_FS000025/lib0001/03 組織参考資料フォルダ/02 整理中/■新フォルダ■/00　作業中フォルダ/◎ 手持品課税（平成29年度改正）/03　令和８月10月実施/11　HP修正依頼/280899　２回目修正依頼/"/>
    </mc:Choice>
  </mc:AlternateContent>
  <xr:revisionPtr revIDLastSave="1952" documentId="1_{D143D82E-66D2-4C80-886D-01C493D61589}" xr6:coauthVersionLast="47" xr6:coauthVersionMax="47" xr10:uidLastSave="{7BBF37D4-C3F7-44F6-A153-610A33EFEC55}"/>
  <bookViews>
    <workbookView xWindow="-110" yWindow="-110" windowWidth="19420" windowHeight="11500" tabRatio="728" xr2:uid="{00000000-000D-0000-FFFF-FFFF00000000}"/>
  </bookViews>
  <sheets>
    <sheet name="説明" sheetId="17" r:id="rId1"/>
    <sheet name="簡易判定表" sheetId="2" r:id="rId2"/>
    <sheet name="在庫①（発泡性酒類）" sheetId="3" r:id="rId3"/>
    <sheet name="在庫②（低アルコール分の蒸留酒類等）" sheetId="10" r:id="rId4"/>
    <sheet name="税額算出表" sheetId="20" r:id="rId5"/>
    <sheet name="申告書兼届出書" sheetId="13" r:id="rId6"/>
    <sheet name="所持場所ごとの所持数量の内訳書" sheetId="14" r:id="rId7"/>
    <sheet name="（参考）在庫表" sheetId="15" r:id="rId8"/>
    <sheet name="リスト" sheetId="18" r:id="rId9"/>
  </sheets>
  <definedNames>
    <definedName name="_xlnm._FilterDatabase" localSheetId="5" hidden="1">申告書兼届出書!#REF!</definedName>
    <definedName name="_xlnm.Print_Area" localSheetId="7">'（参考）在庫表'!$A$2:$K$34</definedName>
    <definedName name="_xlnm.Print_Area" localSheetId="1">簡易判定表!$A$2:$J$26</definedName>
    <definedName name="_xlnm.Print_Area" localSheetId="3">'在庫②（低アルコール分の蒸留酒類等）'!$A$1:$AE$42</definedName>
    <definedName name="_xlnm.Print_Area" localSheetId="6">所持場所ごとの所持数量の内訳書!$A$2:$M$67</definedName>
    <definedName name="_xlnm.Print_Area" localSheetId="5">申告書兼届出書!$B$1:$AT$149</definedName>
    <definedName name="_xlnm.Print_Area" localSheetId="0">説明!$A$1:$AT$49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14" l="1"/>
  <c r="P28" i="14"/>
  <c r="P10" i="14"/>
  <c r="P8" i="14"/>
  <c r="O26" i="14"/>
  <c r="O8" i="14"/>
  <c r="L64" i="14"/>
  <c r="K64" i="14"/>
  <c r="J64" i="14"/>
  <c r="I64" i="14"/>
  <c r="L54" i="14"/>
  <c r="K54" i="14"/>
  <c r="J54" i="14"/>
  <c r="I54" i="14"/>
  <c r="M63" i="14"/>
  <c r="M61" i="14"/>
  <c r="M59" i="14"/>
  <c r="M57" i="14"/>
  <c r="M53" i="14"/>
  <c r="M51" i="14"/>
  <c r="M49" i="14"/>
  <c r="M47" i="14"/>
  <c r="M45" i="14"/>
  <c r="M43" i="14"/>
  <c r="M41" i="14"/>
  <c r="L31" i="14"/>
  <c r="K31" i="14"/>
  <c r="J31" i="14"/>
  <c r="I31" i="14"/>
  <c r="I21" i="14"/>
  <c r="J21" i="14"/>
  <c r="K21" i="14"/>
  <c r="L21" i="14"/>
  <c r="M30" i="14"/>
  <c r="M28" i="14"/>
  <c r="M26" i="14"/>
  <c r="P26" i="14" s="1"/>
  <c r="M24" i="14"/>
  <c r="M20" i="14"/>
  <c r="M18" i="14"/>
  <c r="M16" i="14"/>
  <c r="M14" i="14"/>
  <c r="M12" i="14"/>
  <c r="M10" i="14"/>
  <c r="M8" i="14"/>
  <c r="O34" i="20"/>
  <c r="O33" i="20"/>
  <c r="L34" i="20"/>
  <c r="L33" i="20"/>
  <c r="J34" i="20"/>
  <c r="J33" i="20"/>
  <c r="BM47" i="3"/>
  <c r="BX35" i="3" s="1"/>
  <c r="L26" i="20"/>
  <c r="M65" i="14" l="1"/>
  <c r="M55" i="14"/>
  <c r="AE9" i="10"/>
  <c r="W9" i="10"/>
  <c r="O10" i="10"/>
  <c r="N6" i="10"/>
  <c r="F6" i="10"/>
  <c r="G9" i="10"/>
  <c r="L3" i="3"/>
  <c r="D3" i="10" s="1"/>
  <c r="BW35" i="3"/>
  <c r="BW32" i="3"/>
  <c r="BP47" i="3"/>
  <c r="BY35" i="3" s="1"/>
  <c r="BS45" i="3"/>
  <c r="BS44" i="3"/>
  <c r="BS43" i="3"/>
  <c r="BS42" i="3"/>
  <c r="BS41" i="3"/>
  <c r="BS40" i="3"/>
  <c r="BS39" i="3"/>
  <c r="BS38" i="3"/>
  <c r="BS37" i="3"/>
  <c r="BS36" i="3"/>
  <c r="BS35" i="3"/>
  <c r="BS34" i="3"/>
  <c r="BS33" i="3"/>
  <c r="BS32" i="3"/>
  <c r="BS31" i="3"/>
  <c r="BS30" i="3"/>
  <c r="BS29" i="3"/>
  <c r="BS28" i="3"/>
  <c r="BS27" i="3"/>
  <c r="BS26" i="3"/>
  <c r="BS25" i="3"/>
  <c r="BS24" i="3"/>
  <c r="BS23" i="3"/>
  <c r="BS22" i="3"/>
  <c r="BS21" i="3"/>
  <c r="BS20" i="3"/>
  <c r="BS19" i="3"/>
  <c r="BS18" i="3"/>
  <c r="BS17" i="3"/>
  <c r="BS16" i="3"/>
  <c r="BS15" i="3"/>
  <c r="BS14" i="3"/>
  <c r="BS13" i="3"/>
  <c r="BS12" i="3"/>
  <c r="BS11" i="3"/>
  <c r="BS10" i="3"/>
  <c r="BS9" i="3"/>
  <c r="BH47" i="3"/>
  <c r="BE47" i="3"/>
  <c r="BX34" i="3" s="1"/>
  <c r="BK45" i="3"/>
  <c r="BK44" i="3"/>
  <c r="BK43" i="3"/>
  <c r="BK42" i="3"/>
  <c r="BK41" i="3"/>
  <c r="BK40" i="3"/>
  <c r="BK39" i="3"/>
  <c r="BK38" i="3"/>
  <c r="BK37" i="3"/>
  <c r="BK36" i="3"/>
  <c r="BK35" i="3"/>
  <c r="BK34" i="3"/>
  <c r="BK33" i="3"/>
  <c r="BK32" i="3"/>
  <c r="BK31" i="3"/>
  <c r="BK30" i="3"/>
  <c r="BK29" i="3"/>
  <c r="BK28" i="3"/>
  <c r="BK27" i="3"/>
  <c r="BK26" i="3"/>
  <c r="BK25" i="3"/>
  <c r="BK24" i="3"/>
  <c r="BK23" i="3"/>
  <c r="BK22" i="3"/>
  <c r="BK21" i="3"/>
  <c r="BK20" i="3"/>
  <c r="BK19" i="3"/>
  <c r="BK18" i="3"/>
  <c r="BK17" i="3"/>
  <c r="BK16" i="3"/>
  <c r="BK15" i="3"/>
  <c r="BK14" i="3"/>
  <c r="BK13" i="3"/>
  <c r="BK12" i="3"/>
  <c r="BK11" i="3"/>
  <c r="BK10" i="3"/>
  <c r="BK9" i="3"/>
  <c r="AZ47" i="3"/>
  <c r="AW47" i="3"/>
  <c r="BX33" i="3" s="1"/>
  <c r="BC45" i="3"/>
  <c r="BC44" i="3"/>
  <c r="BC43" i="3"/>
  <c r="BC42" i="3"/>
  <c r="BC41" i="3"/>
  <c r="BC40" i="3"/>
  <c r="BC39" i="3"/>
  <c r="BC38" i="3"/>
  <c r="BC37" i="3"/>
  <c r="BC36" i="3"/>
  <c r="BC35" i="3"/>
  <c r="BC34" i="3"/>
  <c r="BC33" i="3"/>
  <c r="BC32" i="3"/>
  <c r="BC31" i="3"/>
  <c r="BC30" i="3"/>
  <c r="BC29" i="3"/>
  <c r="BC28" i="3"/>
  <c r="BC27" i="3"/>
  <c r="BC26" i="3"/>
  <c r="BC25" i="3"/>
  <c r="BC24" i="3"/>
  <c r="BC23" i="3"/>
  <c r="BC22" i="3"/>
  <c r="BC21" i="3"/>
  <c r="BC20" i="3"/>
  <c r="BC19" i="3"/>
  <c r="BC18" i="3"/>
  <c r="BC17" i="3"/>
  <c r="BC16" i="3"/>
  <c r="BC15" i="3"/>
  <c r="BC14" i="3"/>
  <c r="BC13" i="3"/>
  <c r="BC12" i="3"/>
  <c r="BC11" i="3"/>
  <c r="BC10" i="3"/>
  <c r="BC9" i="3"/>
  <c r="AU45" i="3"/>
  <c r="AU44" i="3"/>
  <c r="AU43" i="3"/>
  <c r="AU42" i="3"/>
  <c r="AU41" i="3"/>
  <c r="AU40" i="3"/>
  <c r="AU39" i="3"/>
  <c r="AU38" i="3"/>
  <c r="AU37" i="3"/>
  <c r="AU36" i="3"/>
  <c r="AU35" i="3"/>
  <c r="AU34" i="3"/>
  <c r="AU33" i="3"/>
  <c r="AU32" i="3"/>
  <c r="AU31" i="3"/>
  <c r="AU30" i="3"/>
  <c r="AU29" i="3"/>
  <c r="AU28" i="3"/>
  <c r="AU27" i="3"/>
  <c r="AU26" i="3"/>
  <c r="AU25" i="3"/>
  <c r="AU24" i="3"/>
  <c r="AU23" i="3"/>
  <c r="AU22" i="3"/>
  <c r="AU21" i="3"/>
  <c r="AU20" i="3"/>
  <c r="AU19" i="3"/>
  <c r="AU18" i="3"/>
  <c r="AU17" i="3"/>
  <c r="AU16" i="3"/>
  <c r="AU15" i="3"/>
  <c r="AU14" i="3"/>
  <c r="AU13" i="3"/>
  <c r="AU12" i="3"/>
  <c r="AU11" i="3"/>
  <c r="AU10" i="3"/>
  <c r="AU9" i="3"/>
  <c r="AT6" i="3" s="1"/>
  <c r="AO47" i="3"/>
  <c r="AR47" i="3"/>
  <c r="BW34" i="3"/>
  <c r="BW33" i="3"/>
  <c r="AM45" i="3"/>
  <c r="AM44" i="3"/>
  <c r="AM43" i="3"/>
  <c r="AM42" i="3"/>
  <c r="AM41" i="3"/>
  <c r="AM40" i="3"/>
  <c r="AM39" i="3"/>
  <c r="AM38" i="3"/>
  <c r="AM37" i="3"/>
  <c r="AM36" i="3"/>
  <c r="AM35" i="3"/>
  <c r="AM34" i="3"/>
  <c r="AM33" i="3"/>
  <c r="AM32" i="3"/>
  <c r="AM31" i="3"/>
  <c r="AM30" i="3"/>
  <c r="AM29" i="3"/>
  <c r="AM28" i="3"/>
  <c r="AM27" i="3"/>
  <c r="AM26" i="3"/>
  <c r="AM25" i="3"/>
  <c r="AM24" i="3"/>
  <c r="AM23" i="3"/>
  <c r="AM22" i="3"/>
  <c r="AM21" i="3"/>
  <c r="AM20" i="3"/>
  <c r="AM19" i="3"/>
  <c r="AM18" i="3"/>
  <c r="AM17" i="3"/>
  <c r="AM16" i="3"/>
  <c r="AM15" i="3"/>
  <c r="AM14" i="3"/>
  <c r="AM13" i="3"/>
  <c r="AM12" i="3"/>
  <c r="AM11" i="3"/>
  <c r="AM10" i="3"/>
  <c r="AM9" i="3"/>
  <c r="AE45" i="3"/>
  <c r="AE44" i="3"/>
  <c r="AE43" i="3"/>
  <c r="AE42" i="3"/>
  <c r="AE41" i="3"/>
  <c r="AE40" i="3"/>
  <c r="AE39" i="3"/>
  <c r="AE38" i="3"/>
  <c r="AE37" i="3"/>
  <c r="AE36" i="3"/>
  <c r="AE35" i="3"/>
  <c r="AE34" i="3"/>
  <c r="AE33" i="3"/>
  <c r="AE32" i="3"/>
  <c r="AE31" i="3"/>
  <c r="AE30" i="3"/>
  <c r="AE29" i="3"/>
  <c r="AE28" i="3"/>
  <c r="AE27" i="3"/>
  <c r="AE26" i="3"/>
  <c r="AE25" i="3"/>
  <c r="AE24" i="3"/>
  <c r="AE23" i="3"/>
  <c r="AE22" i="3"/>
  <c r="AE21" i="3"/>
  <c r="AE20" i="3"/>
  <c r="AE19" i="3"/>
  <c r="AE18" i="3"/>
  <c r="AE17" i="3"/>
  <c r="AD6" i="3" s="1"/>
  <c r="AE16" i="3"/>
  <c r="AE15" i="3"/>
  <c r="AE14" i="3"/>
  <c r="AE13" i="3"/>
  <c r="AE12" i="3"/>
  <c r="AE11" i="3"/>
  <c r="AE10" i="3"/>
  <c r="AE9" i="3"/>
  <c r="W45" i="3"/>
  <c r="W44" i="3"/>
  <c r="W43" i="3"/>
  <c r="W42" i="3"/>
  <c r="W41" i="3"/>
  <c r="W40" i="3"/>
  <c r="W39" i="3"/>
  <c r="W38" i="3"/>
  <c r="W37" i="3"/>
  <c r="W36" i="3"/>
  <c r="W35" i="3"/>
  <c r="W34" i="3"/>
  <c r="W33" i="3"/>
  <c r="W32" i="3"/>
  <c r="W31" i="3"/>
  <c r="W30" i="3"/>
  <c r="W29" i="3"/>
  <c r="W28" i="3"/>
  <c r="W27" i="3"/>
  <c r="W26" i="3"/>
  <c r="W25" i="3"/>
  <c r="W24" i="3"/>
  <c r="W23" i="3"/>
  <c r="W22" i="3"/>
  <c r="W21" i="3"/>
  <c r="W20" i="3"/>
  <c r="W19" i="3"/>
  <c r="W18" i="3"/>
  <c r="W17" i="3"/>
  <c r="W16" i="3"/>
  <c r="W15" i="3"/>
  <c r="W14" i="3"/>
  <c r="W13" i="3"/>
  <c r="V6" i="3" s="1"/>
  <c r="W12" i="3"/>
  <c r="W11" i="3"/>
  <c r="W10" i="3"/>
  <c r="W9" i="3"/>
  <c r="T4"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11" i="3"/>
  <c r="O10" i="3"/>
  <c r="O9"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M4" i="2"/>
  <c r="B29" i="14" l="1"/>
  <c r="B62" i="14" s="1"/>
  <c r="B19" i="14"/>
  <c r="B52" i="14" s="1"/>
  <c r="BX32" i="3"/>
  <c r="BJ6" i="3"/>
  <c r="BJ47" i="3" s="1"/>
  <c r="AT47" i="3"/>
  <c r="BR6" i="3"/>
  <c r="BZ35" i="3" s="1"/>
  <c r="M33" i="14"/>
  <c r="AT149" i="13"/>
  <c r="AT79" i="13"/>
  <c r="O41" i="20"/>
  <c r="I4" i="20"/>
  <c r="I6" i="20"/>
  <c r="AE41" i="10"/>
  <c r="AE40" i="10"/>
  <c r="AE39" i="10"/>
  <c r="AE38" i="10"/>
  <c r="AE37" i="10"/>
  <c r="AE36" i="10"/>
  <c r="AE35" i="10"/>
  <c r="AE34" i="10"/>
  <c r="AE33" i="10"/>
  <c r="AE32" i="10"/>
  <c r="AE31" i="10"/>
  <c r="AE30" i="10"/>
  <c r="AE29" i="10"/>
  <c r="AE28" i="10"/>
  <c r="AE27" i="10"/>
  <c r="AE26" i="10"/>
  <c r="AE25" i="10"/>
  <c r="AE24" i="10"/>
  <c r="AE23" i="10"/>
  <c r="AE22" i="10"/>
  <c r="AE21" i="10"/>
  <c r="AE20" i="10"/>
  <c r="AE19" i="10"/>
  <c r="AE18" i="10"/>
  <c r="AE17" i="10"/>
  <c r="AE16" i="10"/>
  <c r="AE15" i="10"/>
  <c r="AE14" i="10"/>
  <c r="AE13" i="10"/>
  <c r="AE12" i="10"/>
  <c r="AE11" i="10"/>
  <c r="AD6" i="10" s="1"/>
  <c r="AE10" i="10"/>
  <c r="W41" i="10"/>
  <c r="W40" i="10"/>
  <c r="W39" i="10"/>
  <c r="W38" i="10"/>
  <c r="W37" i="10"/>
  <c r="W36" i="10"/>
  <c r="W35" i="10"/>
  <c r="W34" i="10"/>
  <c r="W33" i="10"/>
  <c r="W32" i="10"/>
  <c r="W31" i="10"/>
  <c r="W30" i="10"/>
  <c r="W29" i="10"/>
  <c r="W28" i="10"/>
  <c r="W27" i="10"/>
  <c r="W26" i="10"/>
  <c r="W25" i="10"/>
  <c r="W24" i="10"/>
  <c r="W23" i="10"/>
  <c r="W22" i="10"/>
  <c r="W21" i="10"/>
  <c r="W20" i="10"/>
  <c r="W19" i="10"/>
  <c r="W18" i="10"/>
  <c r="W17" i="10"/>
  <c r="W16" i="10"/>
  <c r="W15" i="10"/>
  <c r="W14" i="10"/>
  <c r="W13" i="10"/>
  <c r="W12" i="10"/>
  <c r="W11" i="10"/>
  <c r="W10" i="10"/>
  <c r="V6" i="10"/>
  <c r="O41" i="10"/>
  <c r="O40" i="10"/>
  <c r="O39" i="10"/>
  <c r="O38" i="10"/>
  <c r="O37" i="10"/>
  <c r="O36" i="10"/>
  <c r="O35" i="10"/>
  <c r="O34" i="10"/>
  <c r="O33" i="10"/>
  <c r="O32" i="10"/>
  <c r="O31" i="10"/>
  <c r="O30" i="10"/>
  <c r="O29" i="10"/>
  <c r="O28" i="10"/>
  <c r="O27" i="10"/>
  <c r="O26" i="10"/>
  <c r="O25" i="10"/>
  <c r="O24" i="10"/>
  <c r="O23" i="10"/>
  <c r="O22" i="10"/>
  <c r="O21" i="10"/>
  <c r="O20" i="10"/>
  <c r="O19" i="10"/>
  <c r="O18" i="10"/>
  <c r="O17" i="10"/>
  <c r="O16" i="10"/>
  <c r="O15" i="10"/>
  <c r="O14" i="10"/>
  <c r="O13" i="10"/>
  <c r="O12" i="10"/>
  <c r="O11" i="10"/>
  <c r="O9" i="10"/>
  <c r="G34" i="10"/>
  <c r="G35" i="10"/>
  <c r="G36" i="10"/>
  <c r="G22" i="10"/>
  <c r="G23" i="10"/>
  <c r="G24" i="10"/>
  <c r="G25" i="10"/>
  <c r="G26" i="10"/>
  <c r="G27" i="10"/>
  <c r="G10" i="10"/>
  <c r="G11" i="10"/>
  <c r="G12" i="10"/>
  <c r="G13" i="10"/>
  <c r="G14" i="10"/>
  <c r="G32" i="10"/>
  <c r="G31" i="10"/>
  <c r="G30" i="10"/>
  <c r="G29" i="10"/>
  <c r="G28" i="10"/>
  <c r="G21" i="10"/>
  <c r="G20" i="10"/>
  <c r="G19" i="10"/>
  <c r="G18" i="10"/>
  <c r="G17" i="10"/>
  <c r="G16" i="10"/>
  <c r="G15" i="10"/>
  <c r="F6" i="3"/>
  <c r="H32" i="20" s="1"/>
  <c r="T3" i="3"/>
  <c r="CA33" i="3" l="1"/>
  <c r="CA34" i="3"/>
  <c r="CA35" i="3"/>
  <c r="M32" i="14"/>
  <c r="O24" i="14"/>
  <c r="P24" i="14" s="1"/>
  <c r="L32" i="20"/>
  <c r="J32" i="20"/>
  <c r="BB6" i="3"/>
  <c r="BB47" i="3" s="1"/>
  <c r="AL6" i="3"/>
  <c r="O32" i="20" l="1"/>
  <c r="J27" i="20"/>
  <c r="J25" i="20"/>
  <c r="J23" i="20"/>
  <c r="J21" i="20"/>
  <c r="L27" i="20"/>
  <c r="L25" i="20"/>
  <c r="L23" i="20"/>
  <c r="L21" i="20"/>
  <c r="L19" i="20"/>
  <c r="J19" i="20"/>
  <c r="BP4" i="3"/>
  <c r="BP3" i="3"/>
  <c r="BH4" i="3"/>
  <c r="BH3" i="3"/>
  <c r="AZ4" i="3"/>
  <c r="AZ3" i="3"/>
  <c r="AR4" i="3"/>
  <c r="AR3" i="3"/>
  <c r="AJ4" i="3"/>
  <c r="AJ3" i="3"/>
  <c r="AB4" i="3"/>
  <c r="AB3" i="3"/>
  <c r="L4" i="3"/>
  <c r="D4" i="10" s="1"/>
  <c r="O46" i="3"/>
  <c r="G46" i="3"/>
  <c r="N8" i="2"/>
  <c r="M8" i="2"/>
  <c r="M66" i="14"/>
  <c r="I8" i="2" l="1"/>
  <c r="BY32" i="3"/>
  <c r="BY33" i="3"/>
  <c r="BY34" i="3"/>
  <c r="BY46" i="3" l="1"/>
  <c r="CB33" i="3"/>
  <c r="CB34" i="3"/>
  <c r="BS46" i="3"/>
  <c r="BW36" i="3" l="1"/>
  <c r="BX36" i="3" s="1"/>
  <c r="CB35" i="3"/>
  <c r="BW37" i="3" s="1"/>
  <c r="BK46" i="3"/>
  <c r="BC46" i="3"/>
  <c r="W46" i="3"/>
  <c r="AE42" i="10"/>
  <c r="W42" i="10"/>
  <c r="B28" i="20" l="1"/>
  <c r="BX37" i="3"/>
  <c r="B35" i="20" s="1"/>
  <c r="H34" i="20"/>
  <c r="O28" i="14" s="1"/>
  <c r="BR47" i="3"/>
  <c r="BZ34" i="3"/>
  <c r="AB4" i="10"/>
  <c r="N16" i="2"/>
  <c r="M16" i="2"/>
  <c r="BZ46" i="3" l="1"/>
  <c r="BY45" i="3"/>
  <c r="BZ45" i="3" s="1"/>
  <c r="BZ33" i="3"/>
  <c r="BY44" i="3" s="1"/>
  <c r="BZ44" i="3" s="1"/>
  <c r="I16" i="2"/>
  <c r="L13" i="2"/>
  <c r="N13" i="2" s="1"/>
  <c r="K13" i="2"/>
  <c r="M13" i="2" s="1"/>
  <c r="L12" i="2"/>
  <c r="N12" i="2" s="1"/>
  <c r="K12" i="2"/>
  <c r="M12" i="2" s="1"/>
  <c r="L11" i="2"/>
  <c r="N11" i="2" s="1"/>
  <c r="K11" i="2"/>
  <c r="M11" i="2" s="1"/>
  <c r="L10" i="2"/>
  <c r="K10" i="2"/>
  <c r="G13" i="2"/>
  <c r="G12" i="2"/>
  <c r="G11" i="2"/>
  <c r="G10" i="2"/>
  <c r="N7" i="2"/>
  <c r="M7" i="2"/>
  <c r="I7" i="2" l="1"/>
  <c r="L35" i="20"/>
  <c r="J35" i="20"/>
  <c r="J36" i="20" s="1"/>
  <c r="H18" i="2"/>
  <c r="H26" i="20"/>
  <c r="O18" i="14" s="1"/>
  <c r="H35" i="20"/>
  <c r="O30" i="14" s="1"/>
  <c r="P30" i="14" s="1"/>
  <c r="I11" i="2"/>
  <c r="H19" i="2"/>
  <c r="L36" i="20" l="1"/>
  <c r="O35" i="20"/>
  <c r="J26" i="20"/>
  <c r="O36" i="20" l="1"/>
  <c r="M26" i="20"/>
  <c r="I12" i="2" l="1"/>
  <c r="O42" i="10" l="1"/>
  <c r="G42" i="10"/>
  <c r="AU46" i="3"/>
  <c r="AM46" i="3"/>
  <c r="AE46" i="3"/>
  <c r="T4" i="10" l="1"/>
  <c r="L4" i="10"/>
  <c r="G41" i="10"/>
  <c r="G40" i="10"/>
  <c r="G39" i="10"/>
  <c r="G38" i="10"/>
  <c r="G37" i="10"/>
  <c r="G33" i="10"/>
  <c r="N6" i="3"/>
  <c r="BZ32" i="3" l="1"/>
  <c r="BY43" i="3" s="1"/>
  <c r="BZ43" i="3" s="1"/>
  <c r="H18" i="20"/>
  <c r="O10" i="14" s="1"/>
  <c r="N17" i="2"/>
  <c r="M17" i="2"/>
  <c r="N15" i="2"/>
  <c r="M15" i="2"/>
  <c r="N14" i="2"/>
  <c r="M14" i="2"/>
  <c r="N10" i="2"/>
  <c r="M10" i="2"/>
  <c r="N9" i="2"/>
  <c r="M9" i="2"/>
  <c r="N5" i="2"/>
  <c r="M5" i="2"/>
  <c r="N4" i="2"/>
  <c r="I4" i="2" s="1"/>
  <c r="J28" i="20" l="1"/>
  <c r="H28" i="20"/>
  <c r="O20" i="14" s="1"/>
  <c r="P20" i="14" s="1"/>
  <c r="H24" i="20"/>
  <c r="O16" i="14" s="1"/>
  <c r="P16" i="14" s="1"/>
  <c r="H22" i="20"/>
  <c r="O14" i="14" s="1"/>
  <c r="P14" i="14" s="1"/>
  <c r="J18" i="20"/>
  <c r="L18" i="20"/>
  <c r="H17" i="20"/>
  <c r="H33" i="20"/>
  <c r="L28" i="20"/>
  <c r="H20" i="20"/>
  <c r="O12" i="14" s="1"/>
  <c r="I13" i="2"/>
  <c r="I5" i="2"/>
  <c r="P18" i="14"/>
  <c r="I9" i="2"/>
  <c r="I10" i="2"/>
  <c r="I19" i="2" s="1"/>
  <c r="I14" i="2"/>
  <c r="I15" i="2"/>
  <c r="I17" i="2"/>
  <c r="M28" i="20" l="1"/>
  <c r="L17" i="20"/>
  <c r="L30" i="20" s="1"/>
  <c r="L38" i="20" s="1"/>
  <c r="J17" i="20"/>
  <c r="H30" i="20"/>
  <c r="O22" i="14" s="1"/>
  <c r="P22" i="14" s="1"/>
  <c r="P12" i="14"/>
  <c r="L24" i="20"/>
  <c r="J24" i="20"/>
  <c r="L22" i="20"/>
  <c r="J22" i="20"/>
  <c r="H36" i="20"/>
  <c r="O32" i="14" s="1"/>
  <c r="P32" i="14" s="1"/>
  <c r="M18" i="20"/>
  <c r="L20" i="20"/>
  <c r="J20" i="20"/>
  <c r="I18" i="2"/>
  <c r="J30" i="20" l="1"/>
  <c r="M17" i="20"/>
  <c r="M22" i="20"/>
  <c r="M24" i="20"/>
  <c r="M20" i="20"/>
  <c r="I20" i="2"/>
  <c r="K22" i="2" s="1"/>
  <c r="I23" i="2" l="1"/>
  <c r="E24" i="2"/>
  <c r="M30" i="20"/>
  <c r="J38" i="20"/>
  <c r="N39" i="20" s="1"/>
  <c r="E22" i="2"/>
  <c r="E23" i="2"/>
  <c r="O35" i="13" l="1"/>
  <c r="O50" i="13" l="1"/>
  <c r="O38" i="13"/>
  <c r="L3" i="10"/>
  <c r="T3" i="10"/>
  <c r="AB3" i="10"/>
  <c r="O44" i="13" l="1"/>
  <c r="O65" i="13" s="1"/>
  <c r="P68" i="13" s="1"/>
  <c r="AU65" i="13" s="1"/>
</calcChain>
</file>

<file path=xl/sharedStrings.xml><?xml version="1.0" encoding="utf-8"?>
<sst xmlns="http://schemas.openxmlformats.org/spreadsheetml/2006/main" count="1699" uniqueCount="429">
  <si>
    <t>１　作成ツールの構成と使用目的</t>
    <rPh sb="2" eb="4">
      <t>サクセイ</t>
    </rPh>
    <rPh sb="8" eb="10">
      <t>コウセイ</t>
    </rPh>
    <rPh sb="11" eb="13">
      <t>シヨウ</t>
    </rPh>
    <rPh sb="13" eb="15">
      <t>モクテキ</t>
    </rPh>
    <phoneticPr fontId="3"/>
  </si>
  <si>
    <t>（１）　「簡易判定表」シート</t>
    <rPh sb="5" eb="7">
      <t>カンイ</t>
    </rPh>
    <rPh sb="7" eb="9">
      <t>ハンテイ</t>
    </rPh>
    <rPh sb="9" eb="10">
      <t>ヒョウ</t>
    </rPh>
    <phoneticPr fontId="3"/>
  </si>
  <si>
    <r>
      <t>　対象酒類の所持数量を入力することにより、</t>
    </r>
    <r>
      <rPr>
        <sz val="12"/>
        <color rgb="FFFF0000"/>
        <rFont val="HG丸ｺﾞｼｯｸM-PRO"/>
        <family val="3"/>
        <charset val="128"/>
      </rPr>
      <t>次の３つが分かります</t>
    </r>
    <r>
      <rPr>
        <sz val="12"/>
        <color theme="1"/>
        <rFont val="HG丸ｺﾞｼｯｸM-PRO"/>
        <family val="3"/>
        <charset val="128"/>
      </rPr>
      <t>。</t>
    </r>
    <rPh sb="1" eb="3">
      <t>タイショウ</t>
    </rPh>
    <rPh sb="3" eb="5">
      <t>シュルイ</t>
    </rPh>
    <rPh sb="26" eb="27">
      <t>ブン</t>
    </rPh>
    <phoneticPr fontId="3"/>
  </si>
  <si>
    <t>①　「申告義務があるかどうか」の判定</t>
    <rPh sb="3" eb="5">
      <t>シンコク</t>
    </rPh>
    <rPh sb="5" eb="7">
      <t>ギム</t>
    </rPh>
    <rPh sb="16" eb="18">
      <t>ハンテイ</t>
    </rPh>
    <phoneticPr fontId="3"/>
  </si>
  <si>
    <t>②　「納付」になるのか「還付」になるのかの判定</t>
    <rPh sb="3" eb="5">
      <t>ノウフ</t>
    </rPh>
    <rPh sb="12" eb="14">
      <t>カンプ</t>
    </rPh>
    <rPh sb="21" eb="23">
      <t>ハンテイ</t>
    </rPh>
    <phoneticPr fontId="3"/>
  </si>
  <si>
    <t>③　「必要な手続き」の紹介</t>
    <rPh sb="3" eb="5">
      <t>ヒツヨウ</t>
    </rPh>
    <rPh sb="6" eb="8">
      <t>テツヅ</t>
    </rPh>
    <rPh sb="11" eb="13">
      <t>ショウカイ</t>
    </rPh>
    <phoneticPr fontId="3"/>
  </si>
  <si>
    <t>（２）　「在庫①（発泡性酒類）」～「所持場所ごとの所持数量の内訳書」シート</t>
    <rPh sb="5" eb="7">
      <t>ザイコ</t>
    </rPh>
    <rPh sb="9" eb="12">
      <t>ハッポウセイ</t>
    </rPh>
    <rPh sb="12" eb="14">
      <t>シュルイ</t>
    </rPh>
    <phoneticPr fontId="3"/>
  </si>
  <si>
    <t>　　　</t>
    <phoneticPr fontId="3"/>
  </si>
  <si>
    <r>
      <t>　貯蔵場所ごとの在庫数量を入力することにより、</t>
    </r>
    <r>
      <rPr>
        <sz val="12"/>
        <color rgb="FFFF0000"/>
        <rFont val="HG丸ｺﾞｼｯｸM-PRO"/>
        <family val="3"/>
        <charset val="128"/>
      </rPr>
      <t>手持品課税等にかかる「申告書兼届出書」及び</t>
    </r>
    <rPh sb="1" eb="3">
      <t>チョゾウ</t>
    </rPh>
    <rPh sb="3" eb="5">
      <t>バショ</t>
    </rPh>
    <rPh sb="8" eb="10">
      <t>ザイコ</t>
    </rPh>
    <rPh sb="10" eb="12">
      <t>スウリョウ</t>
    </rPh>
    <rPh sb="13" eb="15">
      <t>ニュウリョク</t>
    </rPh>
    <rPh sb="23" eb="25">
      <t>テモチ</t>
    </rPh>
    <rPh sb="25" eb="26">
      <t>シナ</t>
    </rPh>
    <rPh sb="26" eb="28">
      <t>カゼイ</t>
    </rPh>
    <rPh sb="28" eb="29">
      <t>トウ</t>
    </rPh>
    <rPh sb="34" eb="36">
      <t>シンコク</t>
    </rPh>
    <rPh sb="36" eb="37">
      <t>ショ</t>
    </rPh>
    <rPh sb="37" eb="38">
      <t>ケン</t>
    </rPh>
    <rPh sb="38" eb="41">
      <t>トドケデショ</t>
    </rPh>
    <rPh sb="42" eb="43">
      <t>オヨ</t>
    </rPh>
    <phoneticPr fontId="3"/>
  </si>
  <si>
    <r>
      <rPr>
        <sz val="12"/>
        <color rgb="FFFF0000"/>
        <rFont val="HG丸ｺﾞｼｯｸM-PRO"/>
        <family val="3"/>
        <charset val="128"/>
      </rPr>
      <t>「税額算出表」が自動で作成</t>
    </r>
    <r>
      <rPr>
        <sz val="12"/>
        <color theme="1"/>
        <rFont val="HG丸ｺﾞｼｯｸM-PRO"/>
        <family val="3"/>
        <charset val="128"/>
      </rPr>
      <t>できます。</t>
    </r>
    <rPh sb="8" eb="10">
      <t>ジドウ</t>
    </rPh>
    <rPh sb="11" eb="13">
      <t>サクセイ</t>
    </rPh>
    <phoneticPr fontId="3"/>
  </si>
  <si>
    <r>
      <t>　なお、</t>
    </r>
    <r>
      <rPr>
        <u/>
        <sz val="12"/>
        <color theme="1"/>
        <rFont val="HG丸ｺﾞｼｯｸM-PRO"/>
        <family val="3"/>
        <charset val="128"/>
      </rPr>
      <t>同一税務署管内</t>
    </r>
    <r>
      <rPr>
        <sz val="12"/>
        <color theme="1"/>
        <rFont val="HG丸ｺﾞｼｯｸM-PRO"/>
        <family val="3"/>
        <charset val="128"/>
      </rPr>
      <t>に対象酒類を所持する場所が複数ある場合（例：店舗A、店舗B、倉庫Cなど）、</t>
    </r>
    <rPh sb="4" eb="5">
      <t>オナ</t>
    </rPh>
    <rPh sb="5" eb="6">
      <t>イツ</t>
    </rPh>
    <rPh sb="6" eb="9">
      <t>ゼイムショ</t>
    </rPh>
    <rPh sb="9" eb="10">
      <t>カン</t>
    </rPh>
    <rPh sb="10" eb="11">
      <t>ナイ</t>
    </rPh>
    <rPh sb="12" eb="14">
      <t>タイショウ</t>
    </rPh>
    <rPh sb="14" eb="16">
      <t>シュルイ</t>
    </rPh>
    <rPh sb="17" eb="19">
      <t>ショジ</t>
    </rPh>
    <rPh sb="21" eb="23">
      <t>バショ</t>
    </rPh>
    <rPh sb="24" eb="26">
      <t>フクスウ</t>
    </rPh>
    <rPh sb="28" eb="30">
      <t>バアイ</t>
    </rPh>
    <rPh sb="31" eb="32">
      <t>レイ</t>
    </rPh>
    <rPh sb="33" eb="35">
      <t>テンポ</t>
    </rPh>
    <rPh sb="37" eb="39">
      <t>テンポ</t>
    </rPh>
    <rPh sb="41" eb="43">
      <t>ソウコ</t>
    </rPh>
    <phoneticPr fontId="3"/>
  </si>
  <si>
    <t>「所持場所ごとの所持数量の内訳書」を作成し、申告書兼届出書に添付することで、まとめて申告する</t>
    <rPh sb="1" eb="3">
      <t>ショジ</t>
    </rPh>
    <rPh sb="3" eb="5">
      <t>バショ</t>
    </rPh>
    <rPh sb="8" eb="10">
      <t>ショジ</t>
    </rPh>
    <rPh sb="10" eb="12">
      <t>スウリョウ</t>
    </rPh>
    <rPh sb="13" eb="16">
      <t>ウチワケショ</t>
    </rPh>
    <rPh sb="18" eb="20">
      <t>サクセイ</t>
    </rPh>
    <rPh sb="22" eb="25">
      <t>シンコクショ</t>
    </rPh>
    <rPh sb="25" eb="26">
      <t>ケン</t>
    </rPh>
    <rPh sb="26" eb="29">
      <t>トドケデショ</t>
    </rPh>
    <rPh sb="30" eb="32">
      <t>テンプ</t>
    </rPh>
    <rPh sb="42" eb="44">
      <t>シンコク</t>
    </rPh>
    <phoneticPr fontId="3"/>
  </si>
  <si>
    <t>ことができます。</t>
    <phoneticPr fontId="3"/>
  </si>
  <si>
    <t>（３）　「在庫表」シート</t>
    <rPh sb="5" eb="7">
      <t>ザイコ</t>
    </rPh>
    <rPh sb="7" eb="8">
      <t>ヒョウ</t>
    </rPh>
    <phoneticPr fontId="3"/>
  </si>
  <si>
    <r>
      <t>　貯蔵場所（店舗や倉庫など）で、実地の棚卸作業をする際、</t>
    </r>
    <r>
      <rPr>
        <sz val="12"/>
        <color rgb="FFFF0000"/>
        <rFont val="HG丸ｺﾞｼｯｸM-PRO"/>
        <family val="3"/>
        <charset val="128"/>
      </rPr>
      <t>在庫数量を記録する様式</t>
    </r>
    <r>
      <rPr>
        <sz val="12"/>
        <color theme="1"/>
        <rFont val="HG丸ｺﾞｼｯｸM-PRO"/>
        <family val="3"/>
        <charset val="128"/>
      </rPr>
      <t>です。</t>
    </r>
    <rPh sb="1" eb="3">
      <t>チョゾウ</t>
    </rPh>
    <rPh sb="3" eb="5">
      <t>バショ</t>
    </rPh>
    <rPh sb="6" eb="8">
      <t>テンポ</t>
    </rPh>
    <rPh sb="9" eb="11">
      <t>ソウコ</t>
    </rPh>
    <rPh sb="16" eb="18">
      <t>ジッチ</t>
    </rPh>
    <rPh sb="19" eb="21">
      <t>タナオロシ</t>
    </rPh>
    <rPh sb="21" eb="23">
      <t>サギョウ</t>
    </rPh>
    <rPh sb="26" eb="27">
      <t>サイ</t>
    </rPh>
    <rPh sb="28" eb="30">
      <t>ザイコ</t>
    </rPh>
    <rPh sb="30" eb="32">
      <t>スウリョウ</t>
    </rPh>
    <rPh sb="33" eb="35">
      <t>キロク</t>
    </rPh>
    <rPh sb="37" eb="39">
      <t>ヨウシキ</t>
    </rPh>
    <phoneticPr fontId="3"/>
  </si>
  <si>
    <t>　「簡易判定表」や「在庫①」及び「在庫②」のシートに入力する基礎資料になります。</t>
    <rPh sb="2" eb="4">
      <t>カンイ</t>
    </rPh>
    <rPh sb="4" eb="6">
      <t>ハンテイ</t>
    </rPh>
    <rPh sb="6" eb="7">
      <t>ヒョウ</t>
    </rPh>
    <rPh sb="10" eb="12">
      <t>ザイコ</t>
    </rPh>
    <rPh sb="14" eb="15">
      <t>オヨ</t>
    </rPh>
    <rPh sb="17" eb="19">
      <t>ザイコ</t>
    </rPh>
    <rPh sb="26" eb="28">
      <t>ニュウリョク</t>
    </rPh>
    <rPh sb="30" eb="32">
      <t>キソ</t>
    </rPh>
    <rPh sb="32" eb="34">
      <t>シリョウ</t>
    </rPh>
    <phoneticPr fontId="3"/>
  </si>
  <si>
    <t>２　作業手順</t>
    <rPh sb="2" eb="4">
      <t>サギョウ</t>
    </rPh>
    <rPh sb="4" eb="6">
      <t>テジュン</t>
    </rPh>
    <phoneticPr fontId="3"/>
  </si>
  <si>
    <r>
      <t>　①　在庫酒類の容器・包装の表示（ラベル等）を見て、</t>
    </r>
    <r>
      <rPr>
        <sz val="12"/>
        <color rgb="FFFF0000"/>
        <rFont val="HG丸ｺﾞｼｯｸM-PRO"/>
        <family val="3"/>
        <charset val="128"/>
      </rPr>
      <t>「対象酒類」かどうかを確認</t>
    </r>
    <r>
      <rPr>
        <sz val="12"/>
        <color theme="1"/>
        <rFont val="HG丸ｺﾞｼｯｸM-PRO"/>
        <family val="3"/>
        <charset val="128"/>
      </rPr>
      <t>します。</t>
    </r>
    <rPh sb="3" eb="5">
      <t>ザイコ</t>
    </rPh>
    <rPh sb="5" eb="7">
      <t>シュルイ</t>
    </rPh>
    <rPh sb="8" eb="10">
      <t>ヨウキ</t>
    </rPh>
    <rPh sb="11" eb="13">
      <t>ホウソウ</t>
    </rPh>
    <rPh sb="14" eb="16">
      <t>ヒョウジ</t>
    </rPh>
    <rPh sb="20" eb="21">
      <t>トウ</t>
    </rPh>
    <rPh sb="23" eb="24">
      <t>ミ</t>
    </rPh>
    <rPh sb="27" eb="29">
      <t>タイショウ</t>
    </rPh>
    <rPh sb="29" eb="31">
      <t>シュルイ</t>
    </rPh>
    <rPh sb="37" eb="39">
      <t>カクニン</t>
    </rPh>
    <phoneticPr fontId="3"/>
  </si>
  <si>
    <r>
      <t>　②　</t>
    </r>
    <r>
      <rPr>
        <sz val="12"/>
        <color rgb="FFFF0000"/>
        <rFont val="HG丸ｺﾞｼｯｸM-PRO"/>
        <family val="3"/>
        <charset val="128"/>
      </rPr>
      <t>「貯蔵場所」ごとに、令和８年10月１日午前０時時点の対象酒類の「在庫数量」を確認</t>
    </r>
    <r>
      <rPr>
        <sz val="12"/>
        <color theme="1"/>
        <rFont val="HG丸ｺﾞｼｯｸM-PRO"/>
        <family val="3"/>
        <charset val="128"/>
      </rPr>
      <t>します。</t>
    </r>
    <rPh sb="4" eb="6">
      <t>チョゾウ</t>
    </rPh>
    <rPh sb="6" eb="8">
      <t>バショ</t>
    </rPh>
    <rPh sb="13" eb="14">
      <t>レイ</t>
    </rPh>
    <rPh sb="14" eb="15">
      <t>カズ</t>
    </rPh>
    <rPh sb="16" eb="17">
      <t>ネン</t>
    </rPh>
    <rPh sb="19" eb="20">
      <t>ガツ</t>
    </rPh>
    <rPh sb="21" eb="22">
      <t>ニチ</t>
    </rPh>
    <rPh sb="22" eb="24">
      <t>ゴゼン</t>
    </rPh>
    <rPh sb="25" eb="26">
      <t>ジ</t>
    </rPh>
    <rPh sb="26" eb="28">
      <t>ジテン</t>
    </rPh>
    <rPh sb="29" eb="31">
      <t>タイショウ</t>
    </rPh>
    <rPh sb="31" eb="33">
      <t>シュルイ</t>
    </rPh>
    <rPh sb="35" eb="37">
      <t>ザイコ</t>
    </rPh>
    <rPh sb="37" eb="39">
      <t>スウリョウ</t>
    </rPh>
    <rPh sb="41" eb="43">
      <t>カクニン</t>
    </rPh>
    <phoneticPr fontId="3"/>
  </si>
  <si>
    <t>　　　「（参考）在庫表」シートを適宜活用の上、実施棚卸を行い、把握した全店舗分の所持数量を「簡易判定</t>
    <rPh sb="5" eb="7">
      <t>サンコウ</t>
    </rPh>
    <rPh sb="8" eb="10">
      <t>ザイコ</t>
    </rPh>
    <rPh sb="10" eb="11">
      <t>ヒョウ</t>
    </rPh>
    <rPh sb="16" eb="18">
      <t>テキギ</t>
    </rPh>
    <rPh sb="18" eb="20">
      <t>カツヨウ</t>
    </rPh>
    <rPh sb="21" eb="22">
      <t>ウエ</t>
    </rPh>
    <rPh sb="23" eb="25">
      <t>ジッシ</t>
    </rPh>
    <rPh sb="25" eb="27">
      <t>タナオロシ</t>
    </rPh>
    <rPh sb="28" eb="29">
      <t>オコナ</t>
    </rPh>
    <rPh sb="31" eb="33">
      <t>ハアク</t>
    </rPh>
    <rPh sb="35" eb="39">
      <t>ゼンテンポブン</t>
    </rPh>
    <rPh sb="40" eb="42">
      <t>ショジ</t>
    </rPh>
    <rPh sb="42" eb="44">
      <t>スウリョウ</t>
    </rPh>
    <rPh sb="46" eb="48">
      <t>カンイ</t>
    </rPh>
    <rPh sb="48" eb="50">
      <t>ハンテイ</t>
    </rPh>
    <phoneticPr fontId="3"/>
  </si>
  <si>
    <t>　　表」に入力します。</t>
    <phoneticPr fontId="3"/>
  </si>
  <si>
    <r>
      <t>　　　また、「在庫①」</t>
    </r>
    <r>
      <rPr>
        <sz val="12"/>
        <rFont val="HG丸ｺﾞｼｯｸM-PRO"/>
        <family val="3"/>
        <charset val="128"/>
      </rPr>
      <t>及び「在庫②」のシート</t>
    </r>
    <r>
      <rPr>
        <sz val="12"/>
        <color theme="1"/>
        <rFont val="HG丸ｺﾞｼｯｸM-PRO"/>
        <family val="3"/>
        <charset val="128"/>
      </rPr>
      <t>に入力すると、申告書兼届出書や税額算出表が自動で作成でき</t>
    </r>
    <rPh sb="11" eb="12">
      <t>オヨ</t>
    </rPh>
    <rPh sb="23" eb="25">
      <t>ニュウリョク</t>
    </rPh>
    <rPh sb="29" eb="32">
      <t>シンコクショ</t>
    </rPh>
    <rPh sb="32" eb="33">
      <t>ケン</t>
    </rPh>
    <rPh sb="33" eb="36">
      <t>トドケデショ</t>
    </rPh>
    <rPh sb="37" eb="39">
      <t>ゼイガク</t>
    </rPh>
    <rPh sb="39" eb="41">
      <t>サンシュツ</t>
    </rPh>
    <rPh sb="41" eb="42">
      <t>ヒョウ</t>
    </rPh>
    <rPh sb="43" eb="45">
      <t>ジドウ</t>
    </rPh>
    <phoneticPr fontId="3"/>
  </si>
  <si>
    <t>　ます。</t>
    <phoneticPr fontId="3"/>
  </si>
  <si>
    <r>
      <t>　③　</t>
    </r>
    <r>
      <rPr>
        <sz val="12"/>
        <color rgb="FFFF0000"/>
        <rFont val="HG丸ｺﾞｼｯｸM-PRO"/>
        <family val="3"/>
        <charset val="128"/>
      </rPr>
      <t>申告や届出が必要な場合</t>
    </r>
    <r>
      <rPr>
        <sz val="12"/>
        <color theme="1"/>
        <rFont val="HG丸ｺﾞｼｯｸM-PRO"/>
        <family val="3"/>
        <charset val="128"/>
      </rPr>
      <t>は、この作成ツールで作成した</t>
    </r>
    <r>
      <rPr>
        <sz val="12"/>
        <color rgb="FFFF0000"/>
        <rFont val="HG丸ｺﾞｼｯｸM-PRO"/>
        <family val="3"/>
        <charset val="128"/>
      </rPr>
      <t>申告書兼届出書を所轄税務署に提出</t>
    </r>
    <r>
      <rPr>
        <sz val="12"/>
        <color theme="1"/>
        <rFont val="HG丸ｺﾞｼｯｸM-PRO"/>
        <family val="3"/>
        <charset val="128"/>
      </rPr>
      <t>できます。</t>
    </r>
    <rPh sb="3" eb="5">
      <t>シンコク</t>
    </rPh>
    <rPh sb="6" eb="7">
      <t>トド</t>
    </rPh>
    <rPh sb="7" eb="8">
      <t>デ</t>
    </rPh>
    <rPh sb="9" eb="11">
      <t>ヒツヨウ</t>
    </rPh>
    <rPh sb="12" eb="14">
      <t>バアイ</t>
    </rPh>
    <rPh sb="18" eb="20">
      <t>サクセイ</t>
    </rPh>
    <rPh sb="24" eb="26">
      <t>サクセイ</t>
    </rPh>
    <rPh sb="28" eb="31">
      <t>シンコクショ</t>
    </rPh>
    <rPh sb="31" eb="32">
      <t>ケン</t>
    </rPh>
    <rPh sb="32" eb="35">
      <t>トドケデショ</t>
    </rPh>
    <rPh sb="36" eb="38">
      <t>ショカツ</t>
    </rPh>
    <rPh sb="38" eb="41">
      <t>ゼイムショ</t>
    </rPh>
    <rPh sb="42" eb="44">
      <t>テイシュツ</t>
    </rPh>
    <phoneticPr fontId="3"/>
  </si>
  <si>
    <r>
      <t>　　　※　申告書兼届出書の提出期限は、</t>
    </r>
    <r>
      <rPr>
        <b/>
        <sz val="12"/>
        <color rgb="FFFF0000"/>
        <rFont val="HG丸ｺﾞｼｯｸM-PRO"/>
        <family val="3"/>
        <charset val="128"/>
      </rPr>
      <t>令和８年11月２日（月）</t>
    </r>
    <r>
      <rPr>
        <sz val="12"/>
        <color theme="1"/>
        <rFont val="HG丸ｺﾞｼｯｸM-PRO"/>
        <family val="3"/>
        <charset val="128"/>
      </rPr>
      <t>です。</t>
    </r>
    <rPh sb="5" eb="8">
      <t>シンコクショ</t>
    </rPh>
    <rPh sb="8" eb="9">
      <t>ケン</t>
    </rPh>
    <rPh sb="9" eb="12">
      <t>トドケデショ</t>
    </rPh>
    <rPh sb="13" eb="15">
      <t>テイシュツ</t>
    </rPh>
    <rPh sb="15" eb="17">
      <t>キゲン</t>
    </rPh>
    <rPh sb="19" eb="21">
      <t>レイワ</t>
    </rPh>
    <rPh sb="22" eb="23">
      <t>ネン</t>
    </rPh>
    <rPh sb="25" eb="26">
      <t>ガツ</t>
    </rPh>
    <rPh sb="27" eb="28">
      <t>ニチ</t>
    </rPh>
    <rPh sb="29" eb="30">
      <t>ツキ</t>
    </rPh>
    <phoneticPr fontId="3"/>
  </si>
  <si>
    <r>
      <t>　④　納付税額が発生する場合は、</t>
    </r>
    <r>
      <rPr>
        <sz val="12"/>
        <color rgb="FFFF0000"/>
        <rFont val="HG丸ｺﾞｼｯｸM-PRO"/>
        <family val="3"/>
        <charset val="128"/>
      </rPr>
      <t>期限までに納付</t>
    </r>
    <r>
      <rPr>
        <sz val="12"/>
        <color theme="1"/>
        <rFont val="HG丸ｺﾞｼｯｸM-PRO"/>
        <family val="3"/>
        <charset val="128"/>
      </rPr>
      <t>してください。</t>
    </r>
    <rPh sb="3" eb="5">
      <t>ノウフ</t>
    </rPh>
    <rPh sb="5" eb="7">
      <t>ゼイガク</t>
    </rPh>
    <rPh sb="8" eb="10">
      <t>ハッセイ</t>
    </rPh>
    <rPh sb="12" eb="14">
      <t>バアイ</t>
    </rPh>
    <rPh sb="16" eb="18">
      <t>キゲン</t>
    </rPh>
    <rPh sb="21" eb="23">
      <t>ノウフ</t>
    </rPh>
    <phoneticPr fontId="3"/>
  </si>
  <si>
    <r>
      <t>　　　※　納期限は、</t>
    </r>
    <r>
      <rPr>
        <b/>
        <sz val="12"/>
        <color rgb="FFFF0000"/>
        <rFont val="HG丸ｺﾞｼｯｸM-PRO"/>
        <family val="3"/>
        <charset val="128"/>
      </rPr>
      <t>令和９年３月31日（水）</t>
    </r>
    <r>
      <rPr>
        <sz val="12"/>
        <color theme="1"/>
        <rFont val="HG丸ｺﾞｼｯｸM-PRO"/>
        <family val="3"/>
        <charset val="128"/>
      </rPr>
      <t>です。</t>
    </r>
    <rPh sb="5" eb="8">
      <t>ノウキゲン</t>
    </rPh>
    <rPh sb="10" eb="12">
      <t>レイワ</t>
    </rPh>
    <rPh sb="13" eb="14">
      <t>ネン</t>
    </rPh>
    <rPh sb="15" eb="16">
      <t>ガツ</t>
    </rPh>
    <rPh sb="18" eb="19">
      <t>ニチ</t>
    </rPh>
    <rPh sb="20" eb="21">
      <t>スイ</t>
    </rPh>
    <phoneticPr fontId="3"/>
  </si>
  <si>
    <t>★ご注意★</t>
    <rPh sb="2" eb="4">
      <t>チュウイ</t>
    </rPh>
    <phoneticPr fontId="3"/>
  </si>
  <si>
    <t>　今回の手持品課税・戻税は、「対象酒類の所持数量（令和８年10月１日午前０時時点）」を正しく把握する</t>
    <rPh sb="1" eb="3">
      <t>コンカイ</t>
    </rPh>
    <rPh sb="4" eb="6">
      <t>テモ</t>
    </rPh>
    <rPh sb="6" eb="7">
      <t>ヒン</t>
    </rPh>
    <rPh sb="7" eb="9">
      <t>カゼイ</t>
    </rPh>
    <rPh sb="10" eb="11">
      <t>レイ</t>
    </rPh>
    <rPh sb="11" eb="12">
      <t>ゼイ</t>
    </rPh>
    <rPh sb="15" eb="17">
      <t>タイショウ</t>
    </rPh>
    <rPh sb="17" eb="19">
      <t>シュルイ</t>
    </rPh>
    <rPh sb="20" eb="22">
      <t>ショジ</t>
    </rPh>
    <rPh sb="22" eb="24">
      <t>スウリョウ</t>
    </rPh>
    <rPh sb="25" eb="27">
      <t>レイワ</t>
    </rPh>
    <rPh sb="28" eb="29">
      <t>ネン</t>
    </rPh>
    <rPh sb="31" eb="32">
      <t>ガツ</t>
    </rPh>
    <rPh sb="33" eb="34">
      <t>ニチ</t>
    </rPh>
    <rPh sb="34" eb="36">
      <t>ゴゼン</t>
    </rPh>
    <rPh sb="37" eb="38">
      <t>ジ</t>
    </rPh>
    <rPh sb="38" eb="40">
      <t>ジテン</t>
    </rPh>
    <rPh sb="43" eb="44">
      <t>タダ</t>
    </rPh>
    <rPh sb="46" eb="48">
      <t>ハアク</t>
    </rPh>
    <phoneticPr fontId="3"/>
  </si>
  <si>
    <t>ことが重要です。</t>
    <rPh sb="3" eb="5">
      <t>ジュウヨウ</t>
    </rPh>
    <phoneticPr fontId="3"/>
  </si>
  <si>
    <t>　どの酒類が「対象酒類」に該当するのか、確認漏れとなっている貯蔵場所はないかなど、事業者ご自身で十分</t>
    <rPh sb="3" eb="5">
      <t>シュルイ</t>
    </rPh>
    <rPh sb="7" eb="9">
      <t>タイショウ</t>
    </rPh>
    <rPh sb="9" eb="11">
      <t>シュルイ</t>
    </rPh>
    <rPh sb="13" eb="15">
      <t>ガイトウ</t>
    </rPh>
    <rPh sb="20" eb="22">
      <t>カクニン</t>
    </rPh>
    <rPh sb="22" eb="23">
      <t>モ</t>
    </rPh>
    <rPh sb="30" eb="32">
      <t>チョゾウ</t>
    </rPh>
    <rPh sb="32" eb="34">
      <t>バショ</t>
    </rPh>
    <phoneticPr fontId="3"/>
  </si>
  <si>
    <t>ご確認ください。</t>
    <phoneticPr fontId="3"/>
  </si>
  <si>
    <t>　なお、YouTube「国税庁動画チャンネル」で手持品課税（戻税）の説明動画（約●分）を公開しております。</t>
    <rPh sb="39" eb="40">
      <t>ヤク</t>
    </rPh>
    <rPh sb="41" eb="42">
      <t>フン</t>
    </rPh>
    <phoneticPr fontId="3"/>
  </si>
  <si>
    <t>　https://www.youtube.com/user/ntachannel（右の二次元コードからもアクセスできます。）</t>
    <rPh sb="43" eb="46">
      <t>ニジゲン</t>
    </rPh>
    <phoneticPr fontId="3"/>
  </si>
  <si>
    <t>　　　　　「令和８年10月１日に実施される酒類の手持品課税（戻税）について」</t>
    <rPh sb="6" eb="8">
      <t>レイワ</t>
    </rPh>
    <rPh sb="9" eb="10">
      <t>ネン</t>
    </rPh>
    <rPh sb="12" eb="13">
      <t>ツキ</t>
    </rPh>
    <rPh sb="14" eb="15">
      <t>ニチ</t>
    </rPh>
    <rPh sb="16" eb="18">
      <t>ジッシ</t>
    </rPh>
    <rPh sb="21" eb="23">
      <t>シュルイ</t>
    </rPh>
    <rPh sb="24" eb="27">
      <t>テモチヒン</t>
    </rPh>
    <rPh sb="27" eb="29">
      <t>カゼイ</t>
    </rPh>
    <rPh sb="30" eb="31">
      <t>モドシ</t>
    </rPh>
    <rPh sb="31" eb="32">
      <t>ゼイ</t>
    </rPh>
    <phoneticPr fontId="3"/>
  </si>
  <si>
    <t>　また、国税庁ホームページに「酒類の手持品課税（戻税）の申告等の手引」を掲載していますので、</t>
    <rPh sb="4" eb="7">
      <t>コクゼイチョウ</t>
    </rPh>
    <rPh sb="15" eb="17">
      <t>シュルイ</t>
    </rPh>
    <rPh sb="18" eb="20">
      <t>テモチ</t>
    </rPh>
    <rPh sb="20" eb="21">
      <t>ヒン</t>
    </rPh>
    <rPh sb="21" eb="23">
      <t>カゼイ</t>
    </rPh>
    <rPh sb="24" eb="25">
      <t>モドシ</t>
    </rPh>
    <rPh sb="25" eb="26">
      <t>ゼイ</t>
    </rPh>
    <rPh sb="28" eb="30">
      <t>シンコク</t>
    </rPh>
    <rPh sb="30" eb="31">
      <t>ナド</t>
    </rPh>
    <rPh sb="32" eb="34">
      <t>テビ</t>
    </rPh>
    <rPh sb="36" eb="38">
      <t>ケイサイ</t>
    </rPh>
    <phoneticPr fontId="3"/>
  </si>
  <si>
    <t>参考にご覧ください。</t>
    <phoneticPr fontId="3"/>
  </si>
  <si>
    <t>　https://www.nta.go.jp/taxes/sake/annai/temochihin_r02.htm</t>
    <phoneticPr fontId="3"/>
  </si>
  <si>
    <r>
      <t>　この表は、令和８年10月１日に実施される「酒類の手持品課税・戻税」について、対象となる酒類の所持数量を入力することで、①申告義務があるかどうか、②納付になるのか還付になるのか、③必要な手続きは何か、について、簡易に判定するものです。
　黄色のセル部分は、所持している品目をリストから選択してください。
　</t>
    </r>
    <r>
      <rPr>
        <b/>
        <sz val="10"/>
        <color rgb="FFFF0000"/>
        <rFont val="HG丸ｺﾞｼｯｸM-PRO"/>
        <family val="3"/>
        <charset val="128"/>
      </rPr>
      <t>全ての貯蔵場所で所持する数量の合計（ミリリットル単位）</t>
    </r>
    <r>
      <rPr>
        <sz val="10"/>
        <color theme="1"/>
        <rFont val="HG丸ｺﾞｼｯｸM-PRO"/>
        <family val="3"/>
        <charset val="128"/>
      </rPr>
      <t>を、下記の区分ごとに、</t>
    </r>
    <r>
      <rPr>
        <b/>
        <sz val="10"/>
        <color rgb="FFFF0000"/>
        <rFont val="HG丸ｺﾞｼｯｸM-PRO"/>
        <family val="3"/>
        <charset val="128"/>
      </rPr>
      <t>色のついたセルに入力</t>
    </r>
    <r>
      <rPr>
        <sz val="10"/>
        <color theme="1"/>
        <rFont val="HG丸ｺﾞｼｯｸM-PRO"/>
        <family val="3"/>
        <charset val="128"/>
      </rPr>
      <t>してください。
　自動販売機の中、店舗以外の倉庫の在庫、開栓済みのビンや樽など、</t>
    </r>
    <r>
      <rPr>
        <sz val="10"/>
        <color rgb="FFFF0000"/>
        <rFont val="HG丸ｺﾞｼｯｸM-PRO"/>
        <family val="3"/>
        <charset val="128"/>
      </rPr>
      <t>計上漏れのないよう</t>
    </r>
    <r>
      <rPr>
        <sz val="10"/>
        <color theme="1"/>
        <rFont val="HG丸ｺﾞｼｯｸM-PRO"/>
        <family val="3"/>
        <charset val="128"/>
      </rPr>
      <t>ご注意ください。</t>
    </r>
    <rPh sb="3" eb="4">
      <t>ヒョウ</t>
    </rPh>
    <rPh sb="6" eb="8">
      <t>レイワ</t>
    </rPh>
    <rPh sb="9" eb="10">
      <t>ネン</t>
    </rPh>
    <rPh sb="12" eb="13">
      <t>ガツ</t>
    </rPh>
    <rPh sb="14" eb="15">
      <t>ニチ</t>
    </rPh>
    <rPh sb="16" eb="18">
      <t>ジッシ</t>
    </rPh>
    <rPh sb="22" eb="24">
      <t>シュルイ</t>
    </rPh>
    <rPh sb="25" eb="27">
      <t>テモ</t>
    </rPh>
    <rPh sb="27" eb="28">
      <t>ヒン</t>
    </rPh>
    <rPh sb="28" eb="30">
      <t>カゼイ</t>
    </rPh>
    <rPh sb="31" eb="32">
      <t>レイ</t>
    </rPh>
    <rPh sb="32" eb="33">
      <t>ゼイ</t>
    </rPh>
    <rPh sb="39" eb="41">
      <t>タイショウ</t>
    </rPh>
    <rPh sb="44" eb="46">
      <t>シュルイ</t>
    </rPh>
    <rPh sb="47" eb="49">
      <t>ショジ</t>
    </rPh>
    <rPh sb="49" eb="51">
      <t>スウリョウ</t>
    </rPh>
    <rPh sb="52" eb="54">
      <t>ニュウリョク</t>
    </rPh>
    <rPh sb="61" eb="63">
      <t>シンコク</t>
    </rPh>
    <rPh sb="63" eb="65">
      <t>ギム</t>
    </rPh>
    <rPh sb="74" eb="76">
      <t>ノウフ</t>
    </rPh>
    <rPh sb="81" eb="83">
      <t>カンプ</t>
    </rPh>
    <rPh sb="90" eb="92">
      <t>ヒツヨウ</t>
    </rPh>
    <rPh sb="93" eb="95">
      <t>テツヅ</t>
    </rPh>
    <rPh sb="97" eb="98">
      <t>ナニ</t>
    </rPh>
    <rPh sb="105" eb="107">
      <t>カンイ</t>
    </rPh>
    <rPh sb="108" eb="110">
      <t>ハンテイ</t>
    </rPh>
    <rPh sb="119" eb="121">
      <t>キイロ</t>
    </rPh>
    <rPh sb="124" eb="126">
      <t>ブブン</t>
    </rPh>
    <rPh sb="128" eb="130">
      <t>ショジ</t>
    </rPh>
    <rPh sb="134" eb="136">
      <t>ヒンモク</t>
    </rPh>
    <rPh sb="142" eb="144">
      <t>センタク</t>
    </rPh>
    <rPh sb="153" eb="154">
      <t>スベ</t>
    </rPh>
    <rPh sb="156" eb="158">
      <t>チョゾウ</t>
    </rPh>
    <rPh sb="158" eb="160">
      <t>バショ</t>
    </rPh>
    <rPh sb="161" eb="163">
      <t>ショジ</t>
    </rPh>
    <rPh sb="165" eb="167">
      <t>スウリョウ</t>
    </rPh>
    <rPh sb="168" eb="170">
      <t>ゴウケイ</t>
    </rPh>
    <rPh sb="177" eb="179">
      <t>タンイ</t>
    </rPh>
    <rPh sb="182" eb="184">
      <t>カキ</t>
    </rPh>
    <rPh sb="185" eb="187">
      <t>クブン</t>
    </rPh>
    <rPh sb="191" eb="192">
      <t>イロ</t>
    </rPh>
    <rPh sb="199" eb="201">
      <t>ニュウリョク</t>
    </rPh>
    <rPh sb="210" eb="212">
      <t>ジドウ</t>
    </rPh>
    <rPh sb="212" eb="215">
      <t>ハンバイキ</t>
    </rPh>
    <rPh sb="216" eb="217">
      <t>ナカ</t>
    </rPh>
    <rPh sb="218" eb="220">
      <t>テンポ</t>
    </rPh>
    <rPh sb="220" eb="222">
      <t>イガイ</t>
    </rPh>
    <rPh sb="223" eb="225">
      <t>ソウコ</t>
    </rPh>
    <rPh sb="226" eb="228">
      <t>ザイコ</t>
    </rPh>
    <rPh sb="229" eb="231">
      <t>カイセン</t>
    </rPh>
    <rPh sb="231" eb="232">
      <t>ス</t>
    </rPh>
    <rPh sb="237" eb="238">
      <t>タル</t>
    </rPh>
    <rPh sb="241" eb="243">
      <t>ケイジョウ</t>
    </rPh>
    <rPh sb="243" eb="244">
      <t>モ</t>
    </rPh>
    <rPh sb="251" eb="253">
      <t>チュウイ</t>
    </rPh>
    <phoneticPr fontId="3"/>
  </si>
  <si>
    <t>手持品課税・戻税　簡易判定表</t>
    <rPh sb="0" eb="2">
      <t>テモ</t>
    </rPh>
    <rPh sb="2" eb="3">
      <t>ヒン</t>
    </rPh>
    <rPh sb="3" eb="5">
      <t>カゼイ</t>
    </rPh>
    <rPh sb="6" eb="7">
      <t>レイ</t>
    </rPh>
    <rPh sb="7" eb="8">
      <t>ゼイ</t>
    </rPh>
    <rPh sb="9" eb="11">
      <t>カンイ</t>
    </rPh>
    <rPh sb="11" eb="13">
      <t>ハンテイ</t>
    </rPh>
    <rPh sb="13" eb="14">
      <t>ヒョウ</t>
    </rPh>
    <phoneticPr fontId="3"/>
  </si>
  <si>
    <r>
      <t xml:space="preserve">所持数量
</t>
    </r>
    <r>
      <rPr>
        <sz val="9"/>
        <color theme="1"/>
        <rFont val="ＭＳ ゴシック"/>
        <family val="3"/>
        <charset val="128"/>
      </rPr>
      <t>（単位：ミリリットル）</t>
    </r>
    <rPh sb="0" eb="2">
      <t>ショジ</t>
    </rPh>
    <rPh sb="2" eb="4">
      <t>スウリョウ</t>
    </rPh>
    <rPh sb="6" eb="8">
      <t>タンイ</t>
    </rPh>
    <phoneticPr fontId="3"/>
  </si>
  <si>
    <r>
      <t xml:space="preserve">差引酒税額
</t>
    </r>
    <r>
      <rPr>
        <sz val="9"/>
        <color theme="1"/>
        <rFont val="ＭＳ ゴシック"/>
        <family val="3"/>
        <charset val="128"/>
      </rPr>
      <t>（単位：円）</t>
    </r>
    <rPh sb="0" eb="1">
      <t>サ</t>
    </rPh>
    <rPh sb="1" eb="2">
      <t>ヒ</t>
    </rPh>
    <rPh sb="2" eb="4">
      <t>シュゼイ</t>
    </rPh>
    <rPh sb="4" eb="5">
      <t>ガク</t>
    </rPh>
    <rPh sb="7" eb="9">
      <t>タンイ</t>
    </rPh>
    <rPh sb="10" eb="11">
      <t>エン</t>
    </rPh>
    <phoneticPr fontId="3"/>
  </si>
  <si>
    <t>新税率</t>
    <rPh sb="0" eb="1">
      <t>シン</t>
    </rPh>
    <rPh sb="1" eb="3">
      <t>ゼイリツ</t>
    </rPh>
    <phoneticPr fontId="3"/>
  </si>
  <si>
    <t>旧税率</t>
    <rPh sb="0" eb="1">
      <t>キュウ</t>
    </rPh>
    <rPh sb="1" eb="3">
      <t>ゼイリツ</t>
    </rPh>
    <phoneticPr fontId="3"/>
  </si>
  <si>
    <t>算出税額
（新）</t>
    <rPh sb="0" eb="2">
      <t>サンシュツ</t>
    </rPh>
    <rPh sb="2" eb="4">
      <t>ゼイガク</t>
    </rPh>
    <rPh sb="6" eb="7">
      <t>シン</t>
    </rPh>
    <phoneticPr fontId="3"/>
  </si>
  <si>
    <t>算出税額
（旧）</t>
    <rPh sb="0" eb="2">
      <t>サンシュツ</t>
    </rPh>
    <rPh sb="2" eb="4">
      <t>ゼイガク</t>
    </rPh>
    <rPh sb="6" eb="7">
      <t>キュウ</t>
    </rPh>
    <phoneticPr fontId="3"/>
  </si>
  <si>
    <t>発泡性酒類</t>
    <rPh sb="0" eb="3">
      <t>ハッポウセイ</t>
    </rPh>
    <rPh sb="3" eb="5">
      <t>シュルイ</t>
    </rPh>
    <phoneticPr fontId="3"/>
  </si>
  <si>
    <t>ビール系飲料</t>
    <rPh sb="3" eb="4">
      <t>ケイ</t>
    </rPh>
    <rPh sb="4" eb="6">
      <t>インリョウ</t>
    </rPh>
    <phoneticPr fontId="3"/>
  </si>
  <si>
    <t>ビール</t>
    <phoneticPr fontId="3"/>
  </si>
  <si>
    <t>引下</t>
    <rPh sb="0" eb="2">
      <t>ヒキサ</t>
    </rPh>
    <phoneticPr fontId="3"/>
  </si>
  <si>
    <t>発泡酒</t>
    <rPh sb="0" eb="3">
      <t>ハッポウシュ</t>
    </rPh>
    <phoneticPr fontId="3"/>
  </si>
  <si>
    <t>麦芽比率50％以上又は
アルコール分10度以上</t>
    <rPh sb="0" eb="2">
      <t>バクガ</t>
    </rPh>
    <rPh sb="2" eb="4">
      <t>ヒリツ</t>
    </rPh>
    <rPh sb="7" eb="9">
      <t>イジョウ</t>
    </rPh>
    <rPh sb="9" eb="10">
      <t>マタ</t>
    </rPh>
    <rPh sb="17" eb="18">
      <t>ブン</t>
    </rPh>
    <rPh sb="20" eb="21">
      <t>ド</t>
    </rPh>
    <rPh sb="21" eb="23">
      <t>イジョウ</t>
    </rPh>
    <phoneticPr fontId="3"/>
  </si>
  <si>
    <t>麦芽比率25％以上50％未満かつ、
アルコール分10度未満</t>
    <rPh sb="0" eb="2">
      <t>バクガ</t>
    </rPh>
    <rPh sb="2" eb="4">
      <t>ヒリツ</t>
    </rPh>
    <rPh sb="7" eb="9">
      <t>イジョウ</t>
    </rPh>
    <rPh sb="12" eb="14">
      <t>ミマン</t>
    </rPh>
    <rPh sb="23" eb="24">
      <t>ブン</t>
    </rPh>
    <rPh sb="26" eb="27">
      <t>ド</t>
    </rPh>
    <rPh sb="27" eb="29">
      <t>ミマン</t>
    </rPh>
    <phoneticPr fontId="3"/>
  </si>
  <si>
    <t>対象外</t>
    <phoneticPr fontId="3"/>
  </si>
  <si>
    <t>１　麦芽比率25％未満かつ、
　アルコール分10度未満
２　発泡酒②（いわゆる新ジャンル）</t>
    <rPh sb="2" eb="4">
      <t>バクガ</t>
    </rPh>
    <rPh sb="4" eb="6">
      <t>ヒリツ</t>
    </rPh>
    <rPh sb="9" eb="11">
      <t>ミマン</t>
    </rPh>
    <rPh sb="21" eb="22">
      <t>ブン</t>
    </rPh>
    <rPh sb="24" eb="25">
      <t>ド</t>
    </rPh>
    <rPh sb="25" eb="27">
      <t>ミマン</t>
    </rPh>
    <phoneticPr fontId="3"/>
  </si>
  <si>
    <t>引上</t>
    <rPh sb="0" eb="2">
      <t>ヒキア</t>
    </rPh>
    <phoneticPr fontId="3"/>
  </si>
  <si>
    <t>発泡酒③</t>
    <rPh sb="0" eb="3">
      <t>ハッポウシュ</t>
    </rPh>
    <phoneticPr fontId="3"/>
  </si>
  <si>
    <t>その他</t>
    <rPh sb="2" eb="3">
      <t>タ</t>
    </rPh>
    <phoneticPr fontId="3"/>
  </si>
  <si>
    <t>その他の
発泡性酒類
（ビール及び発泡酒に該当しない発泡性を有する酒類のうちアルコール分11度未満のもの）</t>
    <rPh sb="5" eb="8">
      <t>ハッポウセイ</t>
    </rPh>
    <rPh sb="8" eb="10">
      <t>シュルイ</t>
    </rPh>
    <rPh sb="43" eb="44">
      <t>ブン</t>
    </rPh>
    <phoneticPr fontId="3"/>
  </si>
  <si>
    <t>アルコール分10度未満のもの</t>
    <rPh sb="5" eb="6">
      <t>ブン</t>
    </rPh>
    <rPh sb="8" eb="9">
      <t>ド</t>
    </rPh>
    <rPh sb="9" eb="11">
      <t>ミマン</t>
    </rPh>
    <phoneticPr fontId="3"/>
  </si>
  <si>
    <t>アルコール分10度以上11度未満のもの</t>
    <rPh sb="5" eb="6">
      <t>ブン</t>
    </rPh>
    <rPh sb="8" eb="11">
      <t>ドイジョウ</t>
    </rPh>
    <rPh sb="13" eb="16">
      <t>ドミマン</t>
    </rPh>
    <phoneticPr fontId="3"/>
  </si>
  <si>
    <t>↓品目を選択してください。</t>
    <rPh sb="1" eb="3">
      <t>ヒンモク</t>
    </rPh>
    <rPh sb="4" eb="6">
      <t>センタク</t>
    </rPh>
    <phoneticPr fontId="3"/>
  </si>
  <si>
    <t>蒸留酒類</t>
    <rPh sb="0" eb="4">
      <t>ジョウリュウシュルイ</t>
    </rPh>
    <phoneticPr fontId="3"/>
  </si>
  <si>
    <t>低アルコール分
の蒸留酒類等(注)</t>
    <rPh sb="0" eb="1">
      <t>テイ</t>
    </rPh>
    <rPh sb="6" eb="7">
      <t>ブン</t>
    </rPh>
    <rPh sb="9" eb="11">
      <t>ジョウリュウ</t>
    </rPh>
    <rPh sb="11" eb="13">
      <t>シュルイ</t>
    </rPh>
    <rPh sb="13" eb="14">
      <t>トウ</t>
    </rPh>
    <rPh sb="15" eb="16">
      <t>チュウ</t>
    </rPh>
    <phoneticPr fontId="3"/>
  </si>
  <si>
    <t>連続式蒸留焼酎
単式蒸留焼酎
ウイスキー
ブランデー
スピリッツ</t>
    <phoneticPr fontId="3"/>
  </si>
  <si>
    <t>アルコール分９度未満</t>
    <phoneticPr fontId="3"/>
  </si>
  <si>
    <t>アルコール分９度以上10度未満</t>
    <rPh sb="7" eb="8">
      <t>ド</t>
    </rPh>
    <rPh sb="8" eb="10">
      <t>イジョウ</t>
    </rPh>
    <rPh sb="12" eb="15">
      <t>ドミマン</t>
    </rPh>
    <phoneticPr fontId="3"/>
  </si>
  <si>
    <t>混成酒類</t>
    <rPh sb="0" eb="2">
      <t>コンセイ</t>
    </rPh>
    <rPh sb="2" eb="4">
      <t>シュルイ</t>
    </rPh>
    <phoneticPr fontId="3"/>
  </si>
  <si>
    <t>リキュール</t>
    <phoneticPr fontId="3"/>
  </si>
  <si>
    <t>引上対象酒類（増税の対象）</t>
    <rPh sb="0" eb="2">
      <t>ヒキア</t>
    </rPh>
    <rPh sb="2" eb="4">
      <t>タイショウ</t>
    </rPh>
    <rPh sb="4" eb="6">
      <t>シュルイ</t>
    </rPh>
    <rPh sb="7" eb="9">
      <t>ゾウゼイ</t>
    </rPh>
    <rPh sb="10" eb="12">
      <t>タイショウ</t>
    </rPh>
    <phoneticPr fontId="3"/>
  </si>
  <si>
    <t>↑所持数量の10ml未満の端数を切り捨てたものに税率を乗じ、
　乗じた額の１円未満の端数を切り捨て</t>
    <rPh sb="1" eb="3">
      <t>ショジ</t>
    </rPh>
    <rPh sb="3" eb="5">
      <t>スウリョウ</t>
    </rPh>
    <rPh sb="10" eb="12">
      <t>ミマン</t>
    </rPh>
    <rPh sb="13" eb="15">
      <t>ハスウ</t>
    </rPh>
    <rPh sb="16" eb="17">
      <t>キ</t>
    </rPh>
    <rPh sb="18" eb="19">
      <t>ス</t>
    </rPh>
    <rPh sb="24" eb="26">
      <t>ゼイリツ</t>
    </rPh>
    <rPh sb="27" eb="28">
      <t>ジョウ</t>
    </rPh>
    <rPh sb="32" eb="33">
      <t>ジョウ</t>
    </rPh>
    <rPh sb="35" eb="36">
      <t>ガク</t>
    </rPh>
    <rPh sb="38" eb="39">
      <t>エン</t>
    </rPh>
    <rPh sb="39" eb="41">
      <t>ミマン</t>
    </rPh>
    <rPh sb="42" eb="44">
      <t>ハスウ</t>
    </rPh>
    <rPh sb="45" eb="46">
      <t>キ</t>
    </rPh>
    <rPh sb="47" eb="48">
      <t>ス</t>
    </rPh>
    <phoneticPr fontId="3"/>
  </si>
  <si>
    <t>引下対象酒類（減税の対象）</t>
    <rPh sb="0" eb="1">
      <t>イン</t>
    </rPh>
    <rPh sb="1" eb="2">
      <t>シタ</t>
    </rPh>
    <rPh sb="2" eb="4">
      <t>タイショウ</t>
    </rPh>
    <rPh sb="4" eb="6">
      <t>シュルイ</t>
    </rPh>
    <rPh sb="7" eb="9">
      <t>ゲンゼイ</t>
    </rPh>
    <rPh sb="10" eb="12">
      <t>タイショウ</t>
    </rPh>
    <phoneticPr fontId="3"/>
  </si>
  <si>
    <t>差引き</t>
    <rPh sb="0" eb="1">
      <t>サ</t>
    </rPh>
    <rPh sb="1" eb="2">
      <t>ヒ</t>
    </rPh>
    <phoneticPr fontId="3"/>
  </si>
  <si>
    <t>←０円以下の場合は、そのままの額とし、１円以上の場合は、100円未満を切り捨て</t>
    <rPh sb="2" eb="3">
      <t>エン</t>
    </rPh>
    <rPh sb="3" eb="5">
      <t>イカ</t>
    </rPh>
    <rPh sb="6" eb="8">
      <t>バアイ</t>
    </rPh>
    <rPh sb="15" eb="16">
      <t>ガク</t>
    </rPh>
    <rPh sb="20" eb="21">
      <t>エン</t>
    </rPh>
    <rPh sb="21" eb="23">
      <t>イジョウ</t>
    </rPh>
    <rPh sb="24" eb="26">
      <t>バアイ</t>
    </rPh>
    <rPh sb="31" eb="32">
      <t>エン</t>
    </rPh>
    <rPh sb="32" eb="34">
      <t>ミマン</t>
    </rPh>
    <rPh sb="35" eb="36">
      <t>キ</t>
    </rPh>
    <rPh sb="37" eb="38">
      <t>ス</t>
    </rPh>
    <phoneticPr fontId="3"/>
  </si>
  <si>
    <t>（注）　発泡性を有するものは対象となりませんので、所持数量に含めないでください。</t>
    <rPh sb="1" eb="2">
      <t>チュウ</t>
    </rPh>
    <rPh sb="4" eb="7">
      <t>ハッポウセイ</t>
    </rPh>
    <rPh sb="8" eb="9">
      <t>ユウ</t>
    </rPh>
    <rPh sb="14" eb="16">
      <t>タイショウ</t>
    </rPh>
    <rPh sb="25" eb="27">
      <t>ショジ</t>
    </rPh>
    <rPh sb="27" eb="29">
      <t>スウリョウ</t>
    </rPh>
    <rPh sb="30" eb="31">
      <t>フク</t>
    </rPh>
    <phoneticPr fontId="3"/>
  </si>
  <si>
    <t>↓判定結果と、その内容</t>
    <rPh sb="1" eb="3">
      <t>ハンテイ</t>
    </rPh>
    <rPh sb="3" eb="5">
      <t>ケッカ</t>
    </rPh>
    <rPh sb="9" eb="11">
      <t>ナイヨウ</t>
    </rPh>
    <phoneticPr fontId="3"/>
  </si>
  <si>
    <t>判定結果</t>
    <rPh sb="0" eb="2">
      <t>ハンテイ</t>
    </rPh>
    <rPh sb="2" eb="4">
      <t>ケッカ</t>
    </rPh>
    <phoneticPr fontId="3"/>
  </si>
  <si>
    <t>申告義務</t>
    <rPh sb="0" eb="2">
      <t>シンコク</t>
    </rPh>
    <rPh sb="2" eb="4">
      <t>ギム</t>
    </rPh>
    <phoneticPr fontId="3"/>
  </si>
  <si>
    <t>結果</t>
    <rPh sb="0" eb="2">
      <t>ケッカ</t>
    </rPh>
    <phoneticPr fontId="3"/>
  </si>
  <si>
    <t>引上対象</t>
    <rPh sb="0" eb="2">
      <t>ヒキア</t>
    </rPh>
    <rPh sb="2" eb="4">
      <t>タイショウ</t>
    </rPh>
    <phoneticPr fontId="3"/>
  </si>
  <si>
    <t>差引税額</t>
    <rPh sb="0" eb="2">
      <t>サシヒキ</t>
    </rPh>
    <rPh sb="2" eb="4">
      <t>ゼイガク</t>
    </rPh>
    <phoneticPr fontId="3"/>
  </si>
  <si>
    <t>申告書（兼届出書）</t>
    <rPh sb="0" eb="3">
      <t>シンコクショ</t>
    </rPh>
    <rPh sb="4" eb="5">
      <t>ケン</t>
    </rPh>
    <rPh sb="5" eb="8">
      <t>トドケデショ</t>
    </rPh>
    <phoneticPr fontId="3"/>
  </si>
  <si>
    <t>差引税額</t>
    <rPh sb="0" eb="1">
      <t>サ</t>
    </rPh>
    <rPh sb="1" eb="2">
      <t>ヒ</t>
    </rPh>
    <rPh sb="2" eb="4">
      <t>ゼイガク</t>
    </rPh>
    <phoneticPr fontId="3"/>
  </si>
  <si>
    <t>A</t>
    <phoneticPr fontId="3"/>
  </si>
  <si>
    <t>引上対象酒類2,000リットル以上</t>
    <rPh sb="0" eb="2">
      <t>ヒキア</t>
    </rPh>
    <rPh sb="2" eb="4">
      <t>タイショウ</t>
    </rPh>
    <rPh sb="4" eb="6">
      <t>シュルイ</t>
    </rPh>
    <rPh sb="15" eb="17">
      <t>イジョウ</t>
    </rPh>
    <phoneticPr fontId="3"/>
  </si>
  <si>
    <t>納付又は還付</t>
    <rPh sb="0" eb="2">
      <t>ノウフ</t>
    </rPh>
    <rPh sb="2" eb="3">
      <t>マタ</t>
    </rPh>
    <rPh sb="4" eb="6">
      <t>カンプ</t>
    </rPh>
    <phoneticPr fontId="3"/>
  </si>
  <si>
    <t>　原則、納付、還付を問わず、全ての貯蔵場所の申告書を提出する義務があります。【申告期限：令和８年11月２日（月）】
　ただし、引下対象酒類のみを有する貯蔵場所は、申告書兼届出書を期限までに提出しなければ、申告（還付）することができません。【提出期限：令和８年11月２日（月）】</t>
    <rPh sb="1" eb="3">
      <t>ゲンソク</t>
    </rPh>
    <rPh sb="4" eb="6">
      <t>ノウフ</t>
    </rPh>
    <rPh sb="7" eb="9">
      <t>カンプ</t>
    </rPh>
    <rPh sb="10" eb="11">
      <t>ト</t>
    </rPh>
    <rPh sb="14" eb="15">
      <t>スベ</t>
    </rPh>
    <rPh sb="17" eb="19">
      <t>チョゾウ</t>
    </rPh>
    <rPh sb="19" eb="21">
      <t>バショ</t>
    </rPh>
    <rPh sb="22" eb="24">
      <t>シンコク</t>
    </rPh>
    <rPh sb="24" eb="25">
      <t>ショ</t>
    </rPh>
    <rPh sb="26" eb="28">
      <t>テイシュツ</t>
    </rPh>
    <rPh sb="30" eb="32">
      <t>ギム</t>
    </rPh>
    <rPh sb="39" eb="41">
      <t>シンコク</t>
    </rPh>
    <rPh sb="63" eb="64">
      <t>ヒ</t>
    </rPh>
    <rPh sb="64" eb="65">
      <t>サ</t>
    </rPh>
    <rPh sb="65" eb="67">
      <t>タイショウ</t>
    </rPh>
    <rPh sb="67" eb="69">
      <t>シュルイ</t>
    </rPh>
    <rPh sb="72" eb="73">
      <t>ユウ</t>
    </rPh>
    <rPh sb="75" eb="77">
      <t>チョゾウ</t>
    </rPh>
    <rPh sb="77" eb="79">
      <t>バショ</t>
    </rPh>
    <rPh sb="81" eb="84">
      <t>シンコクショ</t>
    </rPh>
    <rPh sb="84" eb="85">
      <t>ケン</t>
    </rPh>
    <rPh sb="85" eb="87">
      <t>トドケデ</t>
    </rPh>
    <rPh sb="87" eb="88">
      <t>ショ</t>
    </rPh>
    <rPh sb="89" eb="91">
      <t>キゲン</t>
    </rPh>
    <rPh sb="94" eb="96">
      <t>テイシュツ</t>
    </rPh>
    <rPh sb="102" eb="104">
      <t>シンコク</t>
    </rPh>
    <rPh sb="105" eb="107">
      <t>カンプ</t>
    </rPh>
    <phoneticPr fontId="3"/>
  </si>
  <si>
    <t>手続</t>
    <rPh sb="0" eb="2">
      <t>テツヅキ</t>
    </rPh>
    <phoneticPr fontId="3"/>
  </si>
  <si>
    <t>B</t>
    <phoneticPr fontId="3"/>
  </si>
  <si>
    <t>引上対象酒類なし</t>
    <rPh sb="0" eb="2">
      <t>ヒキア</t>
    </rPh>
    <rPh sb="2" eb="4">
      <t>タイショウ</t>
    </rPh>
    <rPh sb="4" eb="6">
      <t>シュルイ</t>
    </rPh>
    <phoneticPr fontId="3"/>
  </si>
  <si>
    <t>還付</t>
    <rPh sb="0" eb="2">
      <t>カンプ</t>
    </rPh>
    <phoneticPr fontId="3"/>
  </si>
  <si>
    <t>　還付を受けようとする場合は、その貯蔵場所ごとに、その場所の所在地の所轄税務署長に対して申告書兼届出書の提出が必要です。【提出期限：令和８年11月２日（月）】（※　還付を受けない場合は、手続不要です。）</t>
    <rPh sb="61" eb="63">
      <t>テイシュツ</t>
    </rPh>
    <rPh sb="63" eb="65">
      <t>キゲン</t>
    </rPh>
    <rPh sb="76" eb="77">
      <t>ゲツ</t>
    </rPh>
    <rPh sb="82" eb="84">
      <t>カンプ</t>
    </rPh>
    <rPh sb="85" eb="86">
      <t>ウ</t>
    </rPh>
    <rPh sb="89" eb="91">
      <t>バアイ</t>
    </rPh>
    <rPh sb="93" eb="95">
      <t>テツヅキ</t>
    </rPh>
    <rPh sb="95" eb="97">
      <t>フヨウ</t>
    </rPh>
    <phoneticPr fontId="3"/>
  </si>
  <si>
    <t>（国税庁ver3.01）</t>
    <rPh sb="1" eb="4">
      <t>コクゼイチョウ</t>
    </rPh>
    <phoneticPr fontId="3"/>
  </si>
  <si>
    <t>C</t>
    <phoneticPr fontId="3"/>
  </si>
  <si>
    <t>引上対象酒類2,000リットル未満</t>
    <rPh sb="0" eb="2">
      <t>ヒキア</t>
    </rPh>
    <rPh sb="2" eb="4">
      <t>タイショウ</t>
    </rPh>
    <rPh sb="4" eb="6">
      <t>シュルイ</t>
    </rPh>
    <rPh sb="15" eb="17">
      <t>ミマン</t>
    </rPh>
    <phoneticPr fontId="3"/>
  </si>
  <si>
    <t>納付</t>
    <rPh sb="0" eb="2">
      <t>ノウフ</t>
    </rPh>
    <phoneticPr fontId="3"/>
  </si>
  <si>
    <t>　納付税額が発生していますが、申告義務がないため手続不要です。</t>
    <rPh sb="1" eb="3">
      <t>ノウフ</t>
    </rPh>
    <rPh sb="3" eb="5">
      <t>ゼイガク</t>
    </rPh>
    <rPh sb="6" eb="8">
      <t>ハッセイ</t>
    </rPh>
    <rPh sb="15" eb="17">
      <t>シンコク</t>
    </rPh>
    <rPh sb="17" eb="19">
      <t>ギム</t>
    </rPh>
    <rPh sb="24" eb="26">
      <t>テツヅキ</t>
    </rPh>
    <rPh sb="26" eb="28">
      <t>フヨウ</t>
    </rPh>
    <phoneticPr fontId="3"/>
  </si>
  <si>
    <t>※判定結果は概算によるものです。実際の申告書の計算結果と異なる場合があります。</t>
    <rPh sb="1" eb="3">
      <t>ハンテイ</t>
    </rPh>
    <rPh sb="3" eb="5">
      <t>ケッカ</t>
    </rPh>
    <rPh sb="6" eb="8">
      <t>ガイサン</t>
    </rPh>
    <rPh sb="16" eb="18">
      <t>ジッサイ</t>
    </rPh>
    <rPh sb="19" eb="22">
      <t>シンコクショ</t>
    </rPh>
    <rPh sb="23" eb="25">
      <t>ケイサン</t>
    </rPh>
    <rPh sb="25" eb="27">
      <t>ケッカ</t>
    </rPh>
    <rPh sb="28" eb="29">
      <t>コト</t>
    </rPh>
    <rPh sb="31" eb="33">
      <t>バアイ</t>
    </rPh>
    <phoneticPr fontId="3"/>
  </si>
  <si>
    <t>D</t>
    <phoneticPr fontId="3"/>
  </si>
  <si>
    <t>　還付を受けようとする場合は、その貯蔵場所ごとに、その場所の所在地の所轄税務署長に対して申告書兼届出書の提出が必要です。【提出期限：令和８年11月２日（月）】（※　申告を行う場合は、申告期限までに引上対象酒類を所持する全ての貯蔵場所についての申告が必要となります。還付を受けない場合は、手続不要です。）</t>
    <rPh sb="1" eb="3">
      <t>カンプ</t>
    </rPh>
    <rPh sb="4" eb="5">
      <t>ウ</t>
    </rPh>
    <rPh sb="11" eb="13">
      <t>バアイ</t>
    </rPh>
    <rPh sb="27" eb="29">
      <t>バショ</t>
    </rPh>
    <rPh sb="30" eb="33">
      <t>ショザイチ</t>
    </rPh>
    <rPh sb="34" eb="36">
      <t>ショカツ</t>
    </rPh>
    <rPh sb="36" eb="40">
      <t>ゼイムショチョウ</t>
    </rPh>
    <rPh sb="41" eb="42">
      <t>タイ</t>
    </rPh>
    <rPh sb="44" eb="47">
      <t>シンコクショ</t>
    </rPh>
    <rPh sb="47" eb="48">
      <t>ケン</t>
    </rPh>
    <rPh sb="48" eb="51">
      <t>トドケデショ</t>
    </rPh>
    <rPh sb="52" eb="54">
      <t>テイシュツ</t>
    </rPh>
    <rPh sb="55" eb="57">
      <t>ヒツヨウ</t>
    </rPh>
    <rPh sb="82" eb="84">
      <t>シンコク</t>
    </rPh>
    <rPh sb="85" eb="86">
      <t>オコナ</t>
    </rPh>
    <rPh sb="87" eb="89">
      <t>バアイ</t>
    </rPh>
    <rPh sb="91" eb="95">
      <t>シンコクキゲン</t>
    </rPh>
    <rPh sb="98" eb="100">
      <t>ヒキア</t>
    </rPh>
    <rPh sb="100" eb="102">
      <t>タイショウ</t>
    </rPh>
    <rPh sb="102" eb="104">
      <t>シュルイ</t>
    </rPh>
    <rPh sb="105" eb="107">
      <t>ショジ</t>
    </rPh>
    <rPh sb="109" eb="110">
      <t>スベ</t>
    </rPh>
    <rPh sb="112" eb="114">
      <t>チョゾウ</t>
    </rPh>
    <rPh sb="114" eb="116">
      <t>バショ</t>
    </rPh>
    <rPh sb="121" eb="123">
      <t>シンコク</t>
    </rPh>
    <rPh sb="124" eb="126">
      <t>ヒツヨウ</t>
    </rPh>
    <rPh sb="132" eb="134">
      <t>カンプ</t>
    </rPh>
    <rPh sb="135" eb="136">
      <t>ウ</t>
    </rPh>
    <rPh sb="139" eb="141">
      <t>バアイ</t>
    </rPh>
    <rPh sb="143" eb="145">
      <t>テツヅ</t>
    </rPh>
    <rPh sb="145" eb="147">
      <t>フヨウ</t>
    </rPh>
    <phoneticPr fontId="3"/>
  </si>
  <si>
    <t>E</t>
    <phoneticPr fontId="3"/>
  </si>
  <si>
    <t>税額なし</t>
    <rPh sb="0" eb="2">
      <t>ゼイガク</t>
    </rPh>
    <phoneticPr fontId="3"/>
  </si>
  <si>
    <t>　手続不要です。</t>
    <rPh sb="1" eb="3">
      <t>テツヅキ</t>
    </rPh>
    <rPh sb="3" eb="5">
      <t>フヨウ</t>
    </rPh>
    <phoneticPr fontId="3"/>
  </si>
  <si>
    <t>在庫数量・所持数量（ビール）</t>
    <rPh sb="0" eb="2">
      <t>ザイコ</t>
    </rPh>
    <rPh sb="2" eb="4">
      <t>スウリョウ</t>
    </rPh>
    <rPh sb="5" eb="7">
      <t>ショジ</t>
    </rPh>
    <rPh sb="7" eb="9">
      <t>スウリョウ</t>
    </rPh>
    <phoneticPr fontId="3"/>
  </si>
  <si>
    <t>在庫数量・所持数量（発泡酒）</t>
    <rPh sb="0" eb="2">
      <t>ザイコ</t>
    </rPh>
    <rPh sb="2" eb="4">
      <t>スウリョウ</t>
    </rPh>
    <rPh sb="5" eb="7">
      <t>ショジ</t>
    </rPh>
    <rPh sb="7" eb="9">
      <t>スウリョウ</t>
    </rPh>
    <rPh sb="10" eb="13">
      <t>ハッポウシュ</t>
    </rPh>
    <phoneticPr fontId="3"/>
  </si>
  <si>
    <t>在庫数量・所持数量（その他の発泡性酒類）</t>
    <rPh sb="0" eb="2">
      <t>ザイコ</t>
    </rPh>
    <rPh sb="2" eb="4">
      <t>スウリョウ</t>
    </rPh>
    <rPh sb="5" eb="7">
      <t>ショジ</t>
    </rPh>
    <rPh sb="7" eb="9">
      <t>スウリョウ</t>
    </rPh>
    <rPh sb="12" eb="13">
      <t>タ</t>
    </rPh>
    <rPh sb="14" eb="19">
      <t>ハッポウセイシュルイ</t>
    </rPh>
    <phoneticPr fontId="3"/>
  </si>
  <si>
    <t>《対象酒類》ビール</t>
    <rPh sb="1" eb="3">
      <t>タイショウ</t>
    </rPh>
    <rPh sb="3" eb="5">
      <t>サケルイ</t>
    </rPh>
    <phoneticPr fontId="3"/>
  </si>
  <si>
    <r>
      <t>《対象酒類》以下の条件を満たす</t>
    </r>
    <r>
      <rPr>
        <b/>
        <sz val="10"/>
        <color theme="1"/>
        <rFont val="ＭＳ ゴシック"/>
        <family val="3"/>
        <charset val="128"/>
      </rPr>
      <t xml:space="preserve">発泡酒
</t>
    </r>
    <r>
      <rPr>
        <sz val="10"/>
        <color theme="1"/>
        <rFont val="ＭＳ ゴシック"/>
        <family val="3"/>
        <charset val="128"/>
      </rPr>
      <t>・麦芽比率</t>
    </r>
    <r>
      <rPr>
        <b/>
        <sz val="10"/>
        <color theme="1"/>
        <rFont val="ＭＳ ゴシック"/>
        <family val="3"/>
        <charset val="128"/>
      </rPr>
      <t>50％以上</t>
    </r>
    <r>
      <rPr>
        <sz val="10"/>
        <color theme="1"/>
        <rFont val="ＭＳ ゴシック"/>
        <family val="3"/>
        <charset val="128"/>
      </rPr>
      <t>又はアルコール分</t>
    </r>
    <r>
      <rPr>
        <b/>
        <sz val="10"/>
        <color theme="1"/>
        <rFont val="ＭＳ ゴシック"/>
        <family val="3"/>
        <charset val="128"/>
      </rPr>
      <t>10度以上</t>
    </r>
    <rPh sb="3" eb="5">
      <t>シュルイ</t>
    </rPh>
    <rPh sb="12" eb="13">
      <t>ミ</t>
    </rPh>
    <rPh sb="15" eb="18">
      <t>ハッポウシュ</t>
    </rPh>
    <rPh sb="20" eb="22">
      <t>バクガ</t>
    </rPh>
    <rPh sb="22" eb="24">
      <t>ヒリツ</t>
    </rPh>
    <rPh sb="27" eb="29">
      <t>イジョウ</t>
    </rPh>
    <rPh sb="29" eb="30">
      <t>マタ</t>
    </rPh>
    <rPh sb="36" eb="37">
      <t>ブン</t>
    </rPh>
    <rPh sb="39" eb="40">
      <t>ド</t>
    </rPh>
    <rPh sb="40" eb="42">
      <t>イジョウ</t>
    </rPh>
    <phoneticPr fontId="3"/>
  </si>
  <si>
    <t>《対象酒類》発泡酒③</t>
    <rPh sb="1" eb="5">
      <t>タイショウシュルイ</t>
    </rPh>
    <phoneticPr fontId="3"/>
  </si>
  <si>
    <r>
      <t>《対象酒類》以下の条件のいずれかを満たす</t>
    </r>
    <r>
      <rPr>
        <b/>
        <sz val="10"/>
        <color theme="1"/>
        <rFont val="ＭＳ ゴシック"/>
        <family val="3"/>
        <charset val="128"/>
      </rPr>
      <t>発泡酒</t>
    </r>
    <r>
      <rPr>
        <sz val="10"/>
        <color theme="1"/>
        <rFont val="ＭＳ ゴシック"/>
        <family val="3"/>
        <charset val="128"/>
      </rPr>
      <t xml:space="preserve">
・麦芽比率</t>
    </r>
    <r>
      <rPr>
        <b/>
        <sz val="10"/>
        <color theme="1"/>
        <rFont val="ＭＳ ゴシック"/>
        <family val="3"/>
        <charset val="128"/>
      </rPr>
      <t>25％未満</t>
    </r>
    <r>
      <rPr>
        <sz val="10"/>
        <color theme="1"/>
        <rFont val="ＭＳ ゴシック"/>
        <family val="3"/>
        <charset val="128"/>
      </rPr>
      <t>かつアルコール分10度未満
・発泡酒②（いわゆる新ジャンル）</t>
    </r>
    <phoneticPr fontId="3"/>
  </si>
  <si>
    <r>
      <t>《対象酒類》以下の条件をすべて満たすもの
・品目がビール及び発泡酒に</t>
    </r>
    <r>
      <rPr>
        <b/>
        <sz val="10"/>
        <color theme="1"/>
        <rFont val="ＭＳ ゴシック"/>
        <family val="3"/>
        <charset val="128"/>
      </rPr>
      <t>該当しない、</t>
    </r>
    <r>
      <rPr>
        <sz val="10"/>
        <color theme="1"/>
        <rFont val="ＭＳ ゴシック"/>
        <family val="3"/>
        <charset val="128"/>
      </rPr>
      <t>かつ、発泡酒②及び発泡酒③に</t>
    </r>
    <r>
      <rPr>
        <b/>
        <sz val="10"/>
        <color theme="1"/>
        <rFont val="ＭＳ ゴシック"/>
        <family val="3"/>
        <charset val="128"/>
      </rPr>
      <t xml:space="preserve">該当しない
</t>
    </r>
    <r>
      <rPr>
        <sz val="10"/>
        <color theme="1"/>
        <rFont val="ＭＳ ゴシック"/>
        <family val="3"/>
        <charset val="128"/>
      </rPr>
      <t>・</t>
    </r>
    <r>
      <rPr>
        <b/>
        <sz val="10"/>
        <color theme="1"/>
        <rFont val="ＭＳ ゴシック"/>
        <family val="3"/>
        <charset val="128"/>
      </rPr>
      <t>発泡性を有し</t>
    </r>
    <r>
      <rPr>
        <sz val="10"/>
        <color theme="1"/>
        <rFont val="ＭＳ ゴシック"/>
        <family val="3"/>
        <charset val="128"/>
      </rPr>
      <t>、アルコール分</t>
    </r>
    <r>
      <rPr>
        <b/>
        <sz val="10"/>
        <color theme="1"/>
        <rFont val="ＭＳ ゴシック"/>
        <family val="3"/>
        <charset val="128"/>
      </rPr>
      <t>10度未満</t>
    </r>
    <rPh sb="1" eb="5">
      <t>タイショウシュルイ</t>
    </rPh>
    <rPh sb="6" eb="8">
      <t>イカ</t>
    </rPh>
    <rPh sb="9" eb="11">
      <t>ジョウケン</t>
    </rPh>
    <rPh sb="15" eb="16">
      <t>ミ</t>
    </rPh>
    <rPh sb="22" eb="24">
      <t>ヒンモク</t>
    </rPh>
    <rPh sb="43" eb="46">
      <t>ハッポウシュ</t>
    </rPh>
    <rPh sb="47" eb="48">
      <t>オヨ</t>
    </rPh>
    <rPh sb="49" eb="52">
      <t>ハッポウシュ</t>
    </rPh>
    <rPh sb="54" eb="56">
      <t>ガイトウ</t>
    </rPh>
    <rPh sb="73" eb="74">
      <t>ブン</t>
    </rPh>
    <phoneticPr fontId="3"/>
  </si>
  <si>
    <r>
      <t>《対象酒類》以下の条件をすべて満たすもの
・品目がビール及び発泡酒に</t>
    </r>
    <r>
      <rPr>
        <b/>
        <sz val="10"/>
        <color theme="1"/>
        <rFont val="ＭＳ ゴシック"/>
        <family val="3"/>
        <charset val="128"/>
      </rPr>
      <t xml:space="preserve">該当しない
</t>
    </r>
    <r>
      <rPr>
        <sz val="10"/>
        <color theme="1"/>
        <rFont val="ＭＳ ゴシック"/>
        <family val="3"/>
        <charset val="128"/>
      </rPr>
      <t>・</t>
    </r>
    <r>
      <rPr>
        <b/>
        <sz val="10"/>
        <color theme="1"/>
        <rFont val="ＭＳ ゴシック"/>
        <family val="3"/>
        <charset val="128"/>
      </rPr>
      <t>発泡性を有し</t>
    </r>
    <r>
      <rPr>
        <sz val="10"/>
        <color theme="1"/>
        <rFont val="ＭＳ ゴシック"/>
        <family val="3"/>
        <charset val="128"/>
      </rPr>
      <t>、アルコール分</t>
    </r>
    <r>
      <rPr>
        <b/>
        <sz val="10"/>
        <color theme="1"/>
        <rFont val="ＭＳ ゴシック"/>
        <family val="3"/>
        <charset val="128"/>
      </rPr>
      <t>10度以上11度未満</t>
    </r>
    <rPh sb="1" eb="5">
      <t>タイショウシュルイ</t>
    </rPh>
    <rPh sb="6" eb="8">
      <t>イカ</t>
    </rPh>
    <rPh sb="9" eb="11">
      <t>ジョウケン</t>
    </rPh>
    <rPh sb="15" eb="16">
      <t>ミ</t>
    </rPh>
    <rPh sb="22" eb="24">
      <t>ヒンモク</t>
    </rPh>
    <rPh sb="53" eb="54">
      <t>ブン</t>
    </rPh>
    <rPh sb="56" eb="57">
      <t>ド</t>
    </rPh>
    <rPh sb="57" eb="59">
      <t>イジョウ</t>
    </rPh>
    <phoneticPr fontId="3"/>
  </si>
  <si>
    <t>貯蔵場所の所在地</t>
    <rPh sb="0" eb="2">
      <t>チョゾウ</t>
    </rPh>
    <rPh sb="2" eb="4">
      <t>バショ</t>
    </rPh>
    <rPh sb="5" eb="8">
      <t>ショザイチ</t>
    </rPh>
    <phoneticPr fontId="3"/>
  </si>
  <si>
    <t>貯蔵場所の名称</t>
    <rPh sb="0" eb="2">
      <t>チョゾウ</t>
    </rPh>
    <rPh sb="2" eb="4">
      <t>バショ</t>
    </rPh>
    <rPh sb="5" eb="7">
      <t>メイショウ</t>
    </rPh>
    <phoneticPr fontId="3"/>
  </si>
  <si>
    <t>所持数量計(ml)：</t>
    <rPh sb="0" eb="2">
      <t>ショジ</t>
    </rPh>
    <rPh sb="2" eb="4">
      <t>スウリョウ</t>
    </rPh>
    <rPh sb="4" eb="5">
      <t>ケイ</t>
    </rPh>
    <phoneticPr fontId="3"/>
  </si>
  <si>
    <t>品目：</t>
    <rPh sb="0" eb="2">
      <t>ヒンモク</t>
    </rPh>
    <phoneticPr fontId="3"/>
  </si>
  <si>
    <t>区分</t>
    <rPh sb="0" eb="2">
      <t>クブン</t>
    </rPh>
    <phoneticPr fontId="3"/>
  </si>
  <si>
    <t>容器</t>
    <rPh sb="0" eb="2">
      <t>ヨウキ</t>
    </rPh>
    <phoneticPr fontId="3"/>
  </si>
  <si>
    <t>内容量
(ml)</t>
    <rPh sb="0" eb="3">
      <t>ナイヨウリョウ</t>
    </rPh>
    <phoneticPr fontId="3"/>
  </si>
  <si>
    <t>荷姿</t>
    <rPh sb="0" eb="1">
      <t>ニ</t>
    </rPh>
    <rPh sb="1" eb="2">
      <t>スガタ</t>
    </rPh>
    <phoneticPr fontId="3"/>
  </si>
  <si>
    <t>在庫数量</t>
    <rPh sb="0" eb="2">
      <t>ザイコ</t>
    </rPh>
    <rPh sb="2" eb="4">
      <t>スウリョウ</t>
    </rPh>
    <phoneticPr fontId="3"/>
  </si>
  <si>
    <t>所持数量
(ml)</t>
    <rPh sb="0" eb="2">
      <t>ショジ</t>
    </rPh>
    <rPh sb="2" eb="4">
      <t>スウリョウ</t>
    </rPh>
    <phoneticPr fontId="3"/>
  </si>
  <si>
    <t>缶</t>
    <rPh sb="0" eb="1">
      <t>カン</t>
    </rPh>
    <phoneticPr fontId="3"/>
  </si>
  <si>
    <t>バラ</t>
    <phoneticPr fontId="3"/>
  </si>
  <si>
    <t>本</t>
    <rPh sb="0" eb="1">
      <t>ホン</t>
    </rPh>
    <phoneticPr fontId="3"/>
  </si>
  <si>
    <t>発泡酒（麦芽比率50％以上又はアルコール分10度以上のもの）</t>
    <phoneticPr fontId="3"/>
  </si>
  <si>
    <t>発泡酒（発泡酒③）</t>
    <rPh sb="0" eb="3">
      <t>ハッポウシュ</t>
    </rPh>
    <phoneticPr fontId="3"/>
  </si>
  <si>
    <t>発泡酒（麦芽比率25％未満かつアルコール分10度未満）
発泡酒②（いわゆる新ジャンル（ホップ及び一定の苦味料を原料としたもの））</t>
    <rPh sb="0" eb="3">
      <t>ハッポウシュ</t>
    </rPh>
    <rPh sb="28" eb="31">
      <t>ハッポウシュ</t>
    </rPh>
    <phoneticPr fontId="3"/>
  </si>
  <si>
    <t>その他の発泡性酒類（ビール及び発泡酒に該当しない発泡性を有する酒類のうち10度未満のもの）</t>
    <rPh sb="2" eb="3">
      <t>ホカ</t>
    </rPh>
    <rPh sb="4" eb="6">
      <t>ハッポウ</t>
    </rPh>
    <rPh sb="6" eb="7">
      <t>セイ</t>
    </rPh>
    <rPh sb="7" eb="9">
      <t>シュルイ</t>
    </rPh>
    <rPh sb="13" eb="14">
      <t>オヨ</t>
    </rPh>
    <rPh sb="15" eb="18">
      <t>ハッポウシュ</t>
    </rPh>
    <rPh sb="19" eb="21">
      <t>ガイトウ</t>
    </rPh>
    <rPh sb="24" eb="26">
      <t>ハッポウ</t>
    </rPh>
    <rPh sb="26" eb="27">
      <t>セイ</t>
    </rPh>
    <rPh sb="28" eb="29">
      <t>ユウ</t>
    </rPh>
    <rPh sb="31" eb="33">
      <t>シュルイ</t>
    </rPh>
    <rPh sb="38" eb="39">
      <t>ド</t>
    </rPh>
    <rPh sb="39" eb="41">
      <t>ミマン</t>
    </rPh>
    <phoneticPr fontId="3"/>
  </si>
  <si>
    <t>その他の発泡性酒類（ビール及び発泡酒に該当しない発泡性を有する酒類のうち10度以上11度未満のもの）</t>
    <rPh sb="2" eb="3">
      <t>ホカ</t>
    </rPh>
    <rPh sb="4" eb="6">
      <t>ハッポウ</t>
    </rPh>
    <rPh sb="6" eb="7">
      <t>セイ</t>
    </rPh>
    <rPh sb="7" eb="9">
      <t>シュルイ</t>
    </rPh>
    <rPh sb="13" eb="14">
      <t>オヨ</t>
    </rPh>
    <rPh sb="15" eb="18">
      <t>ハッポウシュ</t>
    </rPh>
    <rPh sb="19" eb="21">
      <t>ガイトウ</t>
    </rPh>
    <rPh sb="24" eb="26">
      <t>ハッポウ</t>
    </rPh>
    <rPh sb="26" eb="27">
      <t>セイ</t>
    </rPh>
    <rPh sb="28" eb="29">
      <t>ユウ</t>
    </rPh>
    <rPh sb="31" eb="33">
      <t>シュルイ</t>
    </rPh>
    <rPh sb="38" eb="39">
      <t>ド</t>
    </rPh>
    <rPh sb="39" eb="41">
      <t>イジョウ</t>
    </rPh>
    <rPh sb="43" eb="44">
      <t>ド</t>
    </rPh>
    <rPh sb="44" eb="46">
      <t>ミマン</t>
    </rPh>
    <phoneticPr fontId="3"/>
  </si>
  <si>
    <t>６缶パック</t>
    <rPh sb="1" eb="2">
      <t>カン</t>
    </rPh>
    <phoneticPr fontId="3"/>
  </si>
  <si>
    <t>パック</t>
    <phoneticPr fontId="3"/>
  </si>
  <si>
    <t>24本入りケース</t>
    <rPh sb="2" eb="3">
      <t>ホン</t>
    </rPh>
    <rPh sb="3" eb="4">
      <t>イ</t>
    </rPh>
    <phoneticPr fontId="3"/>
  </si>
  <si>
    <t>ケース</t>
    <phoneticPr fontId="3"/>
  </si>
  <si>
    <t>ビン</t>
    <phoneticPr fontId="3"/>
  </si>
  <si>
    <t>20本入りケース</t>
    <rPh sb="2" eb="3">
      <t>ホン</t>
    </rPh>
    <rPh sb="3" eb="4">
      <t>イ</t>
    </rPh>
    <phoneticPr fontId="3"/>
  </si>
  <si>
    <t>30本入りケース</t>
    <rPh sb="2" eb="3">
      <t>ホン</t>
    </rPh>
    <rPh sb="3" eb="4">
      <t>イ</t>
    </rPh>
    <phoneticPr fontId="3"/>
  </si>
  <si>
    <t>発泡性（10度以上11度未満）</t>
    <rPh sb="0" eb="2">
      <t>ハッポウ</t>
    </rPh>
    <rPh sb="2" eb="3">
      <t>セイ</t>
    </rPh>
    <phoneticPr fontId="3"/>
  </si>
  <si>
    <t>集計欄</t>
    <rPh sb="0" eb="3">
      <t>シュウケイラン</t>
    </rPh>
    <phoneticPr fontId="3"/>
  </si>
  <si>
    <t>旧税率</t>
    <rPh sb="0" eb="3">
      <t>キュウゼイリツ</t>
    </rPh>
    <phoneticPr fontId="3"/>
  </si>
  <si>
    <t>数量</t>
    <rPh sb="0" eb="2">
      <t>スウリョウ</t>
    </rPh>
    <phoneticPr fontId="3"/>
  </si>
  <si>
    <t>①</t>
    <phoneticPr fontId="3"/>
  </si>
  <si>
    <t>樽</t>
    <rPh sb="0" eb="1">
      <t>タル</t>
    </rPh>
    <phoneticPr fontId="3"/>
  </si>
  <si>
    <t>30L・バラ</t>
    <phoneticPr fontId="3"/>
  </si>
  <si>
    <t>②</t>
    <phoneticPr fontId="3"/>
  </si>
  <si>
    <t>20L・バラ</t>
    <phoneticPr fontId="3"/>
  </si>
  <si>
    <t>③</t>
    <phoneticPr fontId="3"/>
  </si>
  <si>
    <t>19L・バラ</t>
    <phoneticPr fontId="3"/>
  </si>
  <si>
    <t>④</t>
    <phoneticPr fontId="3"/>
  </si>
  <si>
    <t>15L・バラ</t>
    <phoneticPr fontId="3"/>
  </si>
  <si>
    <t>引上</t>
    <rPh sb="0" eb="1">
      <t>イン</t>
    </rPh>
    <rPh sb="1" eb="2">
      <t>ジョウ</t>
    </rPh>
    <phoneticPr fontId="3"/>
  </si>
  <si>
    <t>10L・バラ</t>
    <phoneticPr fontId="3"/>
  </si>
  <si>
    <t>7L・バラ</t>
    <phoneticPr fontId="3"/>
  </si>
  <si>
    <t>5L・バラ</t>
    <phoneticPr fontId="3"/>
  </si>
  <si>
    <t>計算欄</t>
    <rPh sb="0" eb="3">
      <t>ケイサンラン</t>
    </rPh>
    <phoneticPr fontId="3"/>
  </si>
  <si>
    <t>新税率</t>
    <rPh sb="0" eb="3">
      <t>シンゼイリツ</t>
    </rPh>
    <phoneticPr fontId="3"/>
  </si>
  <si>
    <t>数量合計</t>
    <rPh sb="0" eb="2">
      <t>スウリョウ</t>
    </rPh>
    <rPh sb="2" eb="4">
      <t>ゴウケイ</t>
    </rPh>
    <phoneticPr fontId="3"/>
  </si>
  <si>
    <t>10mL切捨後</t>
    <rPh sb="4" eb="5">
      <t>キ</t>
    </rPh>
    <rPh sb="5" eb="6">
      <t>ス</t>
    </rPh>
    <rPh sb="6" eb="7">
      <t>ゴ</t>
    </rPh>
    <phoneticPr fontId="3"/>
  </si>
  <si>
    <t>旧税率：</t>
    <rPh sb="0" eb="3">
      <t>キュウゼイリツ</t>
    </rPh>
    <phoneticPr fontId="3"/>
  </si>
  <si>
    <t>旧酒税額：</t>
    <rPh sb="0" eb="4">
      <t>キュウシュゼイガク</t>
    </rPh>
    <phoneticPr fontId="3"/>
  </si>
  <si>
    <r>
      <t xml:space="preserve">在庫数量・所持数量（低アルコール分の蒸留酒類等）
</t>
    </r>
    <r>
      <rPr>
        <sz val="10"/>
        <color theme="1"/>
        <rFont val="ＭＳ ゴシック"/>
        <family val="3"/>
        <charset val="128"/>
      </rPr>
      <t>《品目は</t>
    </r>
    <r>
      <rPr>
        <u/>
        <sz val="10"/>
        <color theme="1"/>
        <rFont val="ＭＳ ゴシック"/>
        <family val="3"/>
        <charset val="128"/>
      </rPr>
      <t>連続式蒸留焼酎、単式蒸留焼酎、ウイスキー、ブランデー又はスピリッツ、かつ、アルコール分10度未満のもので発泡性を有するものを除く</t>
    </r>
    <r>
      <rPr>
        <sz val="10"/>
        <color theme="1"/>
        <rFont val="ＭＳ ゴシック"/>
        <family val="3"/>
        <charset val="128"/>
      </rPr>
      <t>》</t>
    </r>
    <rPh sb="0" eb="2">
      <t>ザイコ</t>
    </rPh>
    <rPh sb="2" eb="4">
      <t>スウリョウ</t>
    </rPh>
    <rPh sb="5" eb="7">
      <t>ショジ</t>
    </rPh>
    <rPh sb="7" eb="9">
      <t>スウリョウ</t>
    </rPh>
    <rPh sb="10" eb="11">
      <t>テイ</t>
    </rPh>
    <rPh sb="16" eb="17">
      <t>ブン</t>
    </rPh>
    <rPh sb="18" eb="20">
      <t>ジョウリュウ</t>
    </rPh>
    <rPh sb="20" eb="22">
      <t>シュルイ</t>
    </rPh>
    <rPh sb="22" eb="23">
      <t>トウ</t>
    </rPh>
    <rPh sb="26" eb="28">
      <t>ヒンモク</t>
    </rPh>
    <rPh sb="29" eb="31">
      <t>レンゾク</t>
    </rPh>
    <rPh sb="31" eb="32">
      <t>シキ</t>
    </rPh>
    <rPh sb="32" eb="34">
      <t>ジョウリュウ</t>
    </rPh>
    <rPh sb="34" eb="36">
      <t>ショウチュウ</t>
    </rPh>
    <rPh sb="37" eb="38">
      <t>タン</t>
    </rPh>
    <rPh sb="38" eb="39">
      <t>シキ</t>
    </rPh>
    <rPh sb="39" eb="41">
      <t>ジョウリュウ</t>
    </rPh>
    <rPh sb="41" eb="43">
      <t>ショウチュウ</t>
    </rPh>
    <rPh sb="55" eb="56">
      <t>マタ</t>
    </rPh>
    <rPh sb="71" eb="72">
      <t>ブン</t>
    </rPh>
    <rPh sb="74" eb="75">
      <t>ド</t>
    </rPh>
    <rPh sb="75" eb="77">
      <t>ミマン</t>
    </rPh>
    <rPh sb="81" eb="84">
      <t>ハッポウセイ</t>
    </rPh>
    <rPh sb="85" eb="86">
      <t>ユウ</t>
    </rPh>
    <rPh sb="91" eb="92">
      <t>ノゾ</t>
    </rPh>
    <phoneticPr fontId="3"/>
  </si>
  <si>
    <r>
      <t xml:space="preserve">在庫数量・所持数量（低アルコール分の蒸留酒類等）
</t>
    </r>
    <r>
      <rPr>
        <sz val="10"/>
        <color theme="1"/>
        <rFont val="ＭＳ ゴシック"/>
        <family val="3"/>
        <charset val="128"/>
      </rPr>
      <t>《</t>
    </r>
    <r>
      <rPr>
        <u/>
        <sz val="10"/>
        <color theme="1"/>
        <rFont val="ＭＳ ゴシック"/>
        <family val="3"/>
        <charset val="128"/>
      </rPr>
      <t>アルコール分10度未満、かつ、発泡性を有するものを除く</t>
    </r>
    <r>
      <rPr>
        <sz val="10"/>
        <color theme="1"/>
        <rFont val="ＭＳ ゴシック"/>
        <family val="3"/>
        <charset val="128"/>
      </rPr>
      <t>》</t>
    </r>
    <rPh sb="0" eb="2">
      <t>ザイコ</t>
    </rPh>
    <rPh sb="2" eb="4">
      <t>スウリョウ</t>
    </rPh>
    <rPh sb="5" eb="7">
      <t>ショジ</t>
    </rPh>
    <rPh sb="7" eb="9">
      <t>スウリョウ</t>
    </rPh>
    <rPh sb="31" eb="32">
      <t>ブン</t>
    </rPh>
    <rPh sb="34" eb="35">
      <t>ド</t>
    </rPh>
    <rPh sb="35" eb="37">
      <t>ミマン</t>
    </rPh>
    <rPh sb="41" eb="44">
      <t>ハッポウセイ</t>
    </rPh>
    <rPh sb="45" eb="46">
      <t>ユウ</t>
    </rPh>
    <rPh sb="51" eb="52">
      <t>ノゾ</t>
    </rPh>
    <phoneticPr fontId="3"/>
  </si>
  <si>
    <r>
      <t>《対象酒類》以下の条件を全て満たすもの
・品目：</t>
    </r>
    <r>
      <rPr>
        <b/>
        <sz val="10"/>
        <color theme="1"/>
        <rFont val="ＭＳ ゴシック"/>
        <family val="3"/>
        <charset val="128"/>
      </rPr>
      <t>連続式蒸留焼酎、単式蒸留焼酎、ウイスキー、ブランデー又はスピリッツ</t>
    </r>
    <r>
      <rPr>
        <sz val="10"/>
        <color theme="1"/>
        <rFont val="ＭＳ ゴシック"/>
        <family val="3"/>
        <charset val="128"/>
      </rPr>
      <t xml:space="preserve">
・</t>
    </r>
    <r>
      <rPr>
        <b/>
        <sz val="10"/>
        <color theme="1"/>
        <rFont val="ＭＳ ゴシック"/>
        <family val="3"/>
        <charset val="128"/>
      </rPr>
      <t>発泡性を有さず</t>
    </r>
    <r>
      <rPr>
        <sz val="10"/>
        <color theme="1"/>
        <rFont val="ＭＳ ゴシック"/>
        <family val="3"/>
        <charset val="128"/>
      </rPr>
      <t>、アルコール分</t>
    </r>
    <r>
      <rPr>
        <b/>
        <sz val="10"/>
        <color theme="1"/>
        <rFont val="ＭＳ ゴシック"/>
        <family val="3"/>
        <charset val="128"/>
      </rPr>
      <t>９度未満</t>
    </r>
    <rPh sb="1" eb="3">
      <t>タイショウ</t>
    </rPh>
    <rPh sb="3" eb="5">
      <t>シュルイ</t>
    </rPh>
    <rPh sb="6" eb="8">
      <t>イカ</t>
    </rPh>
    <rPh sb="9" eb="11">
      <t>ジョウケン</t>
    </rPh>
    <rPh sb="12" eb="13">
      <t>スベ</t>
    </rPh>
    <rPh sb="14" eb="15">
      <t>ミ</t>
    </rPh>
    <rPh sb="21" eb="23">
      <t>ヒンモク</t>
    </rPh>
    <rPh sb="24" eb="26">
      <t>レンゾク</t>
    </rPh>
    <rPh sb="26" eb="27">
      <t>シキ</t>
    </rPh>
    <rPh sb="27" eb="29">
      <t>ジョウリュウ</t>
    </rPh>
    <rPh sb="29" eb="31">
      <t>ショウチュウ</t>
    </rPh>
    <rPh sb="32" eb="33">
      <t>タン</t>
    </rPh>
    <rPh sb="33" eb="34">
      <t>シキ</t>
    </rPh>
    <rPh sb="34" eb="36">
      <t>ジョウリュウ</t>
    </rPh>
    <rPh sb="36" eb="38">
      <t>ショウチュウ</t>
    </rPh>
    <rPh sb="50" eb="51">
      <t>マタ</t>
    </rPh>
    <rPh sb="63" eb="64">
      <t>ユウ</t>
    </rPh>
    <rPh sb="72" eb="73">
      <t>ブン</t>
    </rPh>
    <rPh sb="74" eb="75">
      <t>ド</t>
    </rPh>
    <rPh sb="75" eb="77">
      <t>ミマン</t>
    </rPh>
    <phoneticPr fontId="3"/>
  </si>
  <si>
    <r>
      <t>《対象酒類》以下の条件を全て満たすもの
・品目：</t>
    </r>
    <r>
      <rPr>
        <b/>
        <sz val="10"/>
        <color theme="1"/>
        <rFont val="ＭＳ ゴシック"/>
        <family val="3"/>
        <charset val="128"/>
      </rPr>
      <t>連続式蒸留焼酎、単式蒸留焼酎、ウイスキー、ブランデー又はスピリッツ</t>
    </r>
    <r>
      <rPr>
        <sz val="10"/>
        <color theme="1"/>
        <rFont val="ＭＳ ゴシック"/>
        <family val="3"/>
        <charset val="128"/>
      </rPr>
      <t xml:space="preserve">
・</t>
    </r>
    <r>
      <rPr>
        <b/>
        <sz val="10"/>
        <color theme="1"/>
        <rFont val="ＭＳ ゴシック"/>
        <family val="3"/>
        <charset val="128"/>
      </rPr>
      <t>発泡性を有さず</t>
    </r>
    <r>
      <rPr>
        <sz val="10"/>
        <color theme="1"/>
        <rFont val="ＭＳ ゴシック"/>
        <family val="3"/>
        <charset val="128"/>
      </rPr>
      <t>、アルコール分</t>
    </r>
    <r>
      <rPr>
        <b/>
        <sz val="10"/>
        <color theme="1"/>
        <rFont val="ＭＳ ゴシック"/>
        <family val="3"/>
        <charset val="128"/>
      </rPr>
      <t>９度以上10度未満</t>
    </r>
    <rPh sb="3" eb="5">
      <t>シュルイ</t>
    </rPh>
    <rPh sb="21" eb="23">
      <t>ヒンモク</t>
    </rPh>
    <rPh sb="24" eb="26">
      <t>レンゾク</t>
    </rPh>
    <rPh sb="26" eb="27">
      <t>シキ</t>
    </rPh>
    <rPh sb="27" eb="29">
      <t>ジョウリュウ</t>
    </rPh>
    <rPh sb="29" eb="31">
      <t>ショウチュウ</t>
    </rPh>
    <rPh sb="32" eb="33">
      <t>タン</t>
    </rPh>
    <rPh sb="33" eb="34">
      <t>シキ</t>
    </rPh>
    <rPh sb="34" eb="36">
      <t>ジョウリュウ</t>
    </rPh>
    <rPh sb="36" eb="38">
      <t>ショウチュウ</t>
    </rPh>
    <rPh sb="50" eb="51">
      <t>マタ</t>
    </rPh>
    <rPh sb="74" eb="75">
      <t>ド</t>
    </rPh>
    <rPh sb="75" eb="77">
      <t>イジョウ</t>
    </rPh>
    <rPh sb="79" eb="80">
      <t>ド</t>
    </rPh>
    <rPh sb="80" eb="82">
      <t>ミマン</t>
    </rPh>
    <phoneticPr fontId="3"/>
  </si>
  <si>
    <r>
      <t>《対象酒類》以下の条件を全て満たすもの
・品目：</t>
    </r>
    <r>
      <rPr>
        <b/>
        <sz val="10"/>
        <color theme="1"/>
        <rFont val="ＭＳ ゴシック"/>
        <family val="3"/>
        <charset val="128"/>
      </rPr>
      <t>リキュール</t>
    </r>
    <r>
      <rPr>
        <sz val="10"/>
        <color theme="1"/>
        <rFont val="ＭＳ ゴシック"/>
        <family val="3"/>
        <charset val="128"/>
      </rPr>
      <t xml:space="preserve">
・</t>
    </r>
    <r>
      <rPr>
        <b/>
        <sz val="10"/>
        <color theme="1"/>
        <rFont val="ＭＳ ゴシック"/>
        <family val="3"/>
        <charset val="128"/>
      </rPr>
      <t>発泡性を有さず</t>
    </r>
    <r>
      <rPr>
        <sz val="10"/>
        <color theme="1"/>
        <rFont val="ＭＳ ゴシック"/>
        <family val="3"/>
        <charset val="128"/>
      </rPr>
      <t>、アルコール分</t>
    </r>
    <r>
      <rPr>
        <b/>
        <sz val="10"/>
        <color theme="1"/>
        <rFont val="ＭＳ ゴシック"/>
        <family val="3"/>
        <charset val="128"/>
      </rPr>
      <t>９度未満</t>
    </r>
    <rPh sb="1" eb="3">
      <t>タイショウ</t>
    </rPh>
    <rPh sb="3" eb="5">
      <t>シュルイ</t>
    </rPh>
    <rPh sb="6" eb="8">
      <t>イカ</t>
    </rPh>
    <rPh sb="9" eb="11">
      <t>ジョウケン</t>
    </rPh>
    <rPh sb="12" eb="13">
      <t>スベ</t>
    </rPh>
    <rPh sb="14" eb="15">
      <t>ミ</t>
    </rPh>
    <rPh sb="21" eb="23">
      <t>ヒンモク</t>
    </rPh>
    <rPh sb="35" eb="36">
      <t>ユウ</t>
    </rPh>
    <rPh sb="44" eb="45">
      <t>ブン</t>
    </rPh>
    <rPh sb="46" eb="47">
      <t>ド</t>
    </rPh>
    <rPh sb="47" eb="49">
      <t>ミマン</t>
    </rPh>
    <phoneticPr fontId="3"/>
  </si>
  <si>
    <r>
      <t>《対象酒類》以下の条件を全て満たすもの
・品目：</t>
    </r>
    <r>
      <rPr>
        <b/>
        <sz val="10"/>
        <color theme="1"/>
        <rFont val="ＭＳ ゴシック"/>
        <family val="3"/>
        <charset val="128"/>
      </rPr>
      <t>リキュール</t>
    </r>
    <r>
      <rPr>
        <sz val="10"/>
        <color theme="1"/>
        <rFont val="ＭＳ ゴシック"/>
        <family val="3"/>
        <charset val="128"/>
      </rPr>
      <t xml:space="preserve">
・</t>
    </r>
    <r>
      <rPr>
        <b/>
        <sz val="10"/>
        <color theme="1"/>
        <rFont val="ＭＳ ゴシック"/>
        <family val="3"/>
        <charset val="128"/>
      </rPr>
      <t>発泡性を有さず</t>
    </r>
    <r>
      <rPr>
        <sz val="10"/>
        <color theme="1"/>
        <rFont val="ＭＳ ゴシック"/>
        <family val="3"/>
        <charset val="128"/>
      </rPr>
      <t>、アルコール分</t>
    </r>
    <r>
      <rPr>
        <b/>
        <sz val="10"/>
        <color theme="1"/>
        <rFont val="ＭＳ ゴシック"/>
        <family val="3"/>
        <charset val="128"/>
      </rPr>
      <t>９度以上10度未満</t>
    </r>
    <rPh sb="3" eb="5">
      <t>シュルイ</t>
    </rPh>
    <rPh sb="21" eb="23">
      <t>ヒンモク</t>
    </rPh>
    <rPh sb="46" eb="47">
      <t>ド</t>
    </rPh>
    <rPh sb="47" eb="49">
      <t>イジョウ</t>
    </rPh>
    <rPh sb="51" eb="52">
      <t>ド</t>
    </rPh>
    <rPh sb="52" eb="54">
      <t>ミマン</t>
    </rPh>
    <phoneticPr fontId="3"/>
  </si>
  <si>
    <t>連続式蒸留焼酎、単式蒸留焼酎、ウイスキー、ブランデー又はスピリッツ（発泡性なし・９度未満）</t>
    <rPh sb="0" eb="5">
      <t>レンゾク</t>
    </rPh>
    <rPh sb="5" eb="7">
      <t>ショウチュウ</t>
    </rPh>
    <rPh sb="8" eb="14">
      <t>タンシキジョウリュウショウチュウ</t>
    </rPh>
    <rPh sb="26" eb="27">
      <t>マタ</t>
    </rPh>
    <rPh sb="34" eb="37">
      <t>ハッポウセイ</t>
    </rPh>
    <rPh sb="41" eb="42">
      <t>ド</t>
    </rPh>
    <rPh sb="42" eb="44">
      <t>ミマン</t>
    </rPh>
    <phoneticPr fontId="3"/>
  </si>
  <si>
    <t>連続式蒸留焼酎、単式蒸留焼酎、ウイスキー、ブランデー又はスピリッツ（発泡性なし・９度以上10度未満）</t>
    <rPh sb="0" eb="5">
      <t>レンゾク</t>
    </rPh>
    <rPh sb="5" eb="7">
      <t>ショウチュウ</t>
    </rPh>
    <rPh sb="8" eb="14">
      <t>タンシキジョウリュウショウチュウ</t>
    </rPh>
    <rPh sb="26" eb="27">
      <t>マタ</t>
    </rPh>
    <rPh sb="34" eb="37">
      <t>ハッポウセイ</t>
    </rPh>
    <rPh sb="41" eb="42">
      <t>ド</t>
    </rPh>
    <rPh sb="42" eb="44">
      <t>イジョウ</t>
    </rPh>
    <rPh sb="46" eb="47">
      <t>ド</t>
    </rPh>
    <rPh sb="47" eb="49">
      <t>ミマン</t>
    </rPh>
    <phoneticPr fontId="3"/>
  </si>
  <si>
    <t>リキュール（発泡性なし・９度未満）</t>
    <phoneticPr fontId="3"/>
  </si>
  <si>
    <t>リキュール（発泡性なし・９度以上10度未満）</t>
    <rPh sb="14" eb="16">
      <t>イジョウ</t>
    </rPh>
    <rPh sb="18" eb="19">
      <t>ド</t>
    </rPh>
    <phoneticPr fontId="3"/>
  </si>
  <si>
    <t>樽・その他</t>
    <rPh sb="0" eb="1">
      <t>タル</t>
    </rPh>
    <rPh sb="4" eb="5">
      <t>タ</t>
    </rPh>
    <phoneticPr fontId="3"/>
  </si>
  <si>
    <t>税　　額　　算　　出　　表</t>
    <phoneticPr fontId="49"/>
  </si>
  <si>
    <t>（住所）</t>
  </si>
  <si>
    <t>申　告　者　の　住　所</t>
  </si>
  <si>
    <t>及　　　　び</t>
  </si>
  <si>
    <t>（氏名又は名称）</t>
  </si>
  <si>
    <t>氏　名　又　は　名　称</t>
  </si>
  <si>
    <t>（ご捺印の必要はありません）</t>
  </si>
  <si>
    <t>品　目　等</t>
  </si>
  <si>
    <t>所 持 数 量</t>
    <phoneticPr fontId="49"/>
  </si>
  <si>
    <t>新税率による酒税額</t>
  </si>
  <si>
    <t>旧税率による酒税額</t>
  </si>
  <si>
    <t>差 引 酒 税 額</t>
    <phoneticPr fontId="49"/>
  </si>
  <si>
    <t>10ml未満の端数を</t>
    <phoneticPr fontId="49"/>
  </si>
  <si>
    <t>税率</t>
  </si>
  <si>
    <t>算出税額</t>
  </si>
  <si>
    <t>切り捨てた後の数量</t>
    <phoneticPr fontId="49"/>
  </si>
  <si>
    <t>（１ml当たり）</t>
  </si>
  <si>
    <t>ア×イ</t>
  </si>
  <si>
    <t>ア×エ</t>
  </si>
  <si>
    <t>ウ－オ
（カ）</t>
    <phoneticPr fontId="49"/>
  </si>
  <si>
    <t>（ア）</t>
  </si>
  <si>
    <t>（イ）</t>
  </si>
  <si>
    <t>（ウ）</t>
  </si>
  <si>
    <t>（エ）</t>
  </si>
  <si>
    <t>（オ）</t>
  </si>
  <si>
    <t>１円未満端数切捨て</t>
    <rPh sb="1" eb="2">
      <t>エン</t>
    </rPh>
    <rPh sb="2" eb="4">
      <t>ミマン</t>
    </rPh>
    <rPh sb="4" eb="6">
      <t>ハスウ</t>
    </rPh>
    <rPh sb="6" eb="7">
      <t>キリ</t>
    </rPh>
    <rPh sb="7" eb="8">
      <t>ス</t>
    </rPh>
    <phoneticPr fontId="49"/>
  </si>
  <si>
    <t>引上対象酒類</t>
    <rPh sb="0" eb="2">
      <t>ヒキア</t>
    </rPh>
    <phoneticPr fontId="49"/>
  </si>
  <si>
    <t>発泡性酒類</t>
    <rPh sb="0" eb="3">
      <t>ハッポウセイ</t>
    </rPh>
    <rPh sb="3" eb="5">
      <t>シュルイ</t>
    </rPh>
    <phoneticPr fontId="49"/>
  </si>
  <si>
    <t>発泡酒</t>
    <rPh sb="0" eb="3">
      <t>ハッポウシュ</t>
    </rPh>
    <phoneticPr fontId="49"/>
  </si>
  <si>
    <t>・発泡酒②（いわゆる新ジャンル）
・麦芽比率25%未満かつ
　アルコール分10度未満</t>
    <rPh sb="10" eb="11">
      <t>シン</t>
    </rPh>
    <rPh sb="18" eb="22">
      <t>バクガヒリツ</t>
    </rPh>
    <rPh sb="25" eb="27">
      <t>ミマン</t>
    </rPh>
    <rPh sb="40" eb="42">
      <t>ミマン</t>
    </rPh>
    <phoneticPr fontId="49"/>
  </si>
  <si>
    <t>Ａ</t>
  </si>
  <si>
    <t>ml</t>
    <phoneticPr fontId="49"/>
  </si>
  <si>
    <t xml:space="preserve">円 </t>
  </si>
  <si>
    <t>その他の
発泡性酒類</t>
    <rPh sb="5" eb="8">
      <t>ハッポウセイ</t>
    </rPh>
    <rPh sb="8" eb="10">
      <t>シュルイ</t>
    </rPh>
    <phoneticPr fontId="49"/>
  </si>
  <si>
    <t>アルコール分10度未満</t>
    <rPh sb="5" eb="6">
      <t>ブン</t>
    </rPh>
    <rPh sb="8" eb="9">
      <t>ド</t>
    </rPh>
    <rPh sb="9" eb="11">
      <t>ミマン</t>
    </rPh>
    <phoneticPr fontId="49"/>
  </si>
  <si>
    <t>Ｂ</t>
    <phoneticPr fontId="49"/>
  </si>
  <si>
    <t>蒸留酒類※</t>
    <rPh sb="0" eb="2">
      <t>ジョウリュウ</t>
    </rPh>
    <rPh sb="2" eb="4">
      <t>シュルイ</t>
    </rPh>
    <phoneticPr fontId="49"/>
  </si>
  <si>
    <t>連続式蒸留焼酎
単式蒸留焼酎
ウイスキー
ブランデー
スピリッツ</t>
    <rPh sb="0" eb="2">
      <t>レンゾク</t>
    </rPh>
    <rPh sb="2" eb="3">
      <t>シキ</t>
    </rPh>
    <rPh sb="3" eb="5">
      <t>ジョウリュウ</t>
    </rPh>
    <rPh sb="5" eb="7">
      <t>ショウチュウ</t>
    </rPh>
    <rPh sb="8" eb="10">
      <t>タンシキ</t>
    </rPh>
    <rPh sb="10" eb="12">
      <t>ジョウリュウ</t>
    </rPh>
    <rPh sb="12" eb="14">
      <t>ショウチュウ</t>
    </rPh>
    <phoneticPr fontId="49"/>
  </si>
  <si>
    <t>アルコール分９度未満</t>
    <phoneticPr fontId="49"/>
  </si>
  <si>
    <t>Ｃ</t>
    <phoneticPr fontId="49"/>
  </si>
  <si>
    <t>アルコール分
９度以上10度未満</t>
    <rPh sb="9" eb="11">
      <t>イジョウ</t>
    </rPh>
    <rPh sb="13" eb="14">
      <t>ド</t>
    </rPh>
    <rPh sb="14" eb="16">
      <t>ミマン</t>
    </rPh>
    <phoneticPr fontId="49"/>
  </si>
  <si>
    <t>Ｄ</t>
    <phoneticPr fontId="49"/>
  </si>
  <si>
    <t>混成酒類※</t>
    <phoneticPr fontId="49"/>
  </si>
  <si>
    <t>リキュール</t>
    <phoneticPr fontId="49"/>
  </si>
  <si>
    <t>アルコール分９度未満</t>
    <rPh sb="5" eb="6">
      <t>ブン</t>
    </rPh>
    <phoneticPr fontId="49"/>
  </si>
  <si>
    <t>Ｅ</t>
    <phoneticPr fontId="49"/>
  </si>
  <si>
    <t>アルコール分
９度以上10度未満</t>
    <rPh sb="5" eb="6">
      <t>ブン</t>
    </rPh>
    <phoneticPr fontId="49"/>
  </si>
  <si>
    <t>Ｆ</t>
    <phoneticPr fontId="49"/>
  </si>
  <si>
    <t>Ｇ</t>
    <phoneticPr fontId="49"/>
  </si>
  <si>
    <t>小計（引上対象酒類）</t>
    <rPh sb="0" eb="2">
      <t>ショウケイ</t>
    </rPh>
    <rPh sb="3" eb="5">
      <t>ヒキア</t>
    </rPh>
    <rPh sb="5" eb="7">
      <t>タイショウ</t>
    </rPh>
    <rPh sb="7" eb="9">
      <t>シュルイ</t>
    </rPh>
    <phoneticPr fontId="49"/>
  </si>
  <si>
    <t>Ｈ</t>
    <phoneticPr fontId="49"/>
  </si>
  <si>
    <t>Ａ＋Ｂ＋Ｃ＋Ｄ＋Ｅ＋Ｆ＋Ｇ</t>
    <phoneticPr fontId="49"/>
  </si>
  <si>
    <t>引下対象酒類</t>
    <rPh sb="0" eb="1">
      <t>ヒ</t>
    </rPh>
    <rPh sb="1" eb="2">
      <t>サ</t>
    </rPh>
    <phoneticPr fontId="49"/>
  </si>
  <si>
    <t>ビール</t>
    <phoneticPr fontId="49"/>
  </si>
  <si>
    <t>Ｉ</t>
    <phoneticPr fontId="49"/>
  </si>
  <si>
    <t>▲</t>
    <phoneticPr fontId="3"/>
  </si>
  <si>
    <t>麦芽比率50％以上又は
アルコール分10度以上</t>
    <phoneticPr fontId="49"/>
  </si>
  <si>
    <t>Ｊ</t>
    <phoneticPr fontId="49"/>
  </si>
  <si>
    <t>▲</t>
    <phoneticPr fontId="49"/>
  </si>
  <si>
    <t>発泡酒③</t>
    <rPh sb="0" eb="3">
      <t>ハッポウシュ</t>
    </rPh>
    <phoneticPr fontId="49"/>
  </si>
  <si>
    <t>Ｋ</t>
    <phoneticPr fontId="49"/>
  </si>
  <si>
    <t>Ｌ</t>
    <phoneticPr fontId="49"/>
  </si>
  <si>
    <t>－</t>
    <phoneticPr fontId="3"/>
  </si>
  <si>
    <t>小計（引下対象酒類）</t>
    <rPh sb="0" eb="2">
      <t>ショウケイ</t>
    </rPh>
    <rPh sb="3" eb="4">
      <t>ヒ</t>
    </rPh>
    <rPh sb="4" eb="5">
      <t>サ</t>
    </rPh>
    <rPh sb="5" eb="7">
      <t>タイショウ</t>
    </rPh>
    <rPh sb="7" eb="9">
      <t>シュルイ</t>
    </rPh>
    <phoneticPr fontId="49"/>
  </si>
  <si>
    <t>Ｍ</t>
    <phoneticPr fontId="49"/>
  </si>
  <si>
    <t>Ｉ＋Ｊ＋Ｋ＋Ｌ</t>
    <phoneticPr fontId="49"/>
  </si>
  <si>
    <t>合計</t>
  </si>
  <si>
    <t>Ｎ</t>
    <phoneticPr fontId="49"/>
  </si>
  <si>
    <t>（納税申告書①へ転記）</t>
  </si>
  <si>
    <t>Ｈ＋Ｍ</t>
    <phoneticPr fontId="49"/>
  </si>
  <si>
    <t>　（注）１　※の酒類は、「その他の発泡性酒類」に該当するものは除きます。</t>
    <phoneticPr fontId="49"/>
  </si>
  <si>
    <t>　　　　２　「所持数量（ア）」欄には10ml未満の端数を切り捨てた後の数量、「算出税額（ウ）､（オ）」欄には１円未満の端数を切り捨てた後の金額を記載してください。</t>
    <rPh sb="7" eb="11">
      <t>ショジスウリョウ</t>
    </rPh>
    <rPh sb="15" eb="16">
      <t>ラン</t>
    </rPh>
    <rPh sb="28" eb="29">
      <t>キ</t>
    </rPh>
    <rPh sb="30" eb="31">
      <t>ス</t>
    </rPh>
    <rPh sb="33" eb="34">
      <t>アト</t>
    </rPh>
    <rPh sb="35" eb="37">
      <t>スウリョウ</t>
    </rPh>
    <phoneticPr fontId="49"/>
  </si>
  <si>
    <t>令和８年10月１日現在の手持品課税等対象酒類の酒税納税申告書
兼酒税の手持品課税等の適用を受ける旨の届出書</t>
    <rPh sb="0" eb="2">
      <t>レイワ</t>
    </rPh>
    <rPh sb="3" eb="4">
      <t>ネン</t>
    </rPh>
    <rPh sb="6" eb="7">
      <t>ガツ</t>
    </rPh>
    <rPh sb="8" eb="9">
      <t>ニチ</t>
    </rPh>
    <rPh sb="9" eb="11">
      <t>ゲンザイ</t>
    </rPh>
    <rPh sb="12" eb="14">
      <t>テモ</t>
    </rPh>
    <rPh sb="14" eb="15">
      <t>ヒン</t>
    </rPh>
    <rPh sb="15" eb="17">
      <t>カゼイ</t>
    </rPh>
    <rPh sb="17" eb="18">
      <t>トウ</t>
    </rPh>
    <rPh sb="18" eb="20">
      <t>タイショウ</t>
    </rPh>
    <rPh sb="20" eb="22">
      <t>シュルイ</t>
    </rPh>
    <rPh sb="23" eb="25">
      <t>シュゼイ</t>
    </rPh>
    <rPh sb="25" eb="27">
      <t>ノウゼイ</t>
    </rPh>
    <rPh sb="27" eb="29">
      <t>シンコク</t>
    </rPh>
    <rPh sb="29" eb="30">
      <t>ショ</t>
    </rPh>
    <rPh sb="31" eb="32">
      <t>ケン</t>
    </rPh>
    <rPh sb="32" eb="34">
      <t>シュゼイ</t>
    </rPh>
    <rPh sb="35" eb="37">
      <t>テモチ</t>
    </rPh>
    <rPh sb="37" eb="38">
      <t>ヒン</t>
    </rPh>
    <rPh sb="38" eb="40">
      <t>カゼイ</t>
    </rPh>
    <rPh sb="40" eb="41">
      <t>トウ</t>
    </rPh>
    <rPh sb="42" eb="44">
      <t>テキヨウ</t>
    </rPh>
    <rPh sb="45" eb="46">
      <t>ウ</t>
    </rPh>
    <rPh sb="48" eb="49">
      <t>ムネ</t>
    </rPh>
    <rPh sb="50" eb="53">
      <t>トドケデショ</t>
    </rPh>
    <phoneticPr fontId="3"/>
  </si>
  <si>
    <t>番号</t>
    <rPh sb="0" eb="2">
      <t>バンゴウ</t>
    </rPh>
    <phoneticPr fontId="3"/>
  </si>
  <si>
    <t>※</t>
    <phoneticPr fontId="3"/>
  </si>
  <si>
    <t>申　告　者　兼　届　出　者</t>
    <rPh sb="0" eb="1">
      <t>サル</t>
    </rPh>
    <rPh sb="2" eb="3">
      <t>コク</t>
    </rPh>
    <rPh sb="4" eb="5">
      <t>シャ</t>
    </rPh>
    <rPh sb="6" eb="7">
      <t>ケン</t>
    </rPh>
    <rPh sb="8" eb="9">
      <t>トドケ</t>
    </rPh>
    <rPh sb="10" eb="11">
      <t>デ</t>
    </rPh>
    <rPh sb="12" eb="13">
      <t>シャ</t>
    </rPh>
    <phoneticPr fontId="3"/>
  </si>
  <si>
    <t>（住所）〒</t>
    <rPh sb="1" eb="3">
      <t>ジュウショ</t>
    </rPh>
    <phoneticPr fontId="3"/>
  </si>
  <si>
    <t>（電話）</t>
    <rPh sb="1" eb="3">
      <t>デンワ</t>
    </rPh>
    <phoneticPr fontId="3"/>
  </si>
  <si>
    <t>令和</t>
    <rPh sb="0" eb="2">
      <t>レイワ</t>
    </rPh>
    <phoneticPr fontId="3"/>
  </si>
  <si>
    <t>年</t>
    <rPh sb="0" eb="1">
      <t>ネン</t>
    </rPh>
    <phoneticPr fontId="3"/>
  </si>
  <si>
    <t>月</t>
    <rPh sb="0" eb="1">
      <t>ガツ</t>
    </rPh>
    <phoneticPr fontId="3"/>
  </si>
  <si>
    <t>日</t>
    <rPh sb="0" eb="1">
      <t>ヒ</t>
    </rPh>
    <phoneticPr fontId="3"/>
  </si>
  <si>
    <t>（ふりがな）</t>
    <phoneticPr fontId="3"/>
  </si>
  <si>
    <t>（氏名又は名称及び代表者氏名）</t>
    <rPh sb="1" eb="3">
      <t>シメイ</t>
    </rPh>
    <rPh sb="3" eb="4">
      <t>マタ</t>
    </rPh>
    <rPh sb="5" eb="7">
      <t>メイショウ</t>
    </rPh>
    <rPh sb="7" eb="8">
      <t>オヨ</t>
    </rPh>
    <rPh sb="9" eb="12">
      <t>ダイヒョウシャ</t>
    </rPh>
    <rPh sb="12" eb="14">
      <t>シメイ</t>
    </rPh>
    <phoneticPr fontId="3"/>
  </si>
  <si>
    <t>個人番号又は
法人番号</t>
    <rPh sb="0" eb="2">
      <t>コジン</t>
    </rPh>
    <rPh sb="2" eb="4">
      <t>バンゴウ</t>
    </rPh>
    <rPh sb="4" eb="5">
      <t>マタ</t>
    </rPh>
    <rPh sb="7" eb="9">
      <t>ホウジン</t>
    </rPh>
    <rPh sb="9" eb="11">
      <t>バンゴウ</t>
    </rPh>
    <phoneticPr fontId="3"/>
  </si>
  <si>
    <t>↓個人番号の記載に当たっては、左端を空欄とし、ここから記載してください。</t>
    <rPh sb="1" eb="3">
      <t>コジン</t>
    </rPh>
    <rPh sb="3" eb="5">
      <t>バンゴウ</t>
    </rPh>
    <rPh sb="6" eb="8">
      <t>キサイ</t>
    </rPh>
    <rPh sb="9" eb="10">
      <t>ア</t>
    </rPh>
    <rPh sb="15" eb="17">
      <t>ヒダリハシ</t>
    </rPh>
    <rPh sb="18" eb="20">
      <t>クウラン</t>
    </rPh>
    <rPh sb="27" eb="29">
      <t>キサイ</t>
    </rPh>
    <phoneticPr fontId="3"/>
  </si>
  <si>
    <t>（問い合わせ先）</t>
    <rPh sb="1" eb="2">
      <t>ト</t>
    </rPh>
    <rPh sb="3" eb="4">
      <t>ア</t>
    </rPh>
    <rPh sb="6" eb="7">
      <t>サキ</t>
    </rPh>
    <phoneticPr fontId="3"/>
  </si>
  <si>
    <t>(担当者)</t>
    <rPh sb="1" eb="4">
      <t>タントウシャ</t>
    </rPh>
    <phoneticPr fontId="3"/>
  </si>
  <si>
    <t>(電話)</t>
    <rPh sb="1" eb="3">
      <t>デンワ</t>
    </rPh>
    <phoneticPr fontId="3"/>
  </si>
  <si>
    <t>貯　蔵　場　所</t>
    <rPh sb="0" eb="1">
      <t>チョ</t>
    </rPh>
    <rPh sb="2" eb="3">
      <t>ゾウ</t>
    </rPh>
    <rPh sb="4" eb="5">
      <t>バ</t>
    </rPh>
    <rPh sb="6" eb="7">
      <t>ショ</t>
    </rPh>
    <phoneticPr fontId="3"/>
  </si>
  <si>
    <t>（貯蔵場所の所在地）〒</t>
    <rPh sb="1" eb="3">
      <t>チョゾウ</t>
    </rPh>
    <rPh sb="3" eb="5">
      <t>バショ</t>
    </rPh>
    <rPh sb="6" eb="9">
      <t>ショザイチ</t>
    </rPh>
    <phoneticPr fontId="3"/>
  </si>
  <si>
    <t>税務署長　殿</t>
    <rPh sb="0" eb="3">
      <t>ゼイムショ</t>
    </rPh>
    <rPh sb="3" eb="4">
      <t>チョウ</t>
    </rPh>
    <rPh sb="5" eb="6">
      <t>トノ</t>
    </rPh>
    <phoneticPr fontId="3"/>
  </si>
  <si>
    <t>（貯蔵場所の名称）</t>
    <rPh sb="1" eb="3">
      <t>チョゾウ</t>
    </rPh>
    <rPh sb="3" eb="5">
      <t>バショ</t>
    </rPh>
    <rPh sb="6" eb="8">
      <t>メイショウ</t>
    </rPh>
    <phoneticPr fontId="3"/>
  </si>
  <si>
    <t>　提出先は、貯蔵場所を
　所轄する税務署長です。</t>
    <rPh sb="1" eb="3">
      <t>テイシュツ</t>
    </rPh>
    <rPh sb="3" eb="4">
      <t>サキ</t>
    </rPh>
    <rPh sb="6" eb="8">
      <t>チョゾウ</t>
    </rPh>
    <rPh sb="8" eb="10">
      <t>バショ</t>
    </rPh>
    <rPh sb="13" eb="15">
      <t>ショカツ</t>
    </rPh>
    <rPh sb="17" eb="20">
      <t>ゼイムショ</t>
    </rPh>
    <rPh sb="20" eb="21">
      <t>チョウ</t>
    </rPh>
    <phoneticPr fontId="3"/>
  </si>
  <si>
    <t>　下記のとおり、令和８年10月１日現在における手持品課税等対象酒類の酒税納税申告書（期限後申告書・修正申告書・還付請求申告書）を提出します。</t>
    <rPh sb="1" eb="3">
      <t>カキ</t>
    </rPh>
    <rPh sb="8" eb="10">
      <t>レイワ</t>
    </rPh>
    <rPh sb="11" eb="12">
      <t>ネン</t>
    </rPh>
    <rPh sb="14" eb="15">
      <t>ガツ</t>
    </rPh>
    <rPh sb="16" eb="17">
      <t>ニチ</t>
    </rPh>
    <rPh sb="17" eb="19">
      <t>ゲンザイ</t>
    </rPh>
    <rPh sb="23" eb="25">
      <t>テモ</t>
    </rPh>
    <rPh sb="25" eb="26">
      <t>ヒン</t>
    </rPh>
    <rPh sb="26" eb="28">
      <t>カゼイ</t>
    </rPh>
    <rPh sb="28" eb="29">
      <t>トウ</t>
    </rPh>
    <rPh sb="29" eb="31">
      <t>タイショウ</t>
    </rPh>
    <rPh sb="31" eb="33">
      <t>シュルイ</t>
    </rPh>
    <rPh sb="34" eb="36">
      <t>シュゼイ</t>
    </rPh>
    <rPh sb="36" eb="38">
      <t>ノウゼイ</t>
    </rPh>
    <rPh sb="38" eb="40">
      <t>シンコク</t>
    </rPh>
    <rPh sb="40" eb="41">
      <t>ショ</t>
    </rPh>
    <rPh sb="42" eb="44">
      <t>キゲン</t>
    </rPh>
    <rPh sb="44" eb="45">
      <t>ゴ</t>
    </rPh>
    <rPh sb="45" eb="47">
      <t>シンコク</t>
    </rPh>
    <rPh sb="47" eb="48">
      <t>ショ</t>
    </rPh>
    <rPh sb="49" eb="51">
      <t>シュウセイ</t>
    </rPh>
    <rPh sb="51" eb="54">
      <t>シンコクショ</t>
    </rPh>
    <rPh sb="55" eb="57">
      <t>カンプ</t>
    </rPh>
    <rPh sb="57" eb="59">
      <t>セイキュウ</t>
    </rPh>
    <rPh sb="59" eb="62">
      <t>シンコクショ</t>
    </rPh>
    <rPh sb="64" eb="66">
      <t>テイシュツ</t>
    </rPh>
    <phoneticPr fontId="3"/>
  </si>
  <si>
    <t>　所得税法等の一部を改正する等の法律（平成29年法律第４号）附則第39条第20項又は同条第23項の規定を受けるので、同条第21項又は第25項により準用する第７項の規定により届出します。</t>
    <rPh sb="1" eb="3">
      <t>ショトク</t>
    </rPh>
    <rPh sb="3" eb="5">
      <t>ゼイホウ</t>
    </rPh>
    <rPh sb="5" eb="6">
      <t>トウ</t>
    </rPh>
    <rPh sb="7" eb="9">
      <t>イチブ</t>
    </rPh>
    <rPh sb="10" eb="12">
      <t>カイセイ</t>
    </rPh>
    <rPh sb="14" eb="15">
      <t>トウ</t>
    </rPh>
    <rPh sb="16" eb="18">
      <t>ホウリツ</t>
    </rPh>
    <rPh sb="19" eb="21">
      <t>ヘイセイ</t>
    </rPh>
    <rPh sb="23" eb="24">
      <t>ネン</t>
    </rPh>
    <rPh sb="24" eb="26">
      <t>ホウリツ</t>
    </rPh>
    <rPh sb="26" eb="27">
      <t>ダイ</t>
    </rPh>
    <rPh sb="28" eb="29">
      <t>ゴウ</t>
    </rPh>
    <rPh sb="30" eb="32">
      <t>フソク</t>
    </rPh>
    <rPh sb="32" eb="33">
      <t>ダイ</t>
    </rPh>
    <rPh sb="35" eb="36">
      <t>ジョウ</t>
    </rPh>
    <rPh sb="36" eb="37">
      <t>ダイ</t>
    </rPh>
    <rPh sb="39" eb="40">
      <t>コウ</t>
    </rPh>
    <rPh sb="40" eb="41">
      <t>マタ</t>
    </rPh>
    <rPh sb="42" eb="44">
      <t>ドウジョウ</t>
    </rPh>
    <rPh sb="44" eb="45">
      <t>ダイ</t>
    </rPh>
    <rPh sb="47" eb="48">
      <t>コウ</t>
    </rPh>
    <rPh sb="49" eb="51">
      <t>キテイ</t>
    </rPh>
    <rPh sb="52" eb="53">
      <t>ウ</t>
    </rPh>
    <rPh sb="58" eb="60">
      <t>ドウジョウ</t>
    </rPh>
    <rPh sb="60" eb="61">
      <t>ダイ</t>
    </rPh>
    <rPh sb="63" eb="64">
      <t>コウ</t>
    </rPh>
    <rPh sb="64" eb="65">
      <t>マタ</t>
    </rPh>
    <rPh sb="66" eb="67">
      <t>ダイ</t>
    </rPh>
    <rPh sb="69" eb="70">
      <t>コウ</t>
    </rPh>
    <rPh sb="73" eb="75">
      <t>ジュンヨウ</t>
    </rPh>
    <rPh sb="77" eb="78">
      <t>ダイ</t>
    </rPh>
    <rPh sb="79" eb="80">
      <t>コウ</t>
    </rPh>
    <rPh sb="81" eb="83">
      <t>キテイ</t>
    </rPh>
    <rPh sb="86" eb="88">
      <t>トドケデ</t>
    </rPh>
    <phoneticPr fontId="3"/>
  </si>
  <si>
    <t>記</t>
    <rPh sb="0" eb="1">
      <t>キ</t>
    </rPh>
    <phoneticPr fontId="3"/>
  </si>
  <si>
    <t>納付すべき税額等の計算</t>
    <rPh sb="0" eb="2">
      <t>ノウフ</t>
    </rPh>
    <rPh sb="5" eb="7">
      <t>ゼイガク</t>
    </rPh>
    <rPh sb="7" eb="8">
      <t>トウ</t>
    </rPh>
    <rPh sb="9" eb="11">
      <t>ケイサン</t>
    </rPh>
    <phoneticPr fontId="3"/>
  </si>
  <si>
    <t>摘　　　要</t>
    <rPh sb="0" eb="1">
      <t>テキ</t>
    </rPh>
    <rPh sb="4" eb="5">
      <t>ヨウ</t>
    </rPh>
    <phoneticPr fontId="3"/>
  </si>
  <si>
    <t>この申告書に対する税額</t>
    <rPh sb="2" eb="5">
      <t>シンコクショ</t>
    </rPh>
    <rPh sb="6" eb="7">
      <t>タイ</t>
    </rPh>
    <rPh sb="9" eb="11">
      <t>ゼイガク</t>
    </rPh>
    <phoneticPr fontId="3"/>
  </si>
  <si>
    <t>算出税額</t>
    <rPh sb="0" eb="2">
      <t>サンシュツ</t>
    </rPh>
    <rPh sb="2" eb="4">
      <t>ゼイガク</t>
    </rPh>
    <phoneticPr fontId="3"/>
  </si>
  <si>
    <t>(税額算出表Ｎ欄の差引酒税額)</t>
    <rPh sb="1" eb="3">
      <t>ゼイガク</t>
    </rPh>
    <rPh sb="3" eb="5">
      <t>サンシュツ</t>
    </rPh>
    <rPh sb="5" eb="6">
      <t>ヒョウ</t>
    </rPh>
    <rPh sb="7" eb="8">
      <t>ラン</t>
    </rPh>
    <rPh sb="9" eb="11">
      <t>サシヒキ</t>
    </rPh>
    <rPh sb="11" eb="13">
      <t>シュゼイ</t>
    </rPh>
    <rPh sb="13" eb="14">
      <t>ガク</t>
    </rPh>
    <phoneticPr fontId="3"/>
  </si>
  <si>
    <t>円</t>
    <rPh sb="0" eb="1">
      <t>エン</t>
    </rPh>
    <phoneticPr fontId="3"/>
  </si>
  <si>
    <t>該当する項目をチェック（☑）してください。</t>
    <rPh sb="0" eb="2">
      <t>ガイトウ</t>
    </rPh>
    <rPh sb="4" eb="6">
      <t>コウモク</t>
    </rPh>
    <phoneticPr fontId="3"/>
  </si>
  <si>
    <t>１　申告する理由</t>
    <rPh sb="2" eb="4">
      <t>シンコク</t>
    </rPh>
    <rPh sb="6" eb="8">
      <t>リユウ</t>
    </rPh>
    <phoneticPr fontId="3"/>
  </si>
  <si>
    <t>□</t>
  </si>
  <si>
    <t>　引上対象酒類の所持数量2,000ℓ以上</t>
    <rPh sb="1" eb="3">
      <t>ヒキア</t>
    </rPh>
    <rPh sb="3" eb="5">
      <t>タイショウ</t>
    </rPh>
    <rPh sb="5" eb="7">
      <t>シュルイ</t>
    </rPh>
    <rPh sb="8" eb="10">
      <t>ショジ</t>
    </rPh>
    <rPh sb="10" eb="12">
      <t>スウリョウ</t>
    </rPh>
    <rPh sb="18" eb="20">
      <t>イジョウ</t>
    </rPh>
    <phoneticPr fontId="3"/>
  </si>
  <si>
    <t>端数切捨額</t>
    <rPh sb="0" eb="2">
      <t>ハスウ</t>
    </rPh>
    <rPh sb="2" eb="4">
      <t>キリス</t>
    </rPh>
    <rPh sb="4" eb="5">
      <t>ガク</t>
    </rPh>
    <phoneticPr fontId="3"/>
  </si>
  <si>
    <t>(①の100円未満の額)</t>
    <rPh sb="6" eb="7">
      <t>エン</t>
    </rPh>
    <rPh sb="7" eb="9">
      <t>ミマン</t>
    </rPh>
    <rPh sb="10" eb="11">
      <t>ガク</t>
    </rPh>
    <phoneticPr fontId="3"/>
  </si>
  <si>
    <t>　上記に該当しないが還付を受けるため</t>
    <rPh sb="1" eb="3">
      <t>ジョウキ</t>
    </rPh>
    <rPh sb="4" eb="6">
      <t>ガイトウ</t>
    </rPh>
    <rPh sb="10" eb="12">
      <t>カンプ</t>
    </rPh>
    <rPh sb="13" eb="14">
      <t>ウ</t>
    </rPh>
    <phoneticPr fontId="3"/>
  </si>
  <si>
    <t>２　貯蔵場所の区分</t>
    <rPh sb="2" eb="4">
      <t>チョゾウ</t>
    </rPh>
    <rPh sb="4" eb="6">
      <t>バショ</t>
    </rPh>
    <rPh sb="7" eb="9">
      <t>クブン</t>
    </rPh>
    <phoneticPr fontId="3"/>
  </si>
  <si>
    <t>①がマイナスの場合は記載不要です</t>
    <rPh sb="7" eb="9">
      <t>バアイ</t>
    </rPh>
    <rPh sb="10" eb="12">
      <t>キサイ</t>
    </rPh>
    <rPh sb="12" eb="14">
      <t>フヨウ</t>
    </rPh>
    <phoneticPr fontId="3"/>
  </si>
  <si>
    <t>　卸売免許場</t>
    <rPh sb="1" eb="3">
      <t>オロシウ</t>
    </rPh>
    <rPh sb="3" eb="5">
      <t>メンキョ</t>
    </rPh>
    <rPh sb="5" eb="6">
      <t>バ</t>
    </rPh>
    <phoneticPr fontId="3"/>
  </si>
  <si>
    <t>　小売免許場</t>
    <rPh sb="1" eb="3">
      <t>コウ</t>
    </rPh>
    <rPh sb="3" eb="5">
      <t>メンキョ</t>
    </rPh>
    <rPh sb="5" eb="6">
      <t>バ</t>
    </rPh>
    <phoneticPr fontId="3"/>
  </si>
  <si>
    <t>納付すべき税額</t>
    <rPh sb="0" eb="2">
      <t>ノウフ</t>
    </rPh>
    <rPh sb="5" eb="7">
      <t>ゼイガク</t>
    </rPh>
    <phoneticPr fontId="3"/>
  </si>
  <si>
    <t>(①－②)</t>
    <phoneticPr fontId="3"/>
  </si>
  <si>
    <t>　料飲店等</t>
    <rPh sb="1" eb="3">
      <t>リョウイン</t>
    </rPh>
    <rPh sb="3" eb="4">
      <t>テン</t>
    </rPh>
    <rPh sb="4" eb="5">
      <t>トウ</t>
    </rPh>
    <phoneticPr fontId="3"/>
  </si>
  <si>
    <t>　蔵置所等</t>
    <rPh sb="1" eb="2">
      <t>ゾウ</t>
    </rPh>
    <rPh sb="2" eb="3">
      <t>チ</t>
    </rPh>
    <rPh sb="3" eb="4">
      <t>トコロ</t>
    </rPh>
    <rPh sb="4" eb="5">
      <t>トウ</t>
    </rPh>
    <phoneticPr fontId="3"/>
  </si>
  <si>
    <t>３　一括申告の有無</t>
    <rPh sb="2" eb="4">
      <t>イッカツ</t>
    </rPh>
    <rPh sb="4" eb="6">
      <t>シンコク</t>
    </rPh>
    <rPh sb="7" eb="9">
      <t>ウム</t>
    </rPh>
    <phoneticPr fontId="3"/>
  </si>
  <si>
    <t>還付を受ける金額</t>
    <rPh sb="0" eb="2">
      <t>カンプ</t>
    </rPh>
    <rPh sb="3" eb="4">
      <t>ウ</t>
    </rPh>
    <rPh sb="6" eb="8">
      <t>キンガク</t>
    </rPh>
    <phoneticPr fontId="3"/>
  </si>
  <si>
    <t>　有（</t>
    <rPh sb="1" eb="2">
      <t>アリ</t>
    </rPh>
    <phoneticPr fontId="3"/>
  </si>
  <si>
    <t>場）</t>
    <rPh sb="0" eb="1">
      <t>バ</t>
    </rPh>
    <phoneticPr fontId="3"/>
  </si>
  <si>
    <t>　無</t>
    <rPh sb="1" eb="2">
      <t>ナシ</t>
    </rPh>
    <phoneticPr fontId="3"/>
  </si>
  <si>
    <t>①がマイナスの場合に記載します</t>
    <rPh sb="7" eb="9">
      <t>バアイ</t>
    </rPh>
    <rPh sb="10" eb="12">
      <t>キサイ</t>
    </rPh>
    <phoneticPr fontId="3"/>
  </si>
  <si>
    <t>４　他署管内の貯蔵場所の有無</t>
    <rPh sb="2" eb="3">
      <t>タ</t>
    </rPh>
    <rPh sb="3" eb="4">
      <t>ショ</t>
    </rPh>
    <rPh sb="4" eb="6">
      <t>カンナイ</t>
    </rPh>
    <rPh sb="7" eb="9">
      <t>チョゾウ</t>
    </rPh>
    <rPh sb="9" eb="11">
      <t>バショ</t>
    </rPh>
    <rPh sb="12" eb="14">
      <t>ウム</t>
    </rPh>
    <phoneticPr fontId="3"/>
  </si>
  <si>
    <t>修正申告の場合の
修正申告前の確定額</t>
    <rPh sb="0" eb="2">
      <t>シュウセイ</t>
    </rPh>
    <rPh sb="2" eb="4">
      <t>シンコク</t>
    </rPh>
    <rPh sb="5" eb="7">
      <t>バアイ</t>
    </rPh>
    <rPh sb="11" eb="13">
      <t>シンコク</t>
    </rPh>
    <rPh sb="13" eb="14">
      <t>マエ</t>
    </rPh>
    <rPh sb="15" eb="17">
      <t>カクテイ</t>
    </rPh>
    <rPh sb="17" eb="18">
      <t>ガク</t>
    </rPh>
    <phoneticPr fontId="3"/>
  </si>
  <si>
    <t>納付すべき税額</t>
    <phoneticPr fontId="3"/>
  </si>
  <si>
    <t>⑤</t>
    <phoneticPr fontId="3"/>
  </si>
  <si>
    <t>還付される税金
の受取場所</t>
    <phoneticPr fontId="3"/>
  </si>
  <si>
    <t>漁協</t>
  </si>
  <si>
    <t>出張所</t>
  </si>
  <si>
    <t>郵便局
名　等</t>
    <rPh sb="0" eb="3">
      <t>ユウビンキョク</t>
    </rPh>
    <rPh sb="4" eb="5">
      <t>メイ</t>
    </rPh>
    <rPh sb="6" eb="7">
      <t>トウ</t>
    </rPh>
    <phoneticPr fontId="3"/>
  </si>
  <si>
    <t>預金
種類</t>
    <rPh sb="0" eb="2">
      <t>ヨキン</t>
    </rPh>
    <rPh sb="3" eb="5">
      <t>シュルイ</t>
    </rPh>
    <phoneticPr fontId="3"/>
  </si>
  <si>
    <t>普通</t>
    <rPh sb="0" eb="2">
      <t>フツウ</t>
    </rPh>
    <phoneticPr fontId="3"/>
  </si>
  <si>
    <t>当座</t>
    <rPh sb="0" eb="2">
      <t>トウザ</t>
    </rPh>
    <phoneticPr fontId="3"/>
  </si>
  <si>
    <t>納税準備</t>
    <rPh sb="0" eb="2">
      <t>ノウゼイ</t>
    </rPh>
    <rPh sb="2" eb="4">
      <t>ジュンビ</t>
    </rPh>
    <phoneticPr fontId="3"/>
  </si>
  <si>
    <t>貯蓄</t>
    <rPh sb="0" eb="2">
      <t>チョチク</t>
    </rPh>
    <phoneticPr fontId="3"/>
  </si>
  <si>
    <t>□</t>
    <phoneticPr fontId="3"/>
  </si>
  <si>
    <t>還付を受ける金額</t>
    <phoneticPr fontId="3"/>
  </si>
  <si>
    <t>⑥</t>
    <phoneticPr fontId="3"/>
  </si>
  <si>
    <t>口座番号
記号番号</t>
    <rPh sb="0" eb="2">
      <t>コウザ</t>
    </rPh>
    <rPh sb="2" eb="4">
      <t>バンゴウ</t>
    </rPh>
    <rPh sb="5" eb="7">
      <t>キゴウ</t>
    </rPh>
    <rPh sb="7" eb="9">
      <t>バンゴウ</t>
    </rPh>
    <phoneticPr fontId="3"/>
  </si>
  <si>
    <t>-</t>
    <phoneticPr fontId="3"/>
  </si>
  <si>
    <t>口座は名義人が申告者兼届出者と同一で、屋号を含まないものに限ります</t>
    <rPh sb="0" eb="2">
      <t>コウザ</t>
    </rPh>
    <rPh sb="3" eb="6">
      <t>メイギニン</t>
    </rPh>
    <rPh sb="7" eb="10">
      <t>シンコクシャ</t>
    </rPh>
    <rPh sb="10" eb="11">
      <t>ケン</t>
    </rPh>
    <rPh sb="11" eb="14">
      <t>トドケデシャ</t>
    </rPh>
    <rPh sb="15" eb="17">
      <t>ドウイツ</t>
    </rPh>
    <rPh sb="19" eb="21">
      <t>ヤゴウ</t>
    </rPh>
    <rPh sb="22" eb="23">
      <t>フク</t>
    </rPh>
    <rPh sb="29" eb="30">
      <t>カギ</t>
    </rPh>
    <phoneticPr fontId="3"/>
  </si>
  <si>
    <t>差引納付税額
（③－⑤＋⑥－④）</t>
    <rPh sb="0" eb="2">
      <t>サシヒキ</t>
    </rPh>
    <rPh sb="2" eb="4">
      <t>ノウフ</t>
    </rPh>
    <rPh sb="4" eb="6">
      <t>ゼイガク</t>
    </rPh>
    <phoneticPr fontId="3"/>
  </si>
  <si>
    <t>⑦</t>
    <phoneticPr fontId="3"/>
  </si>
  <si>
    <t>（期限後申告又は修正申告する理由）</t>
    <rPh sb="1" eb="3">
      <t>キゲン</t>
    </rPh>
    <rPh sb="3" eb="4">
      <t>ゴ</t>
    </rPh>
    <rPh sb="4" eb="6">
      <t>シンコク</t>
    </rPh>
    <rPh sb="6" eb="7">
      <t>マタ</t>
    </rPh>
    <rPh sb="8" eb="10">
      <t>シュウセイ</t>
    </rPh>
    <rPh sb="10" eb="12">
      <t>シンコク</t>
    </rPh>
    <rPh sb="14" eb="16">
      <t>リユウ</t>
    </rPh>
    <phoneticPr fontId="3"/>
  </si>
  <si>
    <t>還付税額（④）</t>
    <rPh sb="0" eb="2">
      <t>カンプ</t>
    </rPh>
    <rPh sb="2" eb="4">
      <t>ゼイガク</t>
    </rPh>
    <phoneticPr fontId="3"/>
  </si>
  <si>
    <t>⑧</t>
    <phoneticPr fontId="3"/>
  </si>
  <si>
    <t>通 信 日 付 印</t>
    <rPh sb="0" eb="1">
      <t>ツウ</t>
    </rPh>
    <rPh sb="2" eb="3">
      <t>シン</t>
    </rPh>
    <rPh sb="4" eb="5">
      <t>ヒ</t>
    </rPh>
    <rPh sb="6" eb="7">
      <t>ツキ</t>
    </rPh>
    <rPh sb="8" eb="9">
      <t>シルシ</t>
    </rPh>
    <phoneticPr fontId="3"/>
  </si>
  <si>
    <t>確認
者</t>
    <rPh sb="0" eb="2">
      <t>カクニン</t>
    </rPh>
    <rPh sb="3" eb="4">
      <t>シャ</t>
    </rPh>
    <phoneticPr fontId="3"/>
  </si>
  <si>
    <t>身元
確認</t>
    <rPh sb="0" eb="2">
      <t>ミモト</t>
    </rPh>
    <rPh sb="3" eb="5">
      <t>カクニン</t>
    </rPh>
    <phoneticPr fontId="3"/>
  </si>
  <si>
    <t>□済</t>
    <rPh sb="1" eb="2">
      <t>ス</t>
    </rPh>
    <phoneticPr fontId="3"/>
  </si>
  <si>
    <r>
      <rPr>
        <sz val="9"/>
        <color theme="1"/>
        <rFont val="ＭＳ 明朝"/>
        <family val="1"/>
        <charset val="128"/>
      </rPr>
      <t>※</t>
    </r>
    <r>
      <rPr>
        <sz val="8"/>
        <color theme="1"/>
        <rFont val="ＭＳ 明朝"/>
        <family val="1"/>
        <charset val="128"/>
      </rPr>
      <t>確認書類
　個人番号カード／通知カード
　運転免許証・その他（　　　　　）</t>
    </r>
    <rPh sb="22" eb="24">
      <t>ウンテン</t>
    </rPh>
    <phoneticPr fontId="3"/>
  </si>
  <si>
    <t>□未済</t>
    <rPh sb="1" eb="2">
      <t>ミ</t>
    </rPh>
    <rPh sb="2" eb="3">
      <t>ス</t>
    </rPh>
    <phoneticPr fontId="3"/>
  </si>
  <si>
    <t>収 受 日</t>
    <rPh sb="0" eb="1">
      <t>シュウ</t>
    </rPh>
    <rPh sb="2" eb="3">
      <t>ウケ</t>
    </rPh>
    <rPh sb="4" eb="5">
      <t>ヒ</t>
    </rPh>
    <phoneticPr fontId="3"/>
  </si>
  <si>
    <t>入力日</t>
    <rPh sb="0" eb="3">
      <t>ニュウリョクビ</t>
    </rPh>
    <phoneticPr fontId="3"/>
  </si>
  <si>
    <t>修正申告の場合の当初
の申告書提出年月日</t>
    <rPh sb="0" eb="2">
      <t>シュウセイ</t>
    </rPh>
    <rPh sb="2" eb="4">
      <t>シンコク</t>
    </rPh>
    <rPh sb="5" eb="7">
      <t>バアイ</t>
    </rPh>
    <rPh sb="8" eb="10">
      <t>トウショ</t>
    </rPh>
    <rPh sb="12" eb="14">
      <t>シンコク</t>
    </rPh>
    <rPh sb="14" eb="15">
      <t>ショ</t>
    </rPh>
    <rPh sb="15" eb="17">
      <t>テイシュツ</t>
    </rPh>
    <rPh sb="17" eb="20">
      <t>ネンガッピ</t>
    </rPh>
    <phoneticPr fontId="3"/>
  </si>
  <si>
    <t>納期限</t>
    <rPh sb="0" eb="3">
      <t>ノウキゲン</t>
    </rPh>
    <phoneticPr fontId="3"/>
  </si>
  <si>
    <t>税理士法上の
書面提出の有無</t>
    <rPh sb="0" eb="3">
      <t>ゼイリシ</t>
    </rPh>
    <rPh sb="3" eb="4">
      <t>ホウ</t>
    </rPh>
    <rPh sb="4" eb="5">
      <t>ウエ</t>
    </rPh>
    <rPh sb="7" eb="9">
      <t>ショメン</t>
    </rPh>
    <rPh sb="9" eb="11">
      <t>テイシュツ</t>
    </rPh>
    <rPh sb="12" eb="14">
      <t>ウム</t>
    </rPh>
    <phoneticPr fontId="3"/>
  </si>
  <si>
    <t>税理士法第30条の書面提出有</t>
    <rPh sb="0" eb="3">
      <t>ゼイリシ</t>
    </rPh>
    <rPh sb="3" eb="4">
      <t>ホウ</t>
    </rPh>
    <rPh sb="4" eb="5">
      <t>ダイ</t>
    </rPh>
    <rPh sb="7" eb="8">
      <t>ジョウ</t>
    </rPh>
    <rPh sb="9" eb="11">
      <t>ショメン</t>
    </rPh>
    <rPh sb="11" eb="13">
      <t>テイシュツ</t>
    </rPh>
    <rPh sb="13" eb="14">
      <t>アリ</t>
    </rPh>
    <phoneticPr fontId="3"/>
  </si>
  <si>
    <t>税 理 士
署　　名</t>
    <rPh sb="0" eb="1">
      <t>ゼイ</t>
    </rPh>
    <rPh sb="2" eb="3">
      <t>リ</t>
    </rPh>
    <rPh sb="4" eb="5">
      <t>シ</t>
    </rPh>
    <rPh sb="6" eb="7">
      <t>ショ</t>
    </rPh>
    <rPh sb="9" eb="10">
      <t>ナ</t>
    </rPh>
    <phoneticPr fontId="3"/>
  </si>
  <si>
    <t>税理士法第33条の２の書面提出有</t>
    <rPh sb="0" eb="3">
      <t>ゼイリシ</t>
    </rPh>
    <rPh sb="3" eb="4">
      <t>ホウ</t>
    </rPh>
    <rPh sb="4" eb="5">
      <t>ダイ</t>
    </rPh>
    <rPh sb="7" eb="8">
      <t>ジョウ</t>
    </rPh>
    <rPh sb="11" eb="13">
      <t>ショメン</t>
    </rPh>
    <rPh sb="13" eb="15">
      <t>テイシュツ</t>
    </rPh>
    <rPh sb="15" eb="16">
      <t>アリ</t>
    </rPh>
    <phoneticPr fontId="3"/>
  </si>
  <si>
    <t>（注）１　※印欄は、記載しないでください。</t>
    <rPh sb="1" eb="2">
      <t>チュウ</t>
    </rPh>
    <rPh sb="6" eb="7">
      <t>シルシ</t>
    </rPh>
    <rPh sb="7" eb="8">
      <t>ラン</t>
    </rPh>
    <rPh sb="10" eb="12">
      <t>キサイ</t>
    </rPh>
    <phoneticPr fontId="3"/>
  </si>
  <si>
    <t>　　　２　「税理士法上の書面提出の有無」欄は、当該申告書を提出する税理士又は税理士法人が記載しますので、事業者の方は
　　　　記載しないでください。</t>
    <rPh sb="6" eb="9">
      <t>ゼイリシ</t>
    </rPh>
    <rPh sb="9" eb="10">
      <t>ホウ</t>
    </rPh>
    <rPh sb="10" eb="11">
      <t>ウエ</t>
    </rPh>
    <rPh sb="12" eb="14">
      <t>ショメン</t>
    </rPh>
    <rPh sb="14" eb="16">
      <t>テイシュツ</t>
    </rPh>
    <rPh sb="17" eb="19">
      <t>ウム</t>
    </rPh>
    <rPh sb="20" eb="21">
      <t>ラン</t>
    </rPh>
    <rPh sb="23" eb="25">
      <t>トウガイ</t>
    </rPh>
    <rPh sb="25" eb="27">
      <t>シンコク</t>
    </rPh>
    <rPh sb="27" eb="28">
      <t>ショ</t>
    </rPh>
    <rPh sb="29" eb="31">
      <t>テイシュツ</t>
    </rPh>
    <rPh sb="33" eb="36">
      <t>ゼイリシ</t>
    </rPh>
    <rPh sb="36" eb="37">
      <t>マタ</t>
    </rPh>
    <rPh sb="38" eb="41">
      <t>ゼイリシ</t>
    </rPh>
    <rPh sb="41" eb="43">
      <t>ホウジン</t>
    </rPh>
    <rPh sb="44" eb="46">
      <t>キサイ</t>
    </rPh>
    <rPh sb="52" eb="54">
      <t>ジギョウ</t>
    </rPh>
    <rPh sb="54" eb="55">
      <t>シャ</t>
    </rPh>
    <rPh sb="56" eb="57">
      <t>カタ</t>
    </rPh>
    <rPh sb="63" eb="65">
      <t>キサイ</t>
    </rPh>
    <phoneticPr fontId="3"/>
  </si>
  <si>
    <t>その他参考となる事項</t>
    <rPh sb="2" eb="3">
      <t>タ</t>
    </rPh>
    <rPh sb="3" eb="5">
      <t>サンコウ</t>
    </rPh>
    <rPh sb="8" eb="10">
      <t>ジコウ</t>
    </rPh>
    <phoneticPr fontId="3"/>
  </si>
  <si>
    <t>　「貯蔵場所」の欄に記載した場所以外で対象酒類を所持している場所がある場合に、その場所の名称と住所の記載をお願いします。別途、一覧を添付いただいても構いません。
　記載例については、手引の10ページを参考にしてください。</t>
    <rPh sb="2" eb="4">
      <t>チョゾウ</t>
    </rPh>
    <rPh sb="4" eb="6">
      <t>バショ</t>
    </rPh>
    <rPh sb="8" eb="9">
      <t>ラン</t>
    </rPh>
    <rPh sb="10" eb="12">
      <t>キサイ</t>
    </rPh>
    <rPh sb="14" eb="16">
      <t>バショ</t>
    </rPh>
    <rPh sb="16" eb="18">
      <t>イガイ</t>
    </rPh>
    <rPh sb="19" eb="21">
      <t>タイショウ</t>
    </rPh>
    <rPh sb="21" eb="23">
      <t>シュルイ</t>
    </rPh>
    <rPh sb="24" eb="26">
      <t>ショジ</t>
    </rPh>
    <rPh sb="30" eb="32">
      <t>バショ</t>
    </rPh>
    <rPh sb="35" eb="37">
      <t>バアイ</t>
    </rPh>
    <rPh sb="41" eb="43">
      <t>バショ</t>
    </rPh>
    <rPh sb="44" eb="46">
      <t>メイショウ</t>
    </rPh>
    <rPh sb="47" eb="49">
      <t>ジュウショ</t>
    </rPh>
    <rPh sb="50" eb="52">
      <t>キサイ</t>
    </rPh>
    <rPh sb="54" eb="55">
      <t>ネガ</t>
    </rPh>
    <rPh sb="60" eb="62">
      <t>ベット</t>
    </rPh>
    <rPh sb="63" eb="65">
      <t>イチラン</t>
    </rPh>
    <rPh sb="66" eb="68">
      <t>テンプ</t>
    </rPh>
    <rPh sb="74" eb="75">
      <t>カマ</t>
    </rPh>
    <rPh sb="82" eb="85">
      <t>キサイレイ</t>
    </rPh>
    <phoneticPr fontId="3"/>
  </si>
  <si>
    <t>（注）１　表面の「貯蔵場所」の欄に記載した場所以外で対象酒類を所持している場所がある場合に、その場所の</t>
    <phoneticPr fontId="3"/>
  </si>
  <si>
    <t>　　　　名称及び所在地を記載してください。</t>
    <phoneticPr fontId="3"/>
  </si>
  <si>
    <t>　　　２　書ききれない場合は、同等の記載事項が網羅されているものを添付しても差し支えありません 。</t>
    <phoneticPr fontId="3"/>
  </si>
  <si>
    <t>　同一税務署管内に、貯蔵場所が複数ある場合（２つ以上の店舗や、店舗と倉庫など）、税務署単位ごとにまとめて申告することができます。
　その場合、このシートに貯蔵場所ごとの数量を入力し、合計数量を「在庫①」シートと「在庫②」シートに転記することでまとめることができます。
　手引の●ページも参考にしてください。</t>
    <rPh sb="1" eb="3">
      <t>ドウイツ</t>
    </rPh>
    <rPh sb="3" eb="6">
      <t>ゼイムショ</t>
    </rPh>
    <rPh sb="6" eb="8">
      <t>カンナイ</t>
    </rPh>
    <rPh sb="10" eb="12">
      <t>チョゾウ</t>
    </rPh>
    <rPh sb="12" eb="14">
      <t>バショ</t>
    </rPh>
    <rPh sb="15" eb="17">
      <t>フクスウ</t>
    </rPh>
    <rPh sb="19" eb="21">
      <t>バアイ</t>
    </rPh>
    <rPh sb="24" eb="26">
      <t>イジョウ</t>
    </rPh>
    <rPh sb="27" eb="29">
      <t>テンポ</t>
    </rPh>
    <rPh sb="31" eb="33">
      <t>テンポ</t>
    </rPh>
    <rPh sb="34" eb="36">
      <t>ソウコ</t>
    </rPh>
    <rPh sb="40" eb="43">
      <t>ゼイムショ</t>
    </rPh>
    <rPh sb="43" eb="45">
      <t>タンイ</t>
    </rPh>
    <rPh sb="52" eb="54">
      <t>シンコク</t>
    </rPh>
    <rPh sb="68" eb="70">
      <t>バアイ</t>
    </rPh>
    <rPh sb="77" eb="79">
      <t>チョゾウ</t>
    </rPh>
    <rPh sb="79" eb="81">
      <t>バショ</t>
    </rPh>
    <rPh sb="84" eb="86">
      <t>スウリョウ</t>
    </rPh>
    <rPh sb="87" eb="89">
      <t>ニュウリョク</t>
    </rPh>
    <rPh sb="91" eb="93">
      <t>ゴウケイ</t>
    </rPh>
    <rPh sb="93" eb="95">
      <t>スウリョウ</t>
    </rPh>
    <rPh sb="97" eb="99">
      <t>ザイコ</t>
    </rPh>
    <rPh sb="106" eb="108">
      <t>ザイコ</t>
    </rPh>
    <rPh sb="114" eb="116">
      <t>テンキ</t>
    </rPh>
    <rPh sb="135" eb="137">
      <t>テビ</t>
    </rPh>
    <rPh sb="143" eb="145">
      <t>サンコウ</t>
    </rPh>
    <phoneticPr fontId="3"/>
  </si>
  <si>
    <t>所　持　場　所　ご　と　の　所　持　数　量　の　内　訳　書</t>
    <rPh sb="0" eb="1">
      <t>トコロ</t>
    </rPh>
    <rPh sb="2" eb="3">
      <t>ジ</t>
    </rPh>
    <rPh sb="4" eb="5">
      <t>バ</t>
    </rPh>
    <rPh sb="6" eb="7">
      <t>ショ</t>
    </rPh>
    <rPh sb="14" eb="15">
      <t>ショ</t>
    </rPh>
    <rPh sb="16" eb="17">
      <t>ジ</t>
    </rPh>
    <rPh sb="18" eb="19">
      <t>カズ</t>
    </rPh>
    <rPh sb="20" eb="21">
      <t>リョウ</t>
    </rPh>
    <rPh sb="24" eb="25">
      <t>ナイ</t>
    </rPh>
    <rPh sb="26" eb="27">
      <t>ワケ</t>
    </rPh>
    <rPh sb="28" eb="29">
      <t>ショ</t>
    </rPh>
    <phoneticPr fontId="3"/>
  </si>
  <si>
    <r>
      <t>　</t>
    </r>
    <r>
      <rPr>
        <u/>
        <sz val="12"/>
        <color theme="1"/>
        <rFont val="ＭＳ 明朝"/>
        <family val="1"/>
        <charset val="128"/>
      </rPr>
      <t>同一の税務署管内</t>
    </r>
    <r>
      <rPr>
        <sz val="12"/>
        <color theme="1"/>
        <rFont val="ＭＳ 明朝"/>
        <family val="1"/>
        <charset val="128"/>
      </rPr>
      <t>に所持場所が複数あり、まとめて申告する場合に、所持場所ごとの所持数量の内訳を記載してください（所持場所が１箇所である場合は、本様式は作成不要です。）。</t>
    </r>
    <phoneticPr fontId="3"/>
  </si>
  <si>
    <t>所　持　場　所　の　住　所</t>
    <rPh sb="0" eb="1">
      <t>トコロ</t>
    </rPh>
    <rPh sb="2" eb="3">
      <t>ジ</t>
    </rPh>
    <rPh sb="4" eb="5">
      <t>バ</t>
    </rPh>
    <rPh sb="6" eb="7">
      <t>ショ</t>
    </rPh>
    <rPh sb="10" eb="11">
      <t>ジュウ</t>
    </rPh>
    <rPh sb="12" eb="13">
      <t>ショ</t>
    </rPh>
    <phoneticPr fontId="3"/>
  </si>
  <si>
    <t>合　　計</t>
    <rPh sb="0" eb="1">
      <t>ゴウ</t>
    </rPh>
    <rPh sb="3" eb="4">
      <t>ケイ</t>
    </rPh>
    <phoneticPr fontId="3"/>
  </si>
  <si>
    <r>
      <t>　「内訳書の合計」と
　「税額算出表の所持数量（ア）」の比較です。
　</t>
    </r>
    <r>
      <rPr>
        <sz val="11"/>
        <color rgb="FFFF0000"/>
        <rFont val="HG丸ｺﾞｼｯｸM-PRO"/>
        <family val="3"/>
        <charset val="128"/>
      </rPr>
      <t>入力漏れや入力誤りの確認用</t>
    </r>
    <r>
      <rPr>
        <sz val="11"/>
        <color theme="1"/>
        <rFont val="HG丸ｺﾞｼｯｸM-PRO"/>
        <family val="3"/>
        <charset val="128"/>
      </rPr>
      <t>にご利用ください。</t>
    </r>
    <rPh sb="2" eb="5">
      <t>ウチワケショ</t>
    </rPh>
    <rPh sb="6" eb="8">
      <t>ゴウケイ</t>
    </rPh>
    <rPh sb="13" eb="15">
      <t>ゼイガク</t>
    </rPh>
    <rPh sb="15" eb="17">
      <t>サンシュツ</t>
    </rPh>
    <rPh sb="17" eb="18">
      <t>ヒョウ</t>
    </rPh>
    <rPh sb="19" eb="21">
      <t>ショジ</t>
    </rPh>
    <rPh sb="21" eb="23">
      <t>スウリョウ</t>
    </rPh>
    <rPh sb="28" eb="30">
      <t>ヒカク</t>
    </rPh>
    <rPh sb="35" eb="37">
      <t>ニュウリョク</t>
    </rPh>
    <rPh sb="37" eb="38">
      <t>モ</t>
    </rPh>
    <rPh sb="40" eb="42">
      <t>ニュウリョク</t>
    </rPh>
    <rPh sb="42" eb="43">
      <t>アヤマ</t>
    </rPh>
    <rPh sb="45" eb="47">
      <t>カクニン</t>
    </rPh>
    <rPh sb="47" eb="48">
      <t>ヨウ</t>
    </rPh>
    <rPh sb="50" eb="52">
      <t>リヨウ</t>
    </rPh>
    <phoneticPr fontId="3"/>
  </si>
  <si>
    <t>所　持　場　所　の　名　称</t>
    <rPh sb="0" eb="1">
      <t>トコロ</t>
    </rPh>
    <rPh sb="2" eb="3">
      <t>ジ</t>
    </rPh>
    <rPh sb="4" eb="5">
      <t>バ</t>
    </rPh>
    <rPh sb="6" eb="7">
      <t>ショ</t>
    </rPh>
    <rPh sb="10" eb="11">
      <t>ナ</t>
    </rPh>
    <rPh sb="12" eb="13">
      <t>ショウ</t>
    </rPh>
    <phoneticPr fontId="3"/>
  </si>
  <si>
    <t>品　　目　　等</t>
    <rPh sb="0" eb="1">
      <t>ヒン</t>
    </rPh>
    <rPh sb="3" eb="4">
      <t>メ</t>
    </rPh>
    <rPh sb="6" eb="7">
      <t>トウ</t>
    </rPh>
    <phoneticPr fontId="3"/>
  </si>
  <si>
    <r>
      <t>所　　持　　数　　量　（</t>
    </r>
    <r>
      <rPr>
        <sz val="9"/>
        <color theme="1"/>
        <rFont val="ＭＳ 明朝"/>
        <family val="1"/>
        <charset val="128"/>
      </rPr>
      <t>10ml未満の端数を切り捨てた後の数量）</t>
    </r>
    <rPh sb="0" eb="1">
      <t>トコロ</t>
    </rPh>
    <rPh sb="3" eb="4">
      <t>ジ</t>
    </rPh>
    <rPh sb="6" eb="7">
      <t>カズ</t>
    </rPh>
    <rPh sb="9" eb="10">
      <t>リョウ</t>
    </rPh>
    <rPh sb="16" eb="18">
      <t>ミマン</t>
    </rPh>
    <rPh sb="19" eb="21">
      <t>ハスウ</t>
    </rPh>
    <rPh sb="22" eb="23">
      <t>キ</t>
    </rPh>
    <rPh sb="24" eb="25">
      <t>ス</t>
    </rPh>
    <rPh sb="27" eb="28">
      <t>アト</t>
    </rPh>
    <rPh sb="29" eb="31">
      <t>スウリョウ</t>
    </rPh>
    <phoneticPr fontId="3"/>
  </si>
  <si>
    <t>税額算出表の所持数量</t>
    <rPh sb="0" eb="2">
      <t>ゼイガク</t>
    </rPh>
    <rPh sb="2" eb="4">
      <t>サンシュツ</t>
    </rPh>
    <rPh sb="4" eb="5">
      <t>ヒョウ</t>
    </rPh>
    <rPh sb="6" eb="8">
      <t>ショジ</t>
    </rPh>
    <rPh sb="8" eb="10">
      <t>スウリョウ</t>
    </rPh>
    <phoneticPr fontId="3"/>
  </si>
  <si>
    <t>内訳書との差</t>
    <rPh sb="0" eb="3">
      <t>ウチワケショ</t>
    </rPh>
    <rPh sb="5" eb="6">
      <t>サ</t>
    </rPh>
    <phoneticPr fontId="3"/>
  </si>
  <si>
    <t>引上対象酒類</t>
    <rPh sb="0" eb="1">
      <t>ヒ</t>
    </rPh>
    <rPh sb="1" eb="2">
      <t>ア</t>
    </rPh>
    <rPh sb="2" eb="6">
      <t>タイショウシュルイ</t>
    </rPh>
    <phoneticPr fontId="3"/>
  </si>
  <si>
    <t>発泡性酒類</t>
  </si>
  <si>
    <t>発泡酒</t>
    <phoneticPr fontId="3"/>
  </si>
  <si>
    <t>・麦芽比率25%未満かつ
　アルコール分10度未満
・発泡酒②（いわゆる新ジャンル）</t>
    <rPh sb="1" eb="3">
      <t>バクガ</t>
    </rPh>
    <rPh sb="3" eb="5">
      <t>ヒリツ</t>
    </rPh>
    <rPh sb="8" eb="10">
      <t>ミマン</t>
    </rPh>
    <rPh sb="19" eb="20">
      <t>ブン</t>
    </rPh>
    <rPh sb="22" eb="23">
      <t>ド</t>
    </rPh>
    <rPh sb="23" eb="25">
      <t>ミマン</t>
    </rPh>
    <rPh sb="27" eb="30">
      <t>ハッポウシュ</t>
    </rPh>
    <rPh sb="36" eb="37">
      <t>シン</t>
    </rPh>
    <phoneticPr fontId="3"/>
  </si>
  <si>
    <t>Ａ</t>
    <phoneticPr fontId="3"/>
  </si>
  <si>
    <r>
      <rPr>
        <sz val="6"/>
        <color theme="1"/>
        <rFont val="ＭＳ 明朝"/>
        <family val="1"/>
        <charset val="128"/>
      </rPr>
      <t>(税額算出表Ａ(ア)へ転記)　　　　　　　　　　　</t>
    </r>
    <r>
      <rPr>
        <sz val="10"/>
        <color theme="1"/>
        <rFont val="ＭＳ 明朝"/>
        <family val="1"/>
        <charset val="128"/>
      </rPr>
      <t>ml</t>
    </r>
    <rPh sb="1" eb="3">
      <t>ゼイガク</t>
    </rPh>
    <rPh sb="3" eb="5">
      <t>サンシュツ</t>
    </rPh>
    <rPh sb="5" eb="6">
      <t>ヒョウ</t>
    </rPh>
    <rPh sb="11" eb="13">
      <t>テンキ</t>
    </rPh>
    <phoneticPr fontId="3"/>
  </si>
  <si>
    <t>⇔</t>
    <phoneticPr fontId="3"/>
  </si>
  <si>
    <t>その他の発泡性酒類</t>
    <phoneticPr fontId="3"/>
  </si>
  <si>
    <t>アルコール分
10度未満</t>
    <phoneticPr fontId="3"/>
  </si>
  <si>
    <t>Ｂ</t>
    <phoneticPr fontId="3"/>
  </si>
  <si>
    <r>
      <rPr>
        <sz val="6"/>
        <color theme="1"/>
        <rFont val="ＭＳ 明朝"/>
        <family val="1"/>
        <charset val="128"/>
      </rPr>
      <t>(税額算出表Ｂ(ア)へ転記)　　　　　　　　　　　</t>
    </r>
    <r>
      <rPr>
        <sz val="10"/>
        <color theme="1"/>
        <rFont val="ＭＳ 明朝"/>
        <family val="1"/>
        <charset val="128"/>
      </rPr>
      <t>ml</t>
    </r>
    <rPh sb="1" eb="3">
      <t>ゼイガク</t>
    </rPh>
    <rPh sb="3" eb="5">
      <t>サンシュツ</t>
    </rPh>
    <rPh sb="5" eb="6">
      <t>ヒョウ</t>
    </rPh>
    <rPh sb="11" eb="13">
      <t>テンキ</t>
    </rPh>
    <phoneticPr fontId="3"/>
  </si>
  <si>
    <t>蒸留酒類</t>
    <phoneticPr fontId="3"/>
  </si>
  <si>
    <t>連続式蒸留焼酎
単式蒸留焼酎
ウイスキー
ブランデー
スピリッツ</t>
    <rPh sb="0" eb="2">
      <t>レンゾク</t>
    </rPh>
    <rPh sb="2" eb="3">
      <t>シキ</t>
    </rPh>
    <rPh sb="3" eb="5">
      <t>ジョウリュウ</t>
    </rPh>
    <rPh sb="5" eb="7">
      <t>ショウチュウ</t>
    </rPh>
    <rPh sb="8" eb="9">
      <t>タン</t>
    </rPh>
    <rPh sb="9" eb="10">
      <t>シキ</t>
    </rPh>
    <rPh sb="10" eb="12">
      <t>ジョウリュウ</t>
    </rPh>
    <rPh sb="12" eb="14">
      <t>ショウチュウ</t>
    </rPh>
    <phoneticPr fontId="3"/>
  </si>
  <si>
    <t>アルコール分
９度未満</t>
    <phoneticPr fontId="3"/>
  </si>
  <si>
    <t>Ｃ</t>
    <phoneticPr fontId="3"/>
  </si>
  <si>
    <r>
      <rPr>
        <sz val="6"/>
        <color theme="1"/>
        <rFont val="ＭＳ 明朝"/>
        <family val="1"/>
        <charset val="128"/>
      </rPr>
      <t>(税額算出表Ｃ(ア)へ転記)　　　　　　　　　　　</t>
    </r>
    <r>
      <rPr>
        <sz val="10"/>
        <color theme="1"/>
        <rFont val="ＭＳ 明朝"/>
        <family val="1"/>
        <charset val="128"/>
      </rPr>
      <t>ml</t>
    </r>
    <rPh sb="1" eb="3">
      <t>ゼイガク</t>
    </rPh>
    <rPh sb="3" eb="5">
      <t>サンシュツ</t>
    </rPh>
    <rPh sb="5" eb="6">
      <t>ヒョウ</t>
    </rPh>
    <rPh sb="11" eb="13">
      <t>テンキ</t>
    </rPh>
    <phoneticPr fontId="3"/>
  </si>
  <si>
    <t>アルコール分
９度以上10度未満</t>
    <phoneticPr fontId="3"/>
  </si>
  <si>
    <t>Ｄ</t>
    <phoneticPr fontId="3"/>
  </si>
  <si>
    <r>
      <rPr>
        <sz val="6"/>
        <color theme="1"/>
        <rFont val="ＭＳ 明朝"/>
        <family val="1"/>
        <charset val="128"/>
      </rPr>
      <t>(税額算出表Ｄ(ア)へ転記)　　　　　　　　　　　</t>
    </r>
    <r>
      <rPr>
        <sz val="10"/>
        <color theme="1"/>
        <rFont val="ＭＳ 明朝"/>
        <family val="1"/>
        <charset val="128"/>
      </rPr>
      <t>ml</t>
    </r>
    <rPh sb="1" eb="3">
      <t>ゼイガク</t>
    </rPh>
    <rPh sb="3" eb="5">
      <t>サンシュツ</t>
    </rPh>
    <rPh sb="5" eb="6">
      <t>ヒョウ</t>
    </rPh>
    <rPh sb="11" eb="13">
      <t>テンキ</t>
    </rPh>
    <phoneticPr fontId="3"/>
  </si>
  <si>
    <t>Ｅ</t>
    <phoneticPr fontId="3"/>
  </si>
  <si>
    <r>
      <rPr>
        <sz val="6"/>
        <color theme="1"/>
        <rFont val="ＭＳ 明朝"/>
        <family val="1"/>
        <charset val="128"/>
      </rPr>
      <t>(税額算出表Ｅ(ア)へ転記)　　　　　　　　　　　</t>
    </r>
    <r>
      <rPr>
        <sz val="10"/>
        <color theme="1"/>
        <rFont val="ＭＳ 明朝"/>
        <family val="1"/>
        <charset val="128"/>
      </rPr>
      <t>ml</t>
    </r>
    <rPh sb="1" eb="3">
      <t>ゼイガク</t>
    </rPh>
    <rPh sb="3" eb="5">
      <t>サンシュツ</t>
    </rPh>
    <rPh sb="5" eb="6">
      <t>ヒョウ</t>
    </rPh>
    <rPh sb="11" eb="13">
      <t>テンキ</t>
    </rPh>
    <phoneticPr fontId="3"/>
  </si>
  <si>
    <t>Ｆ</t>
    <phoneticPr fontId="3"/>
  </si>
  <si>
    <r>
      <rPr>
        <sz val="6"/>
        <color theme="1"/>
        <rFont val="ＭＳ 明朝"/>
        <family val="1"/>
        <charset val="128"/>
      </rPr>
      <t>(税額算出表Ｆ(ア)へ転記)　　　　　　　　　　　</t>
    </r>
    <r>
      <rPr>
        <sz val="10"/>
        <color theme="1"/>
        <rFont val="ＭＳ 明朝"/>
        <family val="1"/>
        <charset val="128"/>
      </rPr>
      <t>ml</t>
    </r>
    <rPh sb="1" eb="3">
      <t>ゼイガク</t>
    </rPh>
    <rPh sb="3" eb="5">
      <t>サンシュツ</t>
    </rPh>
    <rPh sb="5" eb="6">
      <t>ヒョウ</t>
    </rPh>
    <rPh sb="11" eb="13">
      <t>テンキ</t>
    </rPh>
    <phoneticPr fontId="3"/>
  </si>
  <si>
    <t>Ｇ</t>
    <phoneticPr fontId="3"/>
  </si>
  <si>
    <r>
      <rPr>
        <sz val="6"/>
        <color theme="1"/>
        <rFont val="ＭＳ 明朝"/>
        <family val="1"/>
        <charset val="128"/>
      </rPr>
      <t>(税額算出表Ｇ(ア)へ転記)　　　　　　　　　　　</t>
    </r>
    <r>
      <rPr>
        <sz val="10"/>
        <color theme="1"/>
        <rFont val="ＭＳ 明朝"/>
        <family val="1"/>
        <charset val="128"/>
      </rPr>
      <t>ml</t>
    </r>
    <rPh sb="1" eb="3">
      <t>ゼイガク</t>
    </rPh>
    <rPh sb="3" eb="5">
      <t>サンシュツ</t>
    </rPh>
    <rPh sb="5" eb="6">
      <t>ヒョウ</t>
    </rPh>
    <rPh sb="11" eb="13">
      <t>テンキ</t>
    </rPh>
    <phoneticPr fontId="3"/>
  </si>
  <si>
    <t>引　上　対　象　酒　類
Ａ＋Ｂ＋Ｃ＋Ｄ＋Ｅ＋Ｆ＋Ｇ</t>
    <rPh sb="0" eb="1">
      <t>イン</t>
    </rPh>
    <rPh sb="2" eb="3">
      <t>ア</t>
    </rPh>
    <rPh sb="4" eb="5">
      <t>タイ</t>
    </rPh>
    <rPh sb="6" eb="7">
      <t>ゾウ</t>
    </rPh>
    <rPh sb="8" eb="9">
      <t>サケ</t>
    </rPh>
    <rPh sb="10" eb="11">
      <t>ルイ</t>
    </rPh>
    <phoneticPr fontId="3"/>
  </si>
  <si>
    <t>Ｈ</t>
    <phoneticPr fontId="3"/>
  </si>
  <si>
    <r>
      <rPr>
        <sz val="6"/>
        <color theme="1"/>
        <rFont val="ＭＳ 明朝"/>
        <family val="1"/>
        <charset val="128"/>
      </rPr>
      <t>(税額算出表Ｈ(ア)へ転記)　　　　　　　　　　　</t>
    </r>
    <r>
      <rPr>
        <sz val="10"/>
        <color theme="1"/>
        <rFont val="ＭＳ 明朝"/>
        <family val="1"/>
        <charset val="128"/>
      </rPr>
      <t>ml</t>
    </r>
    <rPh sb="1" eb="3">
      <t>ゼイガク</t>
    </rPh>
    <rPh sb="3" eb="5">
      <t>サンシュツ</t>
    </rPh>
    <rPh sb="5" eb="6">
      <t>ヒョウ</t>
    </rPh>
    <rPh sb="11" eb="13">
      <t>テンキ</t>
    </rPh>
    <phoneticPr fontId="3"/>
  </si>
  <si>
    <t>引下対象酒類</t>
    <rPh sb="0" eb="2">
      <t>ヒキサゲ</t>
    </rPh>
    <rPh sb="2" eb="4">
      <t>タイショウ</t>
    </rPh>
    <rPh sb="4" eb="6">
      <t>シュルイ</t>
    </rPh>
    <phoneticPr fontId="3"/>
  </si>
  <si>
    <t>Ｉ</t>
    <phoneticPr fontId="3"/>
  </si>
  <si>
    <r>
      <rPr>
        <sz val="6"/>
        <color theme="1"/>
        <rFont val="ＭＳ 明朝"/>
        <family val="1"/>
        <charset val="128"/>
      </rPr>
      <t>(税額算出表Ｉ(ア)へ転記)　　　　　　　　　　　</t>
    </r>
    <r>
      <rPr>
        <sz val="10"/>
        <color theme="1"/>
        <rFont val="ＭＳ 明朝"/>
        <family val="1"/>
        <charset val="128"/>
      </rPr>
      <t>ml</t>
    </r>
    <rPh sb="1" eb="3">
      <t>ゼイガク</t>
    </rPh>
    <rPh sb="3" eb="5">
      <t>サンシュツ</t>
    </rPh>
    <rPh sb="5" eb="6">
      <t>ヒョウ</t>
    </rPh>
    <rPh sb="11" eb="13">
      <t>テンキ</t>
    </rPh>
    <phoneticPr fontId="3"/>
  </si>
  <si>
    <t>麦芽比率50％以上又は
アルコール分10度以上</t>
    <rPh sb="0" eb="2">
      <t>バクガ</t>
    </rPh>
    <rPh sb="2" eb="4">
      <t>ヒリツ</t>
    </rPh>
    <rPh sb="7" eb="9">
      <t>イジョウ</t>
    </rPh>
    <rPh sb="9" eb="10">
      <t>マタ</t>
    </rPh>
    <rPh sb="16" eb="17">
      <t>ブン</t>
    </rPh>
    <rPh sb="19" eb="20">
      <t>ド</t>
    </rPh>
    <rPh sb="20" eb="22">
      <t>イジョウ</t>
    </rPh>
    <phoneticPr fontId="3"/>
  </si>
  <si>
    <t>Ｊ</t>
    <phoneticPr fontId="3"/>
  </si>
  <si>
    <r>
      <rPr>
        <sz val="6"/>
        <color theme="1"/>
        <rFont val="ＭＳ 明朝"/>
        <family val="1"/>
        <charset val="128"/>
      </rPr>
      <t>(税額算出表Ｊ(ア)へ転記)　　　　　　　　　　　</t>
    </r>
    <r>
      <rPr>
        <sz val="10"/>
        <color theme="1"/>
        <rFont val="ＭＳ 明朝"/>
        <family val="1"/>
        <charset val="128"/>
      </rPr>
      <t>ml</t>
    </r>
    <rPh sb="1" eb="3">
      <t>ゼイガク</t>
    </rPh>
    <rPh sb="3" eb="5">
      <t>サンシュツ</t>
    </rPh>
    <rPh sb="5" eb="6">
      <t>ヒョウ</t>
    </rPh>
    <rPh sb="11" eb="13">
      <t>テンキ</t>
    </rPh>
    <phoneticPr fontId="3"/>
  </si>
  <si>
    <t>Ｋ</t>
    <phoneticPr fontId="3"/>
  </si>
  <si>
    <r>
      <rPr>
        <sz val="6"/>
        <color theme="1"/>
        <rFont val="ＭＳ 明朝"/>
        <family val="1"/>
        <charset val="128"/>
      </rPr>
      <t>(税額算出表Ｋ(ア)へ転記)　　　　　　　　　　　</t>
    </r>
    <r>
      <rPr>
        <sz val="10"/>
        <color theme="1"/>
        <rFont val="ＭＳ 明朝"/>
        <family val="1"/>
        <charset val="128"/>
      </rPr>
      <t>ml</t>
    </r>
    <rPh sb="1" eb="3">
      <t>ゼイガク</t>
    </rPh>
    <rPh sb="3" eb="5">
      <t>サンシュツ</t>
    </rPh>
    <rPh sb="5" eb="6">
      <t>ヒョウ</t>
    </rPh>
    <rPh sb="11" eb="13">
      <t>テンキ</t>
    </rPh>
    <phoneticPr fontId="3"/>
  </si>
  <si>
    <t>Ｌ</t>
    <phoneticPr fontId="3"/>
  </si>
  <si>
    <r>
      <rPr>
        <sz val="6"/>
        <color theme="1"/>
        <rFont val="ＭＳ 明朝"/>
        <family val="1"/>
        <charset val="128"/>
      </rPr>
      <t>(税額算出表Ｌ(ア)へ転記)　　　　　　　　　　　</t>
    </r>
    <r>
      <rPr>
        <sz val="10"/>
        <color theme="1"/>
        <rFont val="ＭＳ 明朝"/>
        <family val="1"/>
        <charset val="128"/>
      </rPr>
      <t>ml</t>
    </r>
    <rPh sb="1" eb="3">
      <t>ゼイガク</t>
    </rPh>
    <rPh sb="3" eb="5">
      <t>サンシュツ</t>
    </rPh>
    <rPh sb="5" eb="6">
      <t>ヒョウ</t>
    </rPh>
    <rPh sb="11" eb="13">
      <t>テンキ</t>
    </rPh>
    <phoneticPr fontId="3"/>
  </si>
  <si>
    <t>引　下　対　象　酒　類
Ｉ＋Ｊ＋Ｋ＋Ｌ</t>
    <rPh sb="0" eb="1">
      <t>イン</t>
    </rPh>
    <rPh sb="2" eb="3">
      <t>シタ</t>
    </rPh>
    <rPh sb="4" eb="5">
      <t>タイ</t>
    </rPh>
    <rPh sb="6" eb="7">
      <t>ゾウ</t>
    </rPh>
    <rPh sb="8" eb="9">
      <t>サケ</t>
    </rPh>
    <rPh sb="10" eb="11">
      <t>ルイ</t>
    </rPh>
    <phoneticPr fontId="3"/>
  </si>
  <si>
    <t>Ｍ</t>
    <phoneticPr fontId="3"/>
  </si>
  <si>
    <r>
      <rPr>
        <sz val="6"/>
        <color theme="1"/>
        <rFont val="ＭＳ 明朝"/>
        <family val="1"/>
        <charset val="128"/>
      </rPr>
      <t>(税額算出表Ｍ(ア)へ転記)　　　　　　　　　　　</t>
    </r>
    <r>
      <rPr>
        <sz val="10"/>
        <color theme="1"/>
        <rFont val="ＭＳ 明朝"/>
        <family val="1"/>
        <charset val="128"/>
      </rPr>
      <t>ml</t>
    </r>
    <rPh sb="1" eb="3">
      <t>ゼイガク</t>
    </rPh>
    <rPh sb="3" eb="5">
      <t>サンシュツ</t>
    </rPh>
    <rPh sb="5" eb="6">
      <t>ヒョウ</t>
    </rPh>
    <rPh sb="11" eb="13">
      <t>テンキ</t>
    </rPh>
    <phoneticPr fontId="3"/>
  </si>
  <si>
    <t>（注）１　※の酒類は、「その他の発泡性酒類」に該当するものは除きます。</t>
    <rPh sb="1" eb="2">
      <t>チュウ</t>
    </rPh>
    <rPh sb="7" eb="9">
      <t>シュルイ</t>
    </rPh>
    <rPh sb="14" eb="15">
      <t>タ</t>
    </rPh>
    <rPh sb="16" eb="19">
      <t>ハッポウセイ</t>
    </rPh>
    <rPh sb="19" eb="21">
      <t>サケルイ</t>
    </rPh>
    <rPh sb="23" eb="25">
      <t>ガイトウ</t>
    </rPh>
    <rPh sb="30" eb="31">
      <t>ノゾ</t>
    </rPh>
    <phoneticPr fontId="3"/>
  </si>
  <si>
    <t>　　  ２　本様式とは別に「税額算出表」の作成が必要です。この内訳書の「合計」欄に記載した数量を「税額算出表」に転記してください。</t>
    <phoneticPr fontId="3"/>
  </si>
  <si>
    <t>　このシートは、令和８年10月１日午前０時時点の在庫（実地棚卸）を確認する際、印刷してご利用ください。
　「在庫①」「在庫②」に入力する際や、見直しする際にも便利です。</t>
    <rPh sb="8" eb="10">
      <t>レイワ</t>
    </rPh>
    <rPh sb="11" eb="12">
      <t>ネン</t>
    </rPh>
    <rPh sb="14" eb="15">
      <t>ガツ</t>
    </rPh>
    <rPh sb="16" eb="17">
      <t>ニチ</t>
    </rPh>
    <rPh sb="17" eb="19">
      <t>ゴゼン</t>
    </rPh>
    <rPh sb="20" eb="21">
      <t>ジ</t>
    </rPh>
    <rPh sb="21" eb="23">
      <t>ジテン</t>
    </rPh>
    <rPh sb="24" eb="26">
      <t>ザイコ</t>
    </rPh>
    <rPh sb="27" eb="29">
      <t>ジッチ</t>
    </rPh>
    <rPh sb="29" eb="31">
      <t>タナオロシ</t>
    </rPh>
    <rPh sb="33" eb="35">
      <t>カクニン</t>
    </rPh>
    <rPh sb="37" eb="38">
      <t>サイ</t>
    </rPh>
    <rPh sb="39" eb="41">
      <t>インサツ</t>
    </rPh>
    <rPh sb="44" eb="46">
      <t>リヨウ</t>
    </rPh>
    <rPh sb="54" eb="56">
      <t>ザイコ</t>
    </rPh>
    <rPh sb="59" eb="61">
      <t>ザイコ</t>
    </rPh>
    <rPh sb="64" eb="66">
      <t>ニュウリョク</t>
    </rPh>
    <rPh sb="68" eb="69">
      <t>サイ</t>
    </rPh>
    <rPh sb="71" eb="73">
      <t>ミナオ</t>
    </rPh>
    <rPh sb="76" eb="77">
      <t>サイ</t>
    </rPh>
    <rPh sb="79" eb="81">
      <t>ベンリ</t>
    </rPh>
    <phoneticPr fontId="3"/>
  </si>
  <si>
    <t>No.</t>
    <phoneticPr fontId="3"/>
  </si>
  <si>
    <t>酒類の手持品課税・戻税用　在庫表（令和８年10月１日分）</t>
    <rPh sb="0" eb="2">
      <t>シュルイ</t>
    </rPh>
    <rPh sb="3" eb="5">
      <t>テモ</t>
    </rPh>
    <rPh sb="5" eb="6">
      <t>ヒン</t>
    </rPh>
    <rPh sb="6" eb="8">
      <t>カゼイ</t>
    </rPh>
    <rPh sb="9" eb="10">
      <t>レイ</t>
    </rPh>
    <rPh sb="10" eb="11">
      <t>ゼイ</t>
    </rPh>
    <rPh sb="11" eb="12">
      <t>ヨウ</t>
    </rPh>
    <rPh sb="13" eb="15">
      <t>ザイコ</t>
    </rPh>
    <rPh sb="15" eb="16">
      <t>ヒョウ</t>
    </rPh>
    <rPh sb="17" eb="19">
      <t>レイワ</t>
    </rPh>
    <rPh sb="20" eb="21">
      <t>ネン</t>
    </rPh>
    <rPh sb="23" eb="24">
      <t>ガツ</t>
    </rPh>
    <rPh sb="25" eb="26">
      <t>ニチ</t>
    </rPh>
    <rPh sb="26" eb="27">
      <t>ブン</t>
    </rPh>
    <phoneticPr fontId="3"/>
  </si>
  <si>
    <t>品　目　等</t>
    <rPh sb="0" eb="1">
      <t>ヒン</t>
    </rPh>
    <rPh sb="2" eb="3">
      <t>メ</t>
    </rPh>
    <rPh sb="4" eb="5">
      <t>トウ</t>
    </rPh>
    <phoneticPr fontId="3"/>
  </si>
  <si>
    <t>ビール　・　発泡酒（50％以上・25％未満・いわゆる「新ジャンル」・発泡酒③）・</t>
    <rPh sb="6" eb="9">
      <t>ハッポウシュ</t>
    </rPh>
    <rPh sb="10" eb="14">
      <t>バクガヒリツ</t>
    </rPh>
    <rPh sb="17" eb="19">
      <t>イジョウ</t>
    </rPh>
    <rPh sb="22" eb="24">
      <t>ミマン</t>
    </rPh>
    <rPh sb="24" eb="25">
      <t>マタ</t>
    </rPh>
    <rPh sb="31" eb="32">
      <t>シンハッポウシュ</t>
    </rPh>
    <phoneticPr fontId="3"/>
  </si>
  <si>
    <t>その他の発泡性酒類（10度未満・10度以上11度未満）・</t>
    <rPh sb="12" eb="13">
      <t>ド</t>
    </rPh>
    <rPh sb="13" eb="15">
      <t>ミマン</t>
    </rPh>
    <rPh sb="18" eb="19">
      <t>ド</t>
    </rPh>
    <rPh sb="19" eb="21">
      <t>イジョウ</t>
    </rPh>
    <rPh sb="23" eb="24">
      <t>ド</t>
    </rPh>
    <rPh sb="24" eb="26">
      <t>ミマン</t>
    </rPh>
    <phoneticPr fontId="3"/>
  </si>
  <si>
    <t>蒸留酒類（９度未満・９度以上10度未満）・リキュール（９度未満・９度以上10度未満）</t>
    <rPh sb="0" eb="2">
      <t>ジョウリュウ</t>
    </rPh>
    <rPh sb="2" eb="4">
      <t>シュルイ</t>
    </rPh>
    <rPh sb="6" eb="7">
      <t>ド</t>
    </rPh>
    <rPh sb="7" eb="9">
      <t>ミマン</t>
    </rPh>
    <rPh sb="11" eb="14">
      <t>ドイジョウ</t>
    </rPh>
    <rPh sb="16" eb="17">
      <t>ド</t>
    </rPh>
    <rPh sb="17" eb="19">
      <t>ミマン</t>
    </rPh>
    <phoneticPr fontId="3"/>
  </si>
  <si>
    <t>確　認　日　時</t>
    <rPh sb="0" eb="1">
      <t>カク</t>
    </rPh>
    <rPh sb="2" eb="3">
      <t>ニン</t>
    </rPh>
    <rPh sb="4" eb="5">
      <t>ヒ</t>
    </rPh>
    <rPh sb="6" eb="7">
      <t>ジ</t>
    </rPh>
    <phoneticPr fontId="3"/>
  </si>
  <si>
    <t>令和８年　　　　月　　　　日(　　　)　午前・午後　　　　時</t>
    <rPh sb="0" eb="2">
      <t>レイワ</t>
    </rPh>
    <rPh sb="3" eb="4">
      <t>ネン</t>
    </rPh>
    <rPh sb="8" eb="9">
      <t>ガツ</t>
    </rPh>
    <rPh sb="13" eb="14">
      <t>ニチ</t>
    </rPh>
    <rPh sb="20" eb="22">
      <t>ゴゼン</t>
    </rPh>
    <rPh sb="23" eb="25">
      <t>ゴゴ</t>
    </rPh>
    <rPh sb="29" eb="30">
      <t>ジ</t>
    </rPh>
    <phoneticPr fontId="3"/>
  </si>
  <si>
    <t>担当者</t>
    <rPh sb="0" eb="2">
      <t>タントウ</t>
    </rPh>
    <rPh sb="2" eb="3">
      <t>シャ</t>
    </rPh>
    <phoneticPr fontId="3"/>
  </si>
  <si>
    <t>メーカー</t>
    <phoneticPr fontId="3"/>
  </si>
  <si>
    <t>銘柄</t>
    <rPh sb="0" eb="2">
      <t>メイガラ</t>
    </rPh>
    <phoneticPr fontId="3"/>
  </si>
  <si>
    <t>内容量</t>
    <rPh sb="0" eb="3">
      <t>ナイヨウリョウ</t>
    </rPh>
    <phoneticPr fontId="3"/>
  </si>
  <si>
    <t>６缶</t>
    <rPh sb="1" eb="2">
      <t>カン</t>
    </rPh>
    <phoneticPr fontId="3"/>
  </si>
  <si>
    <t>備考</t>
    <rPh sb="0" eb="2">
      <t>ビコウ</t>
    </rPh>
    <phoneticPr fontId="3"/>
  </si>
  <si>
    <t>（ml）</t>
    <phoneticPr fontId="3"/>
  </si>
  <si>
    <t>(　　本入）</t>
    <rPh sb="3" eb="4">
      <t>ホン</t>
    </rPh>
    <rPh sb="4" eb="5">
      <t>イ</t>
    </rPh>
    <phoneticPr fontId="3"/>
  </si>
  <si>
    <t>合計</t>
    <rPh sb="0" eb="2">
      <t>ゴウケイ</t>
    </rPh>
    <phoneticPr fontId="3"/>
  </si>
  <si>
    <t>品目</t>
    <rPh sb="0" eb="2">
      <t>ヒンモク</t>
    </rPh>
    <phoneticPr fontId="3"/>
  </si>
  <si>
    <t>引上引下</t>
    <rPh sb="0" eb="2">
      <t>ヒキア</t>
    </rPh>
    <rPh sb="2" eb="4">
      <t>ヒキサゲ</t>
    </rPh>
    <phoneticPr fontId="3"/>
  </si>
  <si>
    <t>清酒</t>
    <rPh sb="0" eb="2">
      <t>セイシュ</t>
    </rPh>
    <phoneticPr fontId="3"/>
  </si>
  <si>
    <t>対象外</t>
    <rPh sb="0" eb="3">
      <t>タイショウガイ</t>
    </rPh>
    <phoneticPr fontId="3"/>
  </si>
  <si>
    <t>合成清酒</t>
    <rPh sb="0" eb="4">
      <t>ゴウセイセイシュ</t>
    </rPh>
    <phoneticPr fontId="3"/>
  </si>
  <si>
    <t>連続式蒸留焼酎</t>
    <rPh sb="0" eb="7">
      <t>レンゾクシキジョウリュウショウチュウ</t>
    </rPh>
    <phoneticPr fontId="3"/>
  </si>
  <si>
    <t>引下</t>
    <rPh sb="0" eb="2">
      <t>ヒキサゲ</t>
    </rPh>
    <phoneticPr fontId="3"/>
  </si>
  <si>
    <t>単式蒸留焼酎</t>
    <rPh sb="0" eb="6">
      <t>タンシキジョウリュウショウチュウ</t>
    </rPh>
    <phoneticPr fontId="3"/>
  </si>
  <si>
    <t>みりん</t>
    <phoneticPr fontId="3"/>
  </si>
  <si>
    <t>果実酒</t>
    <rPh sb="0" eb="3">
      <t>カジツシュ</t>
    </rPh>
    <phoneticPr fontId="3"/>
  </si>
  <si>
    <t>甘味果実酒</t>
    <rPh sb="0" eb="5">
      <t>カンミカジツシュ</t>
    </rPh>
    <phoneticPr fontId="3"/>
  </si>
  <si>
    <t>ウイスキー</t>
    <phoneticPr fontId="3"/>
  </si>
  <si>
    <t>ブランデー</t>
    <phoneticPr fontId="3"/>
  </si>
  <si>
    <t>その他の醸造酒</t>
    <rPh sb="2" eb="3">
      <t>タ</t>
    </rPh>
    <rPh sb="4" eb="7">
      <t>ジョウゾウシュ</t>
    </rPh>
    <phoneticPr fontId="3"/>
  </si>
  <si>
    <t>スピリッツ</t>
    <phoneticPr fontId="3"/>
  </si>
  <si>
    <t>雑酒（みりん類似）</t>
    <rPh sb="0" eb="2">
      <t>ザッシュ</t>
    </rPh>
    <rPh sb="6" eb="8">
      <t>ルイジ</t>
    </rPh>
    <phoneticPr fontId="3"/>
  </si>
  <si>
    <t>雑酒（みりん類似以外）</t>
    <rPh sb="0" eb="2">
      <t>ザッシュ</t>
    </rPh>
    <rPh sb="6" eb="8">
      <t>ルイジ</t>
    </rPh>
    <rPh sb="8" eb="10">
      <t>イガイ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</si>
</sst>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000000"/>
    <numFmt numFmtId="178" formatCode="#,##0_ "/>
    <numFmt numFmtId="179" formatCode="#,##0.000"/>
    <numFmt numFmtId="180" formatCode="#,##0.00000"/>
    <numFmt numFmtId="181" formatCode="#,##0.0"/>
  </numFmts>
  <fonts count="57" x14ac:knownFonts="1">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6"/>
      <name val="ＭＳ ゴシック"/>
      <family val="2"/>
      <charset val="128"/>
    </font>
    <font>
      <sz val="10"/>
      <color theme="1"/>
      <name val="ＭＳ ゴシック"/>
      <family val="3"/>
      <charset val="128"/>
    </font>
    <font>
      <sz val="9"/>
      <color theme="1"/>
      <name val="ＭＳ ゴシック"/>
      <family val="3"/>
      <charset val="128"/>
    </font>
    <font>
      <sz val="18"/>
      <color theme="1"/>
      <name val="ＭＳ ゴシック"/>
      <family val="2"/>
      <charset val="128"/>
    </font>
    <font>
      <sz val="11"/>
      <color rgb="FFFF0000"/>
      <name val="ＭＳ 明朝"/>
      <family val="1"/>
      <charset val="128"/>
    </font>
    <font>
      <sz val="11"/>
      <color theme="0"/>
      <name val="ＭＳ ゴシック"/>
      <family val="2"/>
      <charset val="128"/>
    </font>
    <font>
      <sz val="18"/>
      <color theme="1"/>
      <name val="HG創英角ｺﾞｼｯｸUB"/>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12"/>
      <color theme="1"/>
      <name val="ＭＳ 明朝"/>
      <family val="1"/>
      <charset val="128"/>
    </font>
    <font>
      <sz val="14"/>
      <color theme="1"/>
      <name val="ＭＳ 明朝"/>
      <family val="1"/>
      <charset val="128"/>
    </font>
    <font>
      <sz val="14"/>
      <color theme="1"/>
      <name val="ＭＳ ゴシック"/>
      <family val="3"/>
      <charset val="128"/>
    </font>
    <font>
      <sz val="16"/>
      <color theme="1"/>
      <name val="ＭＳ ゴシック"/>
      <family val="3"/>
      <charset val="128"/>
    </font>
    <font>
      <sz val="12"/>
      <color theme="1"/>
      <name val="ＭＳ ゴシック"/>
      <family val="3"/>
      <charset val="128"/>
    </font>
    <font>
      <sz val="12"/>
      <color theme="1"/>
      <name val="ＭＳ ゴシック"/>
      <family val="2"/>
      <charset val="128"/>
    </font>
    <font>
      <sz val="14"/>
      <color theme="1"/>
      <name val="ＭＳ ゴシック"/>
      <family val="2"/>
      <charset val="128"/>
    </font>
    <font>
      <sz val="10"/>
      <color theme="1"/>
      <name val="ＭＳ ゴシック"/>
      <family val="2"/>
      <charset val="128"/>
    </font>
    <font>
      <sz val="16"/>
      <color theme="1"/>
      <name val="ＭＳ ゴシック"/>
      <family val="2"/>
      <charset val="128"/>
    </font>
    <font>
      <u/>
      <sz val="10"/>
      <color theme="1"/>
      <name val="ＭＳ ゴシック"/>
      <family val="3"/>
      <charset val="128"/>
    </font>
    <font>
      <u/>
      <sz val="16"/>
      <color theme="1"/>
      <name val="ＭＳ ゴシック"/>
      <family val="2"/>
      <charset val="128"/>
    </font>
    <font>
      <u/>
      <sz val="16"/>
      <color theme="1"/>
      <name val="ＭＳ ゴシック"/>
      <family val="3"/>
      <charset val="128"/>
    </font>
    <font>
      <sz val="12"/>
      <color theme="1"/>
      <name val="HG丸ｺﾞｼｯｸM-PRO"/>
      <family val="3"/>
      <charset val="128"/>
    </font>
    <font>
      <sz val="12"/>
      <color rgb="FFFF0000"/>
      <name val="HG丸ｺﾞｼｯｸM-PRO"/>
      <family val="3"/>
      <charset val="128"/>
    </font>
    <font>
      <b/>
      <sz val="12"/>
      <color rgb="FFFF0000"/>
      <name val="HG丸ｺﾞｼｯｸM-PRO"/>
      <family val="3"/>
      <charset val="128"/>
    </font>
    <font>
      <sz val="11"/>
      <color theme="1"/>
      <name val="HG丸ｺﾞｼｯｸM-PRO"/>
      <family val="3"/>
      <charset val="128"/>
    </font>
    <font>
      <sz val="11"/>
      <color rgb="FFFF0000"/>
      <name val="HG丸ｺﾞｼｯｸM-PRO"/>
      <family val="3"/>
      <charset val="128"/>
    </font>
    <font>
      <sz val="10"/>
      <color theme="1"/>
      <name val="HG丸ｺﾞｼｯｸM-PRO"/>
      <family val="3"/>
      <charset val="128"/>
    </font>
    <font>
      <sz val="11"/>
      <name val="HG丸ｺﾞｼｯｸM-PRO"/>
      <family val="3"/>
      <charset val="128"/>
    </font>
    <font>
      <u/>
      <sz val="11"/>
      <color theme="10"/>
      <name val="ＭＳ ゴシック"/>
      <family val="2"/>
      <charset val="128"/>
    </font>
    <font>
      <sz val="9"/>
      <color theme="1"/>
      <name val="HG丸ｺﾞｼｯｸM-PRO"/>
      <family val="3"/>
      <charset val="128"/>
    </font>
    <font>
      <sz val="18"/>
      <color rgb="FFFF0000"/>
      <name val="ＭＳ ゴシック"/>
      <family val="3"/>
      <charset val="128"/>
    </font>
    <font>
      <sz val="12"/>
      <name val="HG丸ｺﾞｼｯｸM-PRO"/>
      <family val="3"/>
      <charset val="128"/>
    </font>
    <font>
      <b/>
      <sz val="10"/>
      <color rgb="FFFF0000"/>
      <name val="HG丸ｺﾞｼｯｸM-PRO"/>
      <family val="3"/>
      <charset val="128"/>
    </font>
    <font>
      <sz val="10"/>
      <color rgb="FFFF0000"/>
      <name val="HG丸ｺﾞｼｯｸM-PRO"/>
      <family val="3"/>
      <charset val="128"/>
    </font>
    <font>
      <b/>
      <sz val="10"/>
      <color rgb="FFFF0000"/>
      <name val="ＭＳ 明朝"/>
      <family val="1"/>
      <charset val="128"/>
    </font>
    <font>
      <sz val="16"/>
      <color theme="1"/>
      <name val="ＭＳ 明朝"/>
      <family val="1"/>
      <charset val="128"/>
    </font>
    <font>
      <sz val="22"/>
      <color rgb="FFFF0000"/>
      <name val="ＭＳ ゴシック"/>
      <family val="3"/>
      <charset val="128"/>
    </font>
    <font>
      <sz val="11"/>
      <name val="ＭＳ ゴシック"/>
      <family val="3"/>
      <charset val="128"/>
    </font>
    <font>
      <sz val="11"/>
      <name val="ＭＳ ゴシック"/>
      <family val="2"/>
      <charset val="128"/>
    </font>
    <font>
      <sz val="11"/>
      <color rgb="FFFFFF00"/>
      <name val="ＭＳ ゴシック"/>
      <family val="2"/>
      <charset val="128"/>
    </font>
    <font>
      <sz val="8"/>
      <color theme="1"/>
      <name val="ＭＳ ゴシック"/>
      <family val="3"/>
      <charset val="128"/>
    </font>
    <font>
      <sz val="11"/>
      <color theme="1"/>
      <name val="ＭＳ Ｐゴシック"/>
      <family val="2"/>
      <charset val="128"/>
      <scheme val="minor"/>
    </font>
    <font>
      <b/>
      <sz val="10"/>
      <color theme="1"/>
      <name val="ＭＳ ゴシック"/>
      <family val="3"/>
      <charset val="128"/>
    </font>
    <font>
      <sz val="6"/>
      <name val="ＭＳ Ｐゴシック"/>
      <family val="2"/>
      <charset val="128"/>
      <scheme val="minor"/>
    </font>
    <font>
      <sz val="10.5"/>
      <color theme="1"/>
      <name val="ＭＳ 明朝"/>
      <family val="1"/>
      <charset val="128"/>
    </font>
    <font>
      <sz val="11"/>
      <color theme="1"/>
      <name val="ＭＳ ゴシック"/>
      <family val="3"/>
      <charset val="128"/>
    </font>
    <font>
      <u/>
      <sz val="12"/>
      <color theme="1"/>
      <name val="ＭＳ 明朝"/>
      <family val="1"/>
      <charset val="128"/>
    </font>
    <font>
      <sz val="9"/>
      <name val="ＭＳ 明朝"/>
      <family val="1"/>
      <charset val="128"/>
    </font>
    <font>
      <sz val="9"/>
      <name val="ＭＳ ゴシック"/>
      <family val="3"/>
      <charset val="128"/>
    </font>
    <font>
      <u/>
      <sz val="12"/>
      <color theme="1"/>
      <name val="HG丸ｺﾞｼｯｸM-PRO"/>
      <family val="3"/>
      <charset val="128"/>
    </font>
    <font>
      <b/>
      <sz val="11"/>
      <color rgb="FFFF4B00"/>
      <name val="ＭＳ ゴシック"/>
      <family val="3"/>
      <charset val="128"/>
    </font>
  </fonts>
  <fills count="7">
    <fill>
      <patternFill patternType="none"/>
    </fill>
    <fill>
      <patternFill patternType="gray125"/>
    </fill>
    <fill>
      <patternFill patternType="solid">
        <fgColor theme="7" tint="0.59999389629810485"/>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225">
    <border>
      <left/>
      <right/>
      <top/>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medium">
        <color auto="1"/>
      </top>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hair">
        <color auto="1"/>
      </left>
      <right style="medium">
        <color auto="1"/>
      </right>
      <top style="thin">
        <color auto="1"/>
      </top>
      <bottom style="double">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bottom style="thin">
        <color auto="1"/>
      </bottom>
      <diagonal/>
    </border>
    <border>
      <left/>
      <right style="hair">
        <color auto="1"/>
      </right>
      <top style="medium">
        <color auto="1"/>
      </top>
      <bottom/>
      <diagonal/>
    </border>
    <border>
      <left/>
      <right style="hair">
        <color auto="1"/>
      </right>
      <top style="thin">
        <color auto="1"/>
      </top>
      <bottom style="hair">
        <color auto="1"/>
      </bottom>
      <diagonal/>
    </border>
    <border>
      <left/>
      <right style="hair">
        <color auto="1"/>
      </right>
      <top/>
      <bottom style="hair">
        <color auto="1"/>
      </bottom>
      <diagonal/>
    </border>
    <border>
      <left/>
      <right style="hair">
        <color auto="1"/>
      </right>
      <top style="hair">
        <color auto="1"/>
      </top>
      <bottom/>
      <diagonal/>
    </border>
    <border>
      <left/>
      <right style="hair">
        <color auto="1"/>
      </right>
      <top style="thin">
        <color auto="1"/>
      </top>
      <bottom style="thin">
        <color auto="1"/>
      </bottom>
      <diagonal/>
    </border>
    <border>
      <left/>
      <right style="hair">
        <color auto="1"/>
      </right>
      <top style="thin">
        <color auto="1"/>
      </top>
      <bottom style="double">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bottom style="hair">
        <color auto="1"/>
      </bottom>
      <diagonal/>
    </border>
    <border>
      <left style="hair">
        <color auto="1"/>
      </left>
      <right style="thin">
        <color auto="1"/>
      </right>
      <top style="hair">
        <color auto="1"/>
      </top>
      <bottom/>
      <diagonal/>
    </border>
    <border>
      <left style="hair">
        <color auto="1"/>
      </left>
      <right style="thin">
        <color auto="1"/>
      </right>
      <top style="thin">
        <color auto="1"/>
      </top>
      <bottom style="thin">
        <color auto="1"/>
      </bottom>
      <diagonal/>
    </border>
    <border>
      <left style="medium">
        <color auto="1"/>
      </left>
      <right/>
      <top/>
      <bottom/>
      <diagonal/>
    </border>
    <border>
      <left style="hair">
        <color auto="1"/>
      </left>
      <right style="hair">
        <color auto="1"/>
      </right>
      <top style="thick">
        <color auto="1"/>
      </top>
      <bottom style="hair">
        <color auto="1"/>
      </bottom>
      <diagonal/>
    </border>
    <border>
      <left style="hair">
        <color auto="1"/>
      </left>
      <right style="thick">
        <color auto="1"/>
      </right>
      <top style="thick">
        <color auto="1"/>
      </top>
      <bottom style="hair">
        <color auto="1"/>
      </bottom>
      <diagonal/>
    </border>
    <border>
      <left style="hair">
        <color auto="1"/>
      </left>
      <right style="hair">
        <color auto="1"/>
      </right>
      <top style="hair">
        <color auto="1"/>
      </top>
      <bottom style="thick">
        <color auto="1"/>
      </bottom>
      <diagonal/>
    </border>
    <border>
      <left style="hair">
        <color auto="1"/>
      </left>
      <right style="thick">
        <color auto="1"/>
      </right>
      <top style="hair">
        <color auto="1"/>
      </top>
      <bottom style="thick">
        <color auto="1"/>
      </bottom>
      <diagonal/>
    </border>
    <border>
      <left/>
      <right style="hair">
        <color auto="1"/>
      </right>
      <top style="thick">
        <color auto="1"/>
      </top>
      <bottom style="hair">
        <color auto="1"/>
      </bottom>
      <diagonal/>
    </border>
    <border>
      <left/>
      <right style="hair">
        <color auto="1"/>
      </right>
      <top style="hair">
        <color auto="1"/>
      </top>
      <bottom style="thick">
        <color auto="1"/>
      </bottom>
      <diagonal/>
    </border>
    <border>
      <left style="thick">
        <color rgb="FFFF0000"/>
      </left>
      <right style="thick">
        <color rgb="FFFF0000"/>
      </right>
      <top style="thick">
        <color rgb="FFFF0000"/>
      </top>
      <bottom style="thick">
        <color rgb="FFFF0000"/>
      </bottom>
      <diagonal/>
    </border>
    <border>
      <left/>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right/>
      <top/>
      <bottom style="thin">
        <color auto="1"/>
      </bottom>
      <diagonal/>
    </border>
    <border>
      <left style="thin">
        <color auto="1"/>
      </left>
      <right style="hair">
        <color auto="1"/>
      </right>
      <top style="hair">
        <color auto="1"/>
      </top>
      <bottom/>
      <diagonal/>
    </border>
    <border>
      <left style="thin">
        <color auto="1"/>
      </left>
      <right style="hair">
        <color auto="1"/>
      </right>
      <top/>
      <bottom/>
      <diagonal/>
    </border>
    <border>
      <left style="thin">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auto="1"/>
      </left>
      <right/>
      <top style="thin">
        <color auto="1"/>
      </top>
      <bottom/>
      <diagonal/>
    </border>
    <border>
      <left/>
      <right/>
      <top style="thin">
        <color auto="1"/>
      </top>
      <bottom/>
      <diagonal/>
    </border>
    <border>
      <left/>
      <right style="hair">
        <color auto="1"/>
      </right>
      <top style="thin">
        <color auto="1"/>
      </top>
      <bottom/>
      <diagonal/>
    </border>
    <border>
      <left style="thin">
        <color auto="1"/>
      </left>
      <right/>
      <top/>
      <bottom/>
      <diagonal/>
    </border>
    <border>
      <left/>
      <right style="hair">
        <color auto="1"/>
      </right>
      <top/>
      <bottom/>
      <diagonal/>
    </border>
    <border>
      <left style="hair">
        <color auto="1"/>
      </left>
      <right style="thin">
        <color auto="1"/>
      </right>
      <top/>
      <bottom/>
      <diagonal/>
    </border>
    <border>
      <left style="thin">
        <color auto="1"/>
      </left>
      <right/>
      <top/>
      <bottom style="thin">
        <color auto="1"/>
      </bottom>
      <diagonal/>
    </border>
    <border>
      <left/>
      <right style="hair">
        <color auto="1"/>
      </right>
      <top/>
      <bottom style="thin">
        <color auto="1"/>
      </bottom>
      <diagonal/>
    </border>
    <border>
      <left style="hair">
        <color auto="1"/>
      </left>
      <right/>
      <top/>
      <bottom/>
      <diagonal/>
    </border>
    <border>
      <left/>
      <right style="thin">
        <color auto="1"/>
      </right>
      <top/>
      <bottom/>
      <diagonal/>
    </border>
    <border>
      <left style="hair">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style="thin">
        <color auto="1"/>
      </top>
      <bottom style="dotted">
        <color auto="1"/>
      </bottom>
      <diagonal/>
    </border>
    <border>
      <left/>
      <right/>
      <top style="thin">
        <color auto="1"/>
      </top>
      <bottom style="dotted">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hair">
        <color auto="1"/>
      </left>
      <right/>
      <top style="thin">
        <color auto="1"/>
      </top>
      <bottom style="thin">
        <color auto="1"/>
      </bottom>
      <diagonal/>
    </border>
    <border>
      <left style="hair">
        <color auto="1"/>
      </left>
      <right style="thin">
        <color auto="1"/>
      </right>
      <top/>
      <bottom style="thin">
        <color auto="1"/>
      </bottom>
      <diagonal/>
    </border>
    <border>
      <left style="hair">
        <color auto="1"/>
      </left>
      <right/>
      <top style="thin">
        <color auto="1"/>
      </top>
      <bottom/>
      <diagonal/>
    </border>
    <border>
      <left style="medium">
        <color auto="1"/>
      </left>
      <right style="thin">
        <color auto="1"/>
      </right>
      <top style="medium">
        <color auto="1"/>
      </top>
      <bottom style="medium">
        <color auto="1"/>
      </bottom>
      <diagonal/>
    </border>
    <border>
      <left/>
      <right/>
      <top style="medium">
        <color auto="1"/>
      </top>
      <bottom/>
      <diagonal/>
    </border>
    <border>
      <left/>
      <right/>
      <top style="thin">
        <color auto="1"/>
      </top>
      <bottom style="thin">
        <color auto="1"/>
      </bottom>
      <diagonal/>
    </border>
    <border>
      <left style="hair">
        <color auto="1"/>
      </left>
      <right style="thin">
        <color auto="1"/>
      </right>
      <top style="thin">
        <color auto="1"/>
      </top>
      <bottom/>
      <diagonal/>
    </border>
    <border>
      <left style="double">
        <color auto="1"/>
      </left>
      <right/>
      <top/>
      <bottom/>
      <diagonal/>
    </border>
    <border>
      <left style="double">
        <color auto="1"/>
      </left>
      <right/>
      <top/>
      <bottom style="thin">
        <color auto="1"/>
      </bottom>
      <diagonal/>
    </border>
    <border>
      <left style="double">
        <color auto="1"/>
      </left>
      <right/>
      <top style="double">
        <color auto="1"/>
      </top>
      <bottom/>
      <diagonal/>
    </border>
    <border>
      <left/>
      <right/>
      <top style="double">
        <color auto="1"/>
      </top>
      <bottom/>
      <diagonal/>
    </border>
    <border>
      <left/>
      <right style="thin">
        <color auto="1"/>
      </right>
      <top style="double">
        <color auto="1"/>
      </top>
      <bottom/>
      <diagonal/>
    </border>
    <border>
      <left style="medium">
        <color auto="1"/>
      </left>
      <right/>
      <top style="medium">
        <color auto="1"/>
      </top>
      <bottom/>
      <diagonal/>
    </border>
    <border>
      <left/>
      <right style="thin">
        <color auto="1"/>
      </right>
      <top style="medium">
        <color auto="1"/>
      </top>
      <bottom/>
      <diagonal/>
    </border>
    <border>
      <left/>
      <right style="thin">
        <color auto="1"/>
      </right>
      <top style="medium">
        <color auto="1"/>
      </top>
      <bottom style="thin">
        <color auto="1"/>
      </bottom>
      <diagonal/>
    </border>
    <border>
      <left style="thin">
        <color auto="1"/>
      </left>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style="dotted">
        <color auto="1"/>
      </bottom>
      <diagonal/>
    </border>
    <border>
      <left/>
      <right style="medium">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style="thin">
        <color auto="1"/>
      </left>
      <right style="medium">
        <color auto="1"/>
      </right>
      <top/>
      <bottom style="thin">
        <color auto="1"/>
      </bottom>
      <diagonal/>
    </border>
    <border>
      <left style="hair">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medium">
        <color auto="1"/>
      </left>
      <right/>
      <top style="thin">
        <color auto="1"/>
      </top>
      <bottom style="thin">
        <color auto="1"/>
      </bottom>
      <diagonal/>
    </border>
    <border>
      <left style="medium">
        <color auto="1"/>
      </left>
      <right/>
      <top style="thin">
        <color auto="1"/>
      </top>
      <bottom style="double">
        <color auto="1"/>
      </bottom>
      <diagonal/>
    </border>
    <border diagonalDown="1">
      <left style="medium">
        <color auto="1"/>
      </left>
      <right/>
      <top/>
      <bottom style="thin">
        <color auto="1"/>
      </bottom>
      <diagonal style="hair">
        <color auto="1"/>
      </diagonal>
    </border>
    <border diagonalDown="1">
      <left/>
      <right/>
      <top/>
      <bottom style="thin">
        <color auto="1"/>
      </bottom>
      <diagonal style="hair">
        <color auto="1"/>
      </diagonal>
    </border>
    <border diagonalDown="1">
      <left/>
      <right style="thin">
        <color auto="1"/>
      </right>
      <top/>
      <bottom style="thin">
        <color auto="1"/>
      </bottom>
      <diagonal style="hair">
        <color auto="1"/>
      </diagonal>
    </border>
    <border>
      <left/>
      <right style="thick">
        <color auto="1"/>
      </right>
      <top style="hair">
        <color auto="1"/>
      </top>
      <bottom style="hair">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style="hair">
        <color auto="1"/>
      </right>
      <top/>
      <bottom style="medium">
        <color auto="1"/>
      </bottom>
      <diagonal/>
    </border>
    <border>
      <left style="hair">
        <color auto="1"/>
      </left>
      <right style="thin">
        <color auto="1"/>
      </right>
      <top/>
      <bottom style="medium">
        <color auto="1"/>
      </bottom>
      <diagonal/>
    </border>
    <border>
      <left/>
      <right style="medium">
        <color auto="1"/>
      </right>
      <top/>
      <bottom style="medium">
        <color auto="1"/>
      </bottom>
      <diagonal/>
    </border>
    <border>
      <left style="medium">
        <color auto="1"/>
      </left>
      <right style="hair">
        <color auto="1"/>
      </right>
      <top style="thin">
        <color auto="1"/>
      </top>
      <bottom/>
      <diagonal/>
    </border>
    <border>
      <left style="medium">
        <color auto="1"/>
      </left>
      <right style="hair">
        <color auto="1"/>
      </right>
      <top/>
      <bottom style="thin">
        <color auto="1"/>
      </bottom>
      <diagonal/>
    </border>
    <border>
      <left style="thin">
        <color auto="1"/>
      </left>
      <right style="hair">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style="medium">
        <color auto="1"/>
      </left>
      <right style="medium">
        <color auto="1"/>
      </right>
      <top/>
      <bottom style="hair">
        <color auto="1"/>
      </bottom>
      <diagonal/>
    </border>
    <border>
      <left style="medium">
        <color auto="1"/>
      </left>
      <right style="medium">
        <color auto="1"/>
      </right>
      <top style="hair">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medium">
        <color auto="1"/>
      </bottom>
      <diagonal/>
    </border>
    <border>
      <left style="hair">
        <color auto="1"/>
      </left>
      <right/>
      <top style="medium">
        <color auto="1"/>
      </top>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medium">
        <color auto="1"/>
      </right>
      <top/>
      <bottom style="hair">
        <color auto="1"/>
      </bottom>
      <diagonal/>
    </border>
    <border>
      <left style="thin">
        <color auto="1"/>
      </left>
      <right style="medium">
        <color auto="1"/>
      </right>
      <top style="hair">
        <color auto="1"/>
      </top>
      <bottom style="hair">
        <color auto="1"/>
      </bottom>
      <diagonal/>
    </border>
    <border>
      <left style="thin">
        <color auto="1"/>
      </left>
      <right style="medium">
        <color auto="1"/>
      </right>
      <top style="hair">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thin">
        <color auto="1"/>
      </right>
      <top style="medium">
        <color auto="1"/>
      </top>
      <bottom style="hair">
        <color auto="1"/>
      </bottom>
      <diagonal/>
    </border>
    <border>
      <left/>
      <right style="hair">
        <color auto="1"/>
      </right>
      <top style="medium">
        <color auto="1"/>
      </top>
      <bottom style="medium">
        <color auto="1"/>
      </bottom>
      <diagonal/>
    </border>
    <border>
      <left style="hair">
        <color auto="1"/>
      </left>
      <right/>
      <top style="thin">
        <color auto="1"/>
      </top>
      <bottom style="hair">
        <color auto="1"/>
      </bottom>
      <diagonal/>
    </border>
    <border>
      <left style="thick">
        <color auto="1"/>
      </left>
      <right/>
      <top style="thick">
        <color auto="1"/>
      </top>
      <bottom/>
      <diagonal/>
    </border>
    <border>
      <left style="thick">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auto="1"/>
      </right>
      <top style="thick">
        <color auto="1"/>
      </top>
      <bottom/>
      <diagonal/>
    </border>
    <border>
      <left style="thick">
        <color auto="1"/>
      </left>
      <right/>
      <top/>
      <bottom style="thick">
        <color auto="1"/>
      </bottom>
      <diagonal/>
    </border>
    <border>
      <left/>
      <right style="thin">
        <color auto="1"/>
      </right>
      <top/>
      <bottom style="thick">
        <color auto="1"/>
      </bottom>
      <diagonal/>
    </border>
    <border>
      <left style="thin">
        <color auto="1"/>
      </left>
      <right/>
      <top style="hair">
        <color auto="1"/>
      </top>
      <bottom style="thick">
        <color auto="1"/>
      </bottom>
      <diagonal/>
    </border>
    <border>
      <left/>
      <right style="medium">
        <color auto="1"/>
      </right>
      <top style="medium">
        <color auto="1"/>
      </top>
      <bottom/>
      <diagonal/>
    </border>
    <border>
      <left/>
      <right style="thin">
        <color auto="1"/>
      </right>
      <top/>
      <bottom style="medium">
        <color auto="1"/>
      </bottom>
      <diagonal/>
    </border>
    <border>
      <left/>
      <right/>
      <top style="thin">
        <color auto="1"/>
      </top>
      <bottom style="hair">
        <color auto="1"/>
      </bottom>
      <diagonal/>
    </border>
    <border>
      <left style="medium">
        <color auto="1"/>
      </left>
      <right style="thin">
        <color auto="1"/>
      </right>
      <top/>
      <bottom/>
      <diagonal/>
    </border>
    <border>
      <left style="double">
        <color auto="1"/>
      </left>
      <right/>
      <top style="thin">
        <color auto="1"/>
      </top>
      <bottom style="thin">
        <color auto="1"/>
      </bottom>
      <diagonal/>
    </border>
    <border>
      <left/>
      <right style="double">
        <color auto="1"/>
      </right>
      <top style="thin">
        <color auto="1"/>
      </top>
      <bottom/>
      <diagonal/>
    </border>
    <border>
      <left/>
      <right style="double">
        <color auto="1"/>
      </right>
      <top/>
      <bottom style="thin">
        <color auto="1"/>
      </bottom>
      <diagonal/>
    </border>
    <border>
      <left style="medium">
        <color auto="1"/>
      </left>
      <right/>
      <top/>
      <bottom style="double">
        <color auto="1"/>
      </bottom>
      <diagonal/>
    </border>
    <border>
      <left/>
      <right style="thin">
        <color auto="1"/>
      </right>
      <top/>
      <bottom style="double">
        <color auto="1"/>
      </bottom>
      <diagonal/>
    </border>
    <border>
      <left style="thin">
        <color auto="1"/>
      </left>
      <right/>
      <top/>
      <bottom style="double">
        <color auto="1"/>
      </bottom>
      <diagonal/>
    </border>
    <border>
      <left style="hair">
        <color auto="1"/>
      </left>
      <right/>
      <top/>
      <bottom style="double">
        <color auto="1"/>
      </bottom>
      <diagonal/>
    </border>
    <border>
      <left/>
      <right style="medium">
        <color auto="1"/>
      </right>
      <top style="double">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style="medium">
        <color auto="1"/>
      </bottom>
      <diagonal/>
    </border>
    <border>
      <left/>
      <right style="medium">
        <color auto="1"/>
      </right>
      <top style="double">
        <color auto="1"/>
      </top>
      <bottom style="double">
        <color auto="1"/>
      </bottom>
      <diagonal/>
    </border>
    <border>
      <left style="hair">
        <color auto="1"/>
      </left>
      <right style="medium">
        <color auto="1"/>
      </right>
      <top style="thin">
        <color auto="1"/>
      </top>
      <bottom/>
      <diagonal/>
    </border>
    <border>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style="double">
        <color auto="1"/>
      </bottom>
      <diagonal/>
    </border>
    <border>
      <left style="medium">
        <color auto="1"/>
      </left>
      <right/>
      <top style="double">
        <color auto="1"/>
      </top>
      <bottom style="double">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hair">
        <color auto="1"/>
      </right>
      <top/>
      <bottom style="double">
        <color auto="1"/>
      </bottom>
      <diagonal/>
    </border>
    <border>
      <left style="medium">
        <color auto="1"/>
      </left>
      <right style="medium">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medium">
        <color auto="1"/>
      </bottom>
      <diagonal/>
    </border>
    <border>
      <left/>
      <right/>
      <top style="hair">
        <color auto="1"/>
      </top>
      <bottom style="thin">
        <color auto="1"/>
      </bottom>
      <diagonal/>
    </border>
    <border>
      <left style="hair">
        <color auto="1"/>
      </left>
      <right style="hair">
        <color auto="1"/>
      </right>
      <top style="double">
        <color auto="1"/>
      </top>
      <bottom style="hair">
        <color auto="1"/>
      </bottom>
      <diagonal/>
    </border>
    <border>
      <left style="hair">
        <color auto="1"/>
      </left>
      <right style="thin">
        <color auto="1"/>
      </right>
      <top style="double">
        <color auto="1"/>
      </top>
      <bottom style="hair">
        <color auto="1"/>
      </bottom>
      <diagonal/>
    </border>
    <border>
      <left/>
      <right style="medium">
        <color auto="1"/>
      </right>
      <top/>
      <bottom style="double">
        <color indexed="64"/>
      </bottom>
      <diagonal/>
    </border>
    <border>
      <left style="thin">
        <color auto="1"/>
      </left>
      <right/>
      <top style="double">
        <color auto="1"/>
      </top>
      <bottom/>
      <diagonal/>
    </border>
    <border>
      <left style="hair">
        <color auto="1"/>
      </left>
      <right style="medium">
        <color auto="1"/>
      </right>
      <top/>
      <bottom style="thin">
        <color auto="1"/>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medium">
        <color indexed="64"/>
      </bottom>
      <diagonal style="thin">
        <color indexed="64"/>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style="thin">
        <color indexed="64"/>
      </left>
      <right style="thin">
        <color indexed="64"/>
      </right>
      <top/>
      <bottom/>
      <diagonal style="thin">
        <color indexed="64"/>
      </diagonal>
    </border>
    <border diagonalUp="1">
      <left/>
      <right/>
      <top/>
      <bottom/>
      <diagonal style="thin">
        <color indexed="64"/>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hair">
        <color auto="1"/>
      </right>
      <top style="thin">
        <color auto="1"/>
      </top>
      <bottom style="hair">
        <color auto="1"/>
      </bottom>
      <diagonal/>
    </border>
    <border>
      <left style="dotted">
        <color auto="1"/>
      </left>
      <right/>
      <top/>
      <bottom style="thin">
        <color auto="1"/>
      </bottom>
      <diagonal/>
    </border>
    <border>
      <left/>
      <right style="dotted">
        <color auto="1"/>
      </right>
      <top/>
      <bottom style="thin">
        <color auto="1"/>
      </bottom>
      <diagonal/>
    </border>
    <border>
      <left style="medium">
        <color auto="1"/>
      </left>
      <right style="thin">
        <color auto="1"/>
      </right>
      <top style="double">
        <color auto="1"/>
      </top>
      <bottom/>
      <diagonal/>
    </border>
  </borders>
  <cellStyleXfs count="5">
    <xf numFmtId="0" fontId="0" fillId="0" borderId="0">
      <alignment vertical="center"/>
    </xf>
    <xf numFmtId="38" fontId="2" fillId="0" borderId="0" applyFont="0" applyFill="0" applyBorder="0" applyAlignment="0" applyProtection="0">
      <alignment vertical="center"/>
    </xf>
    <xf numFmtId="0" fontId="34" fillId="0" borderId="0" applyNumberFormat="0" applyFill="0" applyBorder="0" applyAlignment="0" applyProtection="0">
      <alignment vertical="center"/>
    </xf>
    <xf numFmtId="0" fontId="47" fillId="0" borderId="0">
      <alignment vertical="center"/>
    </xf>
    <xf numFmtId="0" fontId="1" fillId="0" borderId="0">
      <alignment vertical="center"/>
    </xf>
  </cellStyleXfs>
  <cellXfs count="918">
    <xf numFmtId="0" fontId="0" fillId="0" borderId="0" xfId="0">
      <alignment vertical="center"/>
    </xf>
    <xf numFmtId="0" fontId="11" fillId="4" borderId="0" xfId="0" applyFont="1" applyFill="1">
      <alignment vertical="center"/>
    </xf>
    <xf numFmtId="0" fontId="11" fillId="4" borderId="60" xfId="0" applyFont="1" applyFill="1" applyBorder="1">
      <alignment vertical="center"/>
    </xf>
    <xf numFmtId="0" fontId="11" fillId="4" borderId="61" xfId="0" applyFont="1" applyFill="1" applyBorder="1">
      <alignment vertical="center"/>
    </xf>
    <xf numFmtId="0" fontId="11" fillId="4" borderId="73" xfId="0" applyFont="1" applyFill="1" applyBorder="1">
      <alignment vertical="center"/>
    </xf>
    <xf numFmtId="0" fontId="11" fillId="4" borderId="69" xfId="0" applyFont="1" applyFill="1" applyBorder="1">
      <alignment vertical="center"/>
    </xf>
    <xf numFmtId="0" fontId="11" fillId="4" borderId="63" xfId="0" applyFont="1" applyFill="1" applyBorder="1">
      <alignment vertical="center"/>
    </xf>
    <xf numFmtId="0" fontId="11" fillId="4" borderId="74" xfId="0" applyFont="1" applyFill="1" applyBorder="1">
      <alignment vertical="center"/>
    </xf>
    <xf numFmtId="0" fontId="11" fillId="4" borderId="75" xfId="0" applyFont="1" applyFill="1" applyBorder="1">
      <alignment vertical="center"/>
    </xf>
    <xf numFmtId="0" fontId="11" fillId="4" borderId="69" xfId="0" applyFont="1" applyFill="1" applyBorder="1" applyAlignment="1">
      <alignment horizontal="right" vertical="center"/>
    </xf>
    <xf numFmtId="0" fontId="11" fillId="4" borderId="71" xfId="0" applyFont="1" applyFill="1" applyBorder="1">
      <alignment vertical="center"/>
    </xf>
    <xf numFmtId="0" fontId="11" fillId="4" borderId="52" xfId="0" applyFont="1" applyFill="1" applyBorder="1">
      <alignment vertical="center"/>
    </xf>
    <xf numFmtId="0" fontId="13" fillId="4" borderId="0" xfId="0" applyFont="1" applyFill="1" applyAlignment="1">
      <alignment vertical="center" wrapText="1"/>
    </xf>
    <xf numFmtId="0" fontId="13" fillId="4" borderId="0" xfId="0" applyFont="1" applyFill="1" applyAlignment="1">
      <alignment horizontal="right" vertical="center"/>
    </xf>
    <xf numFmtId="0" fontId="11" fillId="4" borderId="92" xfId="0" applyFont="1" applyFill="1" applyBorder="1">
      <alignment vertical="center"/>
    </xf>
    <xf numFmtId="0" fontId="14" fillId="4" borderId="0" xfId="0" applyFont="1" applyFill="1">
      <alignment vertical="center"/>
    </xf>
    <xf numFmtId="0" fontId="14" fillId="4" borderId="61" xfId="0" applyFont="1" applyFill="1" applyBorder="1">
      <alignment vertical="center"/>
    </xf>
    <xf numFmtId="0" fontId="11" fillId="4" borderId="97" xfId="0" applyFont="1" applyFill="1" applyBorder="1">
      <alignment vertical="center"/>
    </xf>
    <xf numFmtId="0" fontId="11" fillId="4" borderId="100" xfId="0" applyFont="1" applyFill="1" applyBorder="1">
      <alignment vertical="center"/>
    </xf>
    <xf numFmtId="0" fontId="11" fillId="4" borderId="101" xfId="0" applyFont="1" applyFill="1" applyBorder="1">
      <alignment vertical="center"/>
    </xf>
    <xf numFmtId="0" fontId="11" fillId="4" borderId="103" xfId="0" applyFont="1" applyFill="1" applyBorder="1">
      <alignment vertical="center"/>
    </xf>
    <xf numFmtId="0" fontId="11" fillId="4" borderId="104" xfId="0" applyFont="1" applyFill="1" applyBorder="1">
      <alignment vertical="center"/>
    </xf>
    <xf numFmtId="0" fontId="11" fillId="4" borderId="40" xfId="0" applyFont="1" applyFill="1" applyBorder="1">
      <alignment vertical="center"/>
    </xf>
    <xf numFmtId="0" fontId="11" fillId="4" borderId="107" xfId="0" applyFont="1" applyFill="1" applyBorder="1">
      <alignment vertical="center"/>
    </xf>
    <xf numFmtId="0" fontId="0" fillId="4" borderId="0" xfId="0" applyFill="1">
      <alignment vertical="center"/>
    </xf>
    <xf numFmtId="0" fontId="0" fillId="4" borderId="0" xfId="0" applyFill="1" applyAlignment="1">
      <alignment horizontal="center" vertical="center" wrapText="1"/>
    </xf>
    <xf numFmtId="0" fontId="0" fillId="4" borderId="0" xfId="0" applyFill="1" applyAlignment="1">
      <alignment horizontal="center" vertical="center"/>
    </xf>
    <xf numFmtId="38" fontId="0" fillId="4" borderId="40" xfId="0" applyNumberFormat="1" applyFill="1" applyBorder="1">
      <alignment vertical="center"/>
    </xf>
    <xf numFmtId="38" fontId="0" fillId="4" borderId="0" xfId="1" applyFont="1" applyFill="1">
      <alignment vertical="center"/>
    </xf>
    <xf numFmtId="38" fontId="0" fillId="4" borderId="40" xfId="0" applyNumberFormat="1" applyFill="1" applyBorder="1" applyAlignment="1">
      <alignment horizontal="center" vertical="center"/>
    </xf>
    <xf numFmtId="38" fontId="0" fillId="4" borderId="0" xfId="0" applyNumberFormat="1" applyFill="1">
      <alignment vertical="center"/>
    </xf>
    <xf numFmtId="38" fontId="0" fillId="4" borderId="32" xfId="0" applyNumberFormat="1" applyFill="1" applyBorder="1">
      <alignment vertical="center"/>
    </xf>
    <xf numFmtId="38" fontId="7" fillId="4" borderId="0" xfId="0" applyNumberFormat="1" applyFont="1" applyFill="1" applyAlignment="1">
      <alignment vertical="center" wrapText="1"/>
    </xf>
    <xf numFmtId="38" fontId="0" fillId="4" borderId="33" xfId="0" applyNumberFormat="1" applyFill="1" applyBorder="1">
      <alignment vertical="center"/>
    </xf>
    <xf numFmtId="0" fontId="7" fillId="4" borderId="0" xfId="0" applyFont="1" applyFill="1">
      <alignment vertical="center"/>
    </xf>
    <xf numFmtId="0" fontId="7" fillId="4" borderId="0" xfId="0" applyFont="1" applyFill="1" applyAlignment="1">
      <alignment vertical="center" wrapText="1"/>
    </xf>
    <xf numFmtId="0" fontId="0" fillId="4" borderId="0" xfId="0" applyFill="1" applyAlignment="1">
      <alignment horizontal="left" vertical="center" wrapText="1"/>
    </xf>
    <xf numFmtId="0" fontId="9" fillId="4" borderId="47" xfId="0" applyFont="1" applyFill="1" applyBorder="1" applyAlignment="1">
      <alignment horizontal="center" vertical="center"/>
    </xf>
    <xf numFmtId="0" fontId="0" fillId="4" borderId="77" xfId="0" applyFill="1" applyBorder="1" applyAlignment="1">
      <alignment horizontal="center" vertical="center"/>
    </xf>
    <xf numFmtId="0" fontId="0" fillId="4" borderId="49" xfId="0" applyFill="1" applyBorder="1" applyAlignment="1">
      <alignment horizontal="center" vertical="center"/>
    </xf>
    <xf numFmtId="0" fontId="0" fillId="4" borderId="49" xfId="0" applyFill="1" applyBorder="1" applyAlignment="1">
      <alignment vertical="center" wrapText="1"/>
    </xf>
    <xf numFmtId="0" fontId="0" fillId="4" borderId="49" xfId="0" applyFill="1" applyBorder="1">
      <alignment vertical="center"/>
    </xf>
    <xf numFmtId="0" fontId="5" fillId="4" borderId="49" xfId="0" applyFont="1" applyFill="1" applyBorder="1" applyAlignment="1">
      <alignment vertical="center" wrapText="1"/>
    </xf>
    <xf numFmtId="0" fontId="0" fillId="4" borderId="0" xfId="0" applyFill="1" applyAlignment="1">
      <alignment vertical="center" wrapText="1"/>
    </xf>
    <xf numFmtId="0" fontId="0" fillId="4" borderId="64" xfId="0" applyFill="1" applyBorder="1" applyAlignment="1">
      <alignment horizontal="center" vertical="center" wrapText="1"/>
    </xf>
    <xf numFmtId="0" fontId="0" fillId="4" borderId="111" xfId="0" applyFill="1" applyBorder="1" applyAlignment="1">
      <alignment horizontal="center" vertical="center" wrapText="1"/>
    </xf>
    <xf numFmtId="0" fontId="20" fillId="4" borderId="125" xfId="0" applyFont="1" applyFill="1" applyBorder="1">
      <alignment vertical="center"/>
    </xf>
    <xf numFmtId="0" fontId="10" fillId="4" borderId="0" xfId="0" applyFont="1" applyFill="1" applyAlignment="1">
      <alignment horizontal="center" vertical="center"/>
    </xf>
    <xf numFmtId="0" fontId="10" fillId="4" borderId="0" xfId="0" applyFont="1" applyFill="1">
      <alignment vertical="center"/>
    </xf>
    <xf numFmtId="0" fontId="18" fillId="4" borderId="0" xfId="0" applyFont="1" applyFill="1" applyAlignment="1">
      <alignment horizontal="right" vertical="center"/>
    </xf>
    <xf numFmtId="38" fontId="18" fillId="4" borderId="0" xfId="0" applyNumberFormat="1" applyFont="1" applyFill="1" applyAlignment="1">
      <alignment horizontal="center" vertical="center"/>
    </xf>
    <xf numFmtId="0" fontId="18" fillId="4" borderId="0" xfId="0" applyFont="1" applyFill="1" applyAlignment="1">
      <alignment horizontal="center" vertical="center"/>
    </xf>
    <xf numFmtId="0" fontId="10" fillId="4" borderId="84"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19"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6" xfId="0" applyFont="1" applyFill="1" applyBorder="1">
      <alignment vertical="center"/>
    </xf>
    <xf numFmtId="0" fontId="10" fillId="4" borderId="6" xfId="0" applyFont="1" applyFill="1" applyBorder="1" applyAlignment="1">
      <alignment horizontal="center" vertical="center"/>
    </xf>
    <xf numFmtId="0" fontId="10" fillId="4" borderId="2" xfId="0" applyFont="1" applyFill="1" applyBorder="1">
      <alignment vertical="center"/>
    </xf>
    <xf numFmtId="0" fontId="10" fillId="4" borderId="2" xfId="0" applyFont="1" applyFill="1" applyBorder="1" applyAlignment="1">
      <alignment horizontal="center" vertical="center"/>
    </xf>
    <xf numFmtId="38" fontId="10" fillId="4" borderId="2" xfId="1" applyFont="1" applyFill="1" applyBorder="1" applyAlignment="1">
      <alignment horizontal="right" vertical="center"/>
    </xf>
    <xf numFmtId="0" fontId="10" fillId="4" borderId="12" xfId="0" applyFont="1" applyFill="1" applyBorder="1">
      <alignment vertical="center"/>
    </xf>
    <xf numFmtId="0" fontId="10" fillId="4" borderId="12" xfId="0" applyFont="1" applyFill="1" applyBorder="1" applyAlignment="1">
      <alignment horizontal="center" vertical="center"/>
    </xf>
    <xf numFmtId="0" fontId="0" fillId="4" borderId="2" xfId="0" applyFill="1" applyBorder="1">
      <alignment vertical="center"/>
    </xf>
    <xf numFmtId="0" fontId="11" fillId="2" borderId="0" xfId="0" applyFont="1" applyFill="1" applyProtection="1">
      <alignment vertical="center"/>
      <protection locked="0"/>
    </xf>
    <xf numFmtId="0" fontId="11" fillId="4" borderId="135" xfId="0" applyFont="1" applyFill="1" applyBorder="1" applyAlignment="1">
      <alignment horizontal="right" vertical="top"/>
    </xf>
    <xf numFmtId="0" fontId="11" fillId="4" borderId="137" xfId="0" applyFont="1" applyFill="1" applyBorder="1" applyAlignment="1">
      <alignment horizontal="right" vertical="top"/>
    </xf>
    <xf numFmtId="0" fontId="0" fillId="4" borderId="84" xfId="0" applyFill="1" applyBorder="1" applyAlignment="1">
      <alignment horizontal="center" vertical="center"/>
    </xf>
    <xf numFmtId="0" fontId="0" fillId="4" borderId="39" xfId="0" applyFill="1" applyBorder="1">
      <alignment vertical="center"/>
    </xf>
    <xf numFmtId="0" fontId="0" fillId="4" borderId="115" xfId="0" applyFill="1" applyBorder="1" applyAlignment="1">
      <alignment horizontal="center" vertical="center"/>
    </xf>
    <xf numFmtId="0" fontId="0" fillId="4" borderId="79" xfId="0" applyFill="1" applyBorder="1" applyAlignment="1">
      <alignment horizontal="center" vertical="center"/>
    </xf>
    <xf numFmtId="0" fontId="0" fillId="4" borderId="27" xfId="0" applyFill="1" applyBorder="1" applyAlignment="1">
      <alignment horizontal="center" vertical="center"/>
    </xf>
    <xf numFmtId="0" fontId="0" fillId="4" borderId="70" xfId="0" applyFill="1" applyBorder="1" applyAlignment="1">
      <alignment horizontal="center" vertical="center"/>
    </xf>
    <xf numFmtId="0" fontId="0" fillId="4" borderId="150" xfId="0" applyFill="1" applyBorder="1">
      <alignment vertical="center"/>
    </xf>
    <xf numFmtId="0" fontId="0" fillId="4" borderId="147" xfId="0" applyFill="1" applyBorder="1">
      <alignment vertical="center"/>
    </xf>
    <xf numFmtId="0" fontId="0" fillId="4" borderId="30" xfId="0" applyFill="1" applyBorder="1">
      <alignment vertical="center"/>
    </xf>
    <xf numFmtId="0" fontId="0" fillId="4" borderId="6" xfId="0" applyFill="1" applyBorder="1">
      <alignment vertical="center"/>
    </xf>
    <xf numFmtId="0" fontId="0" fillId="4" borderId="58" xfId="0" applyFill="1" applyBorder="1">
      <alignment vertical="center"/>
    </xf>
    <xf numFmtId="0" fontId="0" fillId="4" borderId="153" xfId="0" applyFill="1" applyBorder="1">
      <alignment vertical="center"/>
    </xf>
    <xf numFmtId="0" fontId="0" fillId="4" borderId="151" xfId="0" applyFill="1" applyBorder="1">
      <alignment vertical="center"/>
    </xf>
    <xf numFmtId="0" fontId="0" fillId="4" borderId="148" xfId="0" applyFill="1" applyBorder="1">
      <alignment vertical="center"/>
    </xf>
    <xf numFmtId="0" fontId="0" fillId="4" borderId="25" xfId="0" applyFill="1" applyBorder="1">
      <alignment vertical="center"/>
    </xf>
    <xf numFmtId="0" fontId="0" fillId="4" borderId="23" xfId="0" applyFill="1" applyBorder="1">
      <alignment vertical="center"/>
    </xf>
    <xf numFmtId="0" fontId="0" fillId="4" borderId="154" xfId="0" applyFill="1" applyBorder="1">
      <alignment vertical="center"/>
    </xf>
    <xf numFmtId="0" fontId="0" fillId="4" borderId="156" xfId="0" applyFill="1" applyBorder="1">
      <alignment vertical="center"/>
    </xf>
    <xf numFmtId="0" fontId="0" fillId="4" borderId="157" xfId="0" applyFill="1" applyBorder="1">
      <alignment vertical="center"/>
    </xf>
    <xf numFmtId="0" fontId="0" fillId="5" borderId="151" xfId="0" applyFill="1" applyBorder="1">
      <alignment vertical="center"/>
    </xf>
    <xf numFmtId="0" fontId="0" fillId="5" borderId="148" xfId="0" applyFill="1" applyBorder="1">
      <alignment vertical="center"/>
    </xf>
    <xf numFmtId="0" fontId="0" fillId="5" borderId="25" xfId="0" applyFill="1" applyBorder="1">
      <alignment vertical="center"/>
    </xf>
    <xf numFmtId="0" fontId="0" fillId="5" borderId="2" xfId="0" applyFill="1" applyBorder="1">
      <alignment vertical="center"/>
    </xf>
    <xf numFmtId="0" fontId="0" fillId="5" borderId="23" xfId="0" applyFill="1" applyBorder="1">
      <alignment vertical="center"/>
    </xf>
    <xf numFmtId="0" fontId="0" fillId="5" borderId="154" xfId="0" applyFill="1" applyBorder="1">
      <alignment vertical="center"/>
    </xf>
    <xf numFmtId="0" fontId="0" fillId="5" borderId="152" xfId="0" applyFill="1" applyBorder="1">
      <alignment vertical="center"/>
    </xf>
    <xf numFmtId="0" fontId="0" fillId="5" borderId="149" xfId="0" applyFill="1" applyBorder="1">
      <alignment vertical="center"/>
    </xf>
    <xf numFmtId="0" fontId="0" fillId="5" borderId="146" xfId="0" applyFill="1" applyBorder="1">
      <alignment vertical="center"/>
    </xf>
    <xf numFmtId="0" fontId="0" fillId="5" borderId="143" xfId="0" applyFill="1" applyBorder="1">
      <alignment vertical="center"/>
    </xf>
    <xf numFmtId="0" fontId="0" fillId="5" borderId="145" xfId="0" applyFill="1" applyBorder="1">
      <alignment vertical="center"/>
    </xf>
    <xf numFmtId="0" fontId="0" fillId="5" borderId="155" xfId="0" applyFill="1" applyBorder="1">
      <alignment vertical="center"/>
    </xf>
    <xf numFmtId="0" fontId="0" fillId="4" borderId="159" xfId="0" applyFill="1" applyBorder="1">
      <alignment vertical="center"/>
    </xf>
    <xf numFmtId="0" fontId="21" fillId="4" borderId="91" xfId="0" applyFont="1" applyFill="1" applyBorder="1" applyAlignment="1">
      <alignment horizontal="center" vertical="center"/>
    </xf>
    <xf numFmtId="0" fontId="0" fillId="4" borderId="0" xfId="0" applyFill="1" applyAlignment="1">
      <alignment horizontal="left" vertical="center"/>
    </xf>
    <xf numFmtId="0" fontId="0" fillId="4" borderId="52" xfId="0" applyFill="1" applyBorder="1" applyAlignment="1">
      <alignment horizontal="left"/>
    </xf>
    <xf numFmtId="0" fontId="22" fillId="4" borderId="0" xfId="0" applyFont="1" applyFill="1" applyAlignment="1">
      <alignment vertical="top"/>
    </xf>
    <xf numFmtId="0" fontId="0" fillId="4" borderId="35" xfId="0" applyFill="1" applyBorder="1" applyAlignment="1">
      <alignment horizontal="center" vertical="center" wrapText="1"/>
    </xf>
    <xf numFmtId="0" fontId="8" fillId="3" borderId="35" xfId="0" applyFont="1" applyFill="1" applyBorder="1" applyAlignment="1">
      <alignment horizontal="center" vertical="center" textRotation="255"/>
    </xf>
    <xf numFmtId="0" fontId="27" fillId="4" borderId="0" xfId="0" applyFont="1" applyFill="1">
      <alignment vertical="center"/>
    </xf>
    <xf numFmtId="38" fontId="0" fillId="2" borderId="29" xfId="1" applyFont="1" applyFill="1" applyBorder="1" applyProtection="1">
      <alignment vertical="center"/>
      <protection locked="0"/>
    </xf>
    <xf numFmtId="38" fontId="0" fillId="2" borderId="25" xfId="1" applyFont="1" applyFill="1" applyBorder="1" applyProtection="1">
      <alignment vertical="center"/>
      <protection locked="0"/>
    </xf>
    <xf numFmtId="38" fontId="0" fillId="2" borderId="30" xfId="1" applyFont="1" applyFill="1" applyBorder="1" applyProtection="1">
      <alignment vertical="center"/>
      <protection locked="0"/>
    </xf>
    <xf numFmtId="38" fontId="0" fillId="2" borderId="31" xfId="1" applyFont="1" applyFill="1" applyBorder="1" applyProtection="1">
      <alignment vertical="center"/>
      <protection locked="0"/>
    </xf>
    <xf numFmtId="0" fontId="35" fillId="4" borderId="0" xfId="0" applyFont="1" applyFill="1" applyAlignment="1">
      <alignment vertical="top"/>
    </xf>
    <xf numFmtId="38" fontId="10" fillId="2" borderId="2" xfId="1" applyFont="1" applyFill="1" applyBorder="1" applyAlignment="1" applyProtection="1">
      <alignment horizontal="right" vertical="center" shrinkToFit="1"/>
      <protection locked="0"/>
    </xf>
    <xf numFmtId="38" fontId="10" fillId="2" borderId="12" xfId="1" applyFont="1" applyFill="1" applyBorder="1" applyAlignment="1" applyProtection="1">
      <alignment horizontal="right" vertical="center" shrinkToFit="1"/>
      <protection locked="0"/>
    </xf>
    <xf numFmtId="38" fontId="10" fillId="2" borderId="6" xfId="1" applyFont="1" applyFill="1" applyBorder="1" applyAlignment="1" applyProtection="1">
      <alignment vertical="center" shrinkToFit="1"/>
      <protection locked="0"/>
    </xf>
    <xf numFmtId="38" fontId="10" fillId="2" borderId="2" xfId="1" applyFont="1" applyFill="1" applyBorder="1" applyAlignment="1" applyProtection="1">
      <alignment vertical="center" shrinkToFit="1"/>
      <protection locked="0"/>
    </xf>
    <xf numFmtId="38" fontId="10" fillId="2" borderId="12" xfId="1" applyFont="1" applyFill="1" applyBorder="1" applyAlignment="1" applyProtection="1">
      <alignment vertical="center" shrinkToFit="1"/>
      <protection locked="0"/>
    </xf>
    <xf numFmtId="38" fontId="10" fillId="4" borderId="37" xfId="1" applyFont="1" applyFill="1" applyBorder="1" applyAlignment="1">
      <alignment vertical="center" shrinkToFit="1"/>
    </xf>
    <xf numFmtId="38" fontId="10" fillId="4" borderId="35" xfId="1" applyFont="1" applyFill="1" applyBorder="1" applyAlignment="1">
      <alignment vertical="center" shrinkToFit="1"/>
    </xf>
    <xf numFmtId="38" fontId="10" fillId="4" borderId="36" xfId="1" applyFont="1" applyFill="1" applyBorder="1" applyAlignment="1">
      <alignment vertical="center" shrinkToFit="1"/>
    </xf>
    <xf numFmtId="0" fontId="10" fillId="4" borderId="2" xfId="0" applyFont="1" applyFill="1" applyBorder="1" applyAlignment="1">
      <alignment vertical="center" shrinkToFit="1"/>
    </xf>
    <xf numFmtId="0" fontId="10" fillId="4" borderId="2" xfId="0" applyFont="1" applyFill="1" applyBorder="1" applyAlignment="1">
      <alignment horizontal="center" vertical="center" shrinkToFit="1"/>
    </xf>
    <xf numFmtId="0" fontId="10" fillId="4" borderId="12" xfId="0" applyFont="1" applyFill="1" applyBorder="1" applyAlignment="1">
      <alignment vertical="center" shrinkToFit="1"/>
    </xf>
    <xf numFmtId="0" fontId="10" fillId="4" borderId="12" xfId="0" applyFont="1" applyFill="1" applyBorder="1" applyAlignment="1">
      <alignment horizontal="center" vertical="center" shrinkToFit="1"/>
    </xf>
    <xf numFmtId="0" fontId="0" fillId="4" borderId="0" xfId="0" applyFill="1" applyAlignment="1">
      <alignment vertical="center" shrinkToFit="1"/>
    </xf>
    <xf numFmtId="0" fontId="10" fillId="4" borderId="0" xfId="0" applyFont="1" applyFill="1" applyAlignment="1">
      <alignment vertical="center" shrinkToFit="1"/>
    </xf>
    <xf numFmtId="38" fontId="11" fillId="4" borderId="139" xfId="1" applyFont="1" applyFill="1" applyBorder="1" applyAlignment="1">
      <alignment vertical="center" shrinkToFit="1"/>
    </xf>
    <xf numFmtId="38" fontId="11" fillId="4" borderId="136" xfId="1" applyFont="1" applyFill="1" applyBorder="1" applyAlignment="1">
      <alignment vertical="center" shrinkToFit="1"/>
    </xf>
    <xf numFmtId="0" fontId="32" fillId="4" borderId="0" xfId="0" applyFont="1" applyFill="1">
      <alignment vertical="center"/>
    </xf>
    <xf numFmtId="0" fontId="32" fillId="4" borderId="49" xfId="0" applyFont="1" applyFill="1" applyBorder="1" applyAlignment="1">
      <alignment horizontal="center" vertical="center"/>
    </xf>
    <xf numFmtId="38" fontId="32" fillId="4" borderId="79" xfId="0" applyNumberFormat="1" applyFont="1" applyFill="1" applyBorder="1" applyAlignment="1">
      <alignment vertical="center" shrinkToFit="1"/>
    </xf>
    <xf numFmtId="0" fontId="32" fillId="4" borderId="78" xfId="0" applyFont="1" applyFill="1" applyBorder="1" applyAlignment="1">
      <alignment vertical="center" shrinkToFit="1"/>
    </xf>
    <xf numFmtId="0" fontId="11" fillId="4" borderId="78" xfId="0" applyFont="1" applyFill="1" applyBorder="1" applyAlignment="1">
      <alignment vertical="center" shrinkToFit="1"/>
    </xf>
    <xf numFmtId="0" fontId="36" fillId="4" borderId="0" xfId="0" applyFont="1" applyFill="1" applyAlignment="1">
      <alignment horizontal="center" vertical="center" shrinkToFit="1"/>
    </xf>
    <xf numFmtId="0" fontId="11" fillId="4" borderId="95" xfId="0" applyFont="1" applyFill="1" applyBorder="1">
      <alignment vertical="center"/>
    </xf>
    <xf numFmtId="0" fontId="11" fillId="4" borderId="0" xfId="0" applyFont="1" applyFill="1" applyAlignment="1"/>
    <xf numFmtId="0" fontId="11" fillId="4" borderId="104" xfId="0" applyFont="1" applyFill="1" applyBorder="1" applyAlignment="1"/>
    <xf numFmtId="0" fontId="11" fillId="4" borderId="180" xfId="0" applyFont="1" applyFill="1" applyBorder="1">
      <alignment vertical="center"/>
    </xf>
    <xf numFmtId="0" fontId="11" fillId="4" borderId="179" xfId="0" applyFont="1" applyFill="1" applyBorder="1">
      <alignment vertical="center"/>
    </xf>
    <xf numFmtId="0" fontId="4" fillId="4" borderId="98" xfId="0" applyFont="1" applyFill="1" applyBorder="1" applyProtection="1">
      <alignment vertical="center"/>
      <protection locked="0"/>
    </xf>
    <xf numFmtId="0" fontId="4" fillId="4" borderId="182" xfId="0" applyFont="1" applyFill="1" applyBorder="1" applyProtection="1">
      <alignment vertical="center"/>
      <protection locked="0"/>
    </xf>
    <xf numFmtId="0" fontId="14" fillId="4" borderId="90" xfId="0" applyFont="1" applyFill="1" applyBorder="1">
      <alignment vertical="center"/>
    </xf>
    <xf numFmtId="0" fontId="14" fillId="4" borderId="70" xfId="0" applyFont="1" applyFill="1" applyBorder="1">
      <alignment vertical="center"/>
    </xf>
    <xf numFmtId="0" fontId="11" fillId="4" borderId="138" xfId="0" applyFont="1" applyFill="1" applyBorder="1" applyAlignment="1">
      <alignment horizontal="right" vertical="top"/>
    </xf>
    <xf numFmtId="176" fontId="0" fillId="4" borderId="18" xfId="0" applyNumberFormat="1" applyFill="1" applyBorder="1">
      <alignment vertical="center"/>
    </xf>
    <xf numFmtId="176" fontId="0" fillId="4" borderId="10" xfId="0" applyNumberFormat="1" applyFill="1" applyBorder="1">
      <alignment vertical="center"/>
    </xf>
    <xf numFmtId="176" fontId="0" fillId="4" borderId="3" xfId="0" applyNumberFormat="1" applyFill="1" applyBorder="1">
      <alignment vertical="center"/>
    </xf>
    <xf numFmtId="176" fontId="0" fillId="4" borderId="7" xfId="0" applyNumberFormat="1" applyFill="1" applyBorder="1">
      <alignment vertical="center"/>
    </xf>
    <xf numFmtId="176" fontId="0" fillId="4" borderId="15" xfId="0" applyNumberFormat="1" applyFill="1" applyBorder="1">
      <alignment vertical="center"/>
    </xf>
    <xf numFmtId="176" fontId="0" fillId="4" borderId="20" xfId="0" applyNumberFormat="1" applyFill="1" applyBorder="1">
      <alignment vertical="center"/>
    </xf>
    <xf numFmtId="177" fontId="0" fillId="4" borderId="0" xfId="0" applyNumberFormat="1" applyFill="1">
      <alignment vertical="center"/>
    </xf>
    <xf numFmtId="0" fontId="12" fillId="4" borderId="60" xfId="0" applyFont="1" applyFill="1" applyBorder="1">
      <alignment vertical="center"/>
    </xf>
    <xf numFmtId="0" fontId="12" fillId="4" borderId="61" xfId="0" applyFont="1" applyFill="1" applyBorder="1">
      <alignment vertical="center"/>
    </xf>
    <xf numFmtId="176" fontId="0" fillId="0" borderId="21" xfId="0" applyNumberFormat="1" applyBorder="1">
      <alignment vertical="center"/>
    </xf>
    <xf numFmtId="0" fontId="4" fillId="4" borderId="0" xfId="0" applyFont="1" applyFill="1" applyAlignment="1">
      <alignment horizontal="center" vertical="center"/>
    </xf>
    <xf numFmtId="0" fontId="27" fillId="4" borderId="0" xfId="0" applyFont="1" applyFill="1" applyAlignment="1">
      <alignment horizontal="left" vertical="center"/>
    </xf>
    <xf numFmtId="0" fontId="11" fillId="2" borderId="140" xfId="0" applyFont="1" applyFill="1" applyBorder="1" applyAlignment="1" applyProtection="1">
      <alignment vertical="top" wrapText="1"/>
      <protection locked="0"/>
    </xf>
    <xf numFmtId="0" fontId="11" fillId="2" borderId="141" xfId="0" applyFont="1" applyFill="1" applyBorder="1" applyAlignment="1" applyProtection="1">
      <alignment vertical="top" wrapText="1"/>
      <protection locked="0"/>
    </xf>
    <xf numFmtId="0" fontId="11" fillId="2" borderId="4" xfId="0" applyFont="1" applyFill="1" applyBorder="1" applyAlignment="1" applyProtection="1">
      <alignment vertical="top" wrapText="1"/>
      <protection locked="0"/>
    </xf>
    <xf numFmtId="0" fontId="11" fillId="2" borderId="86" xfId="0" applyFont="1" applyFill="1" applyBorder="1" applyAlignment="1" applyProtection="1">
      <alignment vertical="top" wrapText="1"/>
      <protection locked="0"/>
    </xf>
    <xf numFmtId="0" fontId="11" fillId="2" borderId="85" xfId="0" applyFont="1" applyFill="1" applyBorder="1" applyAlignment="1" applyProtection="1">
      <alignment vertical="top" wrapText="1"/>
      <protection locked="0"/>
    </xf>
    <xf numFmtId="0" fontId="11" fillId="2" borderId="188" xfId="0" applyFont="1" applyFill="1" applyBorder="1" applyAlignment="1" applyProtection="1">
      <alignment vertical="top" wrapText="1"/>
      <protection locked="0"/>
    </xf>
    <xf numFmtId="0" fontId="43" fillId="0" borderId="35" xfId="0" applyFont="1" applyBorder="1" applyAlignment="1">
      <alignment horizontal="center" vertical="center" textRotation="255"/>
    </xf>
    <xf numFmtId="0" fontId="43" fillId="0" borderId="36" xfId="0" applyFont="1" applyBorder="1" applyAlignment="1">
      <alignment horizontal="center" vertical="center" textRotation="255"/>
    </xf>
    <xf numFmtId="176" fontId="43" fillId="3" borderId="3" xfId="0" applyNumberFormat="1" applyFont="1" applyFill="1" applyBorder="1" applyAlignment="1">
      <alignment horizontal="center" vertical="center"/>
    </xf>
    <xf numFmtId="0" fontId="0" fillId="0" borderId="197" xfId="0" applyBorder="1">
      <alignment vertical="center"/>
    </xf>
    <xf numFmtId="0" fontId="0" fillId="0" borderId="142" xfId="0" applyBorder="1">
      <alignment vertical="center"/>
    </xf>
    <xf numFmtId="0" fontId="0" fillId="0" borderId="198"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199" xfId="0" applyBorder="1">
      <alignment vertical="center"/>
    </xf>
    <xf numFmtId="0" fontId="0" fillId="0" borderId="143" xfId="0" applyBorder="1">
      <alignment vertical="center"/>
    </xf>
    <xf numFmtId="0" fontId="0" fillId="0" borderId="200" xfId="0" applyBorder="1">
      <alignment vertical="center"/>
    </xf>
    <xf numFmtId="0" fontId="0" fillId="0" borderId="201" xfId="0" applyBorder="1">
      <alignment vertical="center"/>
    </xf>
    <xf numFmtId="0" fontId="0" fillId="0" borderId="156" xfId="0" applyBorder="1">
      <alignment vertical="center"/>
    </xf>
    <xf numFmtId="0" fontId="0" fillId="0" borderId="157" xfId="0" applyBorder="1">
      <alignment vertical="center"/>
    </xf>
    <xf numFmtId="0" fontId="45" fillId="3" borderId="35" xfId="0" applyFont="1" applyFill="1" applyBorder="1" applyAlignment="1">
      <alignment horizontal="center" vertical="center" textRotation="255"/>
    </xf>
    <xf numFmtId="0" fontId="32" fillId="4" borderId="72" xfId="0" applyFont="1" applyFill="1" applyBorder="1" applyAlignment="1">
      <alignment vertical="center" shrinkToFit="1"/>
    </xf>
    <xf numFmtId="0" fontId="11" fillId="4" borderId="72" xfId="0" applyFont="1" applyFill="1" applyBorder="1" applyAlignment="1">
      <alignment vertical="center" shrinkToFit="1"/>
    </xf>
    <xf numFmtId="0" fontId="10" fillId="4" borderId="196" xfId="0" applyFont="1" applyFill="1" applyBorder="1" applyAlignment="1">
      <alignment vertical="center" shrinkToFit="1"/>
    </xf>
    <xf numFmtId="38" fontId="19" fillId="4" borderId="0" xfId="1" applyFont="1" applyFill="1" applyBorder="1" applyAlignment="1">
      <alignment horizontal="right" vertical="center"/>
    </xf>
    <xf numFmtId="0" fontId="14" fillId="4" borderId="68" xfId="0" applyFont="1" applyFill="1" applyBorder="1">
      <alignment vertical="center"/>
    </xf>
    <xf numFmtId="0" fontId="11" fillId="4" borderId="164" xfId="0" applyFont="1" applyFill="1" applyBorder="1">
      <alignment vertical="center"/>
    </xf>
    <xf numFmtId="0" fontId="11" fillId="4" borderId="165" xfId="0" applyFont="1" applyFill="1" applyBorder="1">
      <alignment vertical="center"/>
    </xf>
    <xf numFmtId="0" fontId="11" fillId="2" borderId="165" xfId="0" applyFont="1" applyFill="1" applyBorder="1" applyProtection="1">
      <alignment vertical="center"/>
      <protection locked="0"/>
    </xf>
    <xf numFmtId="176" fontId="19" fillId="4" borderId="165" xfId="0" applyNumberFormat="1" applyFont="1" applyFill="1" applyBorder="1">
      <alignment vertical="center"/>
    </xf>
    <xf numFmtId="0" fontId="11" fillId="4" borderId="205" xfId="0" applyFont="1" applyFill="1"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10" fillId="0" borderId="0" xfId="4" applyFont="1">
      <alignment vertical="center"/>
    </xf>
    <xf numFmtId="0" fontId="12" fillId="0" borderId="103" xfId="4" applyFont="1" applyBorder="1" applyAlignment="1">
      <alignment vertical="top" wrapText="1"/>
    </xf>
    <xf numFmtId="0" fontId="10" fillId="0" borderId="0" xfId="4" applyFont="1" applyAlignment="1">
      <alignment vertical="center" wrapText="1"/>
    </xf>
    <xf numFmtId="0" fontId="50" fillId="0" borderId="78" xfId="4" applyFont="1" applyBorder="1" applyAlignment="1">
      <alignment horizontal="center" wrapText="1"/>
    </xf>
    <xf numFmtId="0" fontId="50" fillId="0" borderId="63" xfId="4" applyFont="1" applyBorder="1" applyAlignment="1">
      <alignment horizontal="center" wrapText="1"/>
    </xf>
    <xf numFmtId="0" fontId="10" fillId="0" borderId="72" xfId="4" applyFont="1" applyBorder="1" applyAlignment="1">
      <alignment horizontal="center" wrapText="1"/>
    </xf>
    <xf numFmtId="0" fontId="10" fillId="0" borderId="63" xfId="4" applyFont="1" applyBorder="1" applyAlignment="1">
      <alignment horizontal="center" wrapText="1"/>
    </xf>
    <xf numFmtId="0" fontId="10" fillId="0" borderId="186" xfId="4" applyFont="1" applyBorder="1" applyAlignment="1">
      <alignment horizontal="center" wrapText="1"/>
    </xf>
    <xf numFmtId="0" fontId="12" fillId="0" borderId="208" xfId="4" applyFont="1" applyBorder="1" applyAlignment="1">
      <alignment horizontal="center" wrapText="1"/>
    </xf>
    <xf numFmtId="0" fontId="12" fillId="0" borderId="186" xfId="4" applyFont="1" applyBorder="1" applyAlignment="1">
      <alignment horizontal="center" wrapText="1"/>
    </xf>
    <xf numFmtId="0" fontId="10" fillId="0" borderId="72" xfId="4" applyFont="1" applyBorder="1" applyAlignment="1">
      <alignment horizontal="right" vertical="top" wrapText="1"/>
    </xf>
    <xf numFmtId="0" fontId="10" fillId="0" borderId="0" xfId="4" applyFont="1" applyAlignment="1">
      <alignment horizontal="right" vertical="top" wrapText="1"/>
    </xf>
    <xf numFmtId="0" fontId="10" fillId="0" borderId="104" xfId="4" applyFont="1" applyBorder="1" applyAlignment="1">
      <alignment horizontal="right" vertical="top" wrapText="1"/>
    </xf>
    <xf numFmtId="0" fontId="15" fillId="0" borderId="52" xfId="4" applyFont="1" applyBorder="1" applyAlignment="1">
      <alignment horizontal="center" vertical="center" wrapText="1"/>
    </xf>
    <xf numFmtId="0" fontId="50" fillId="0" borderId="52" xfId="4" applyFont="1" applyBorder="1" applyAlignment="1">
      <alignment horizontal="center" vertical="center" wrapText="1"/>
    </xf>
    <xf numFmtId="0" fontId="50" fillId="0" borderId="92" xfId="4" applyFont="1" applyBorder="1" applyAlignment="1">
      <alignment horizontal="center" vertical="center" wrapText="1"/>
    </xf>
    <xf numFmtId="0" fontId="50" fillId="0" borderId="80" xfId="4" applyFont="1" applyBorder="1" applyAlignment="1">
      <alignment horizontal="center" vertical="center" wrapText="1"/>
    </xf>
    <xf numFmtId="179" fontId="16" fillId="0" borderId="52" xfId="4" applyNumberFormat="1" applyFont="1" applyBorder="1" applyAlignment="1">
      <alignment horizontal="center" vertical="center" wrapText="1"/>
    </xf>
    <xf numFmtId="0" fontId="50" fillId="0" borderId="52" xfId="4" applyFont="1" applyBorder="1" applyAlignment="1">
      <alignment horizontal="center" wrapText="1"/>
    </xf>
    <xf numFmtId="0" fontId="15" fillId="0" borderId="93" xfId="4" applyFont="1" applyBorder="1" applyAlignment="1">
      <alignment horizontal="center" vertical="center" wrapText="1"/>
    </xf>
    <xf numFmtId="179" fontId="16" fillId="0" borderId="93" xfId="4" applyNumberFormat="1" applyFont="1" applyBorder="1" applyAlignment="1">
      <alignment horizontal="center" vertical="center" wrapText="1"/>
    </xf>
    <xf numFmtId="0" fontId="50" fillId="0" borderId="93" xfId="4" applyFont="1" applyBorder="1" applyAlignment="1">
      <alignment horizontal="center" wrapText="1"/>
    </xf>
    <xf numFmtId="0" fontId="50" fillId="0" borderId="93" xfId="4" applyFont="1" applyBorder="1" applyAlignment="1">
      <alignment horizontal="center" vertical="center" wrapText="1"/>
    </xf>
    <xf numFmtId="0" fontId="50" fillId="0" borderId="0" xfId="4" applyFont="1" applyAlignment="1">
      <alignment horizontal="center" vertical="center" wrapText="1"/>
    </xf>
    <xf numFmtId="0" fontId="10" fillId="0" borderId="0" xfId="4" applyFont="1" applyAlignment="1"/>
    <xf numFmtId="0" fontId="50" fillId="0" borderId="0" xfId="4" applyFont="1">
      <alignment vertical="center"/>
    </xf>
    <xf numFmtId="178" fontId="16" fillId="0" borderId="79" xfId="4" applyNumberFormat="1" applyFont="1" applyBorder="1" applyAlignment="1">
      <alignment vertical="center" shrinkToFit="1"/>
    </xf>
    <xf numFmtId="180" fontId="16" fillId="0" borderId="52" xfId="4" applyNumberFormat="1" applyFont="1" applyBorder="1" applyAlignment="1">
      <alignment horizontal="center" vertical="center" wrapText="1"/>
    </xf>
    <xf numFmtId="178" fontId="16" fillId="0" borderId="49" xfId="4" applyNumberFormat="1" applyFont="1" applyBorder="1" applyAlignment="1">
      <alignment horizontal="right" vertical="center" shrinkToFit="1"/>
    </xf>
    <xf numFmtId="178" fontId="16" fillId="0" borderId="79" xfId="4" applyNumberFormat="1" applyFont="1" applyBorder="1" applyAlignment="1">
      <alignment horizontal="right" vertical="center" shrinkToFit="1"/>
    </xf>
    <xf numFmtId="0" fontId="16" fillId="0" borderId="52" xfId="4" applyFont="1" applyBorder="1" applyAlignment="1">
      <alignment horizontal="center" vertical="center" wrapText="1"/>
    </xf>
    <xf numFmtId="178" fontId="16" fillId="0" borderId="105" xfId="4" applyNumberFormat="1" applyFont="1" applyBorder="1" applyAlignment="1">
      <alignment horizontal="right" vertical="center" shrinkToFit="1"/>
    </xf>
    <xf numFmtId="178" fontId="16" fillId="0" borderId="126" xfId="4" applyNumberFormat="1" applyFont="1" applyBorder="1" applyAlignment="1">
      <alignment horizontal="right" vertical="center" shrinkToFit="1"/>
    </xf>
    <xf numFmtId="0" fontId="12" fillId="0" borderId="63" xfId="4" applyFont="1" applyBorder="1" applyAlignment="1">
      <alignment vertical="top" wrapText="1"/>
    </xf>
    <xf numFmtId="0" fontId="15" fillId="0" borderId="63" xfId="4" applyFont="1" applyBorder="1" applyAlignment="1">
      <alignment vertical="top" wrapText="1"/>
    </xf>
    <xf numFmtId="0" fontId="0" fillId="4" borderId="34" xfId="0" applyFill="1" applyBorder="1" applyAlignment="1">
      <alignment horizontal="center" vertical="center" textRotation="255"/>
    </xf>
    <xf numFmtId="38" fontId="10" fillId="4" borderId="2" xfId="1" applyFont="1" applyFill="1" applyBorder="1" applyAlignment="1">
      <alignment vertical="center"/>
    </xf>
    <xf numFmtId="38" fontId="10" fillId="2" borderId="6" xfId="1" applyFont="1" applyFill="1" applyBorder="1" applyAlignment="1" applyProtection="1">
      <alignment horizontal="right" vertical="center" shrinkToFit="1"/>
      <protection locked="0"/>
    </xf>
    <xf numFmtId="0" fontId="11" fillId="4" borderId="92" xfId="0" applyFont="1" applyFill="1" applyBorder="1" applyAlignment="1">
      <alignment horizontal="left" vertical="center"/>
    </xf>
    <xf numFmtId="0" fontId="11" fillId="4" borderId="186" xfId="0" applyFont="1" applyFill="1" applyBorder="1">
      <alignment vertical="center"/>
    </xf>
    <xf numFmtId="0" fontId="11" fillId="4" borderId="80" xfId="0" applyFont="1" applyFill="1" applyBorder="1" applyAlignment="1">
      <alignment horizontal="left" vertical="center"/>
    </xf>
    <xf numFmtId="0" fontId="11" fillId="4" borderId="80" xfId="0" applyFont="1" applyFill="1" applyBorder="1">
      <alignment vertical="center"/>
    </xf>
    <xf numFmtId="0" fontId="13" fillId="4" borderId="172" xfId="0" applyFont="1" applyFill="1" applyBorder="1" applyAlignment="1">
      <alignment vertical="center" wrapText="1"/>
    </xf>
    <xf numFmtId="0" fontId="11" fillId="0" borderId="61" xfId="0" applyFont="1" applyBorder="1" applyAlignment="1" applyProtection="1">
      <alignment horizontal="left" vertical="center"/>
      <protection locked="0"/>
    </xf>
    <xf numFmtId="0" fontId="11" fillId="0" borderId="61" xfId="0" applyFont="1" applyBorder="1" applyAlignment="1" applyProtection="1">
      <alignment vertical="top" wrapText="1"/>
      <protection locked="0"/>
    </xf>
    <xf numFmtId="0" fontId="11" fillId="0" borderId="0" xfId="0" applyFont="1" applyAlignment="1" applyProtection="1">
      <alignment horizontal="left" vertical="center"/>
      <protection locked="0"/>
    </xf>
    <xf numFmtId="0" fontId="11" fillId="0" borderId="0" xfId="0" applyFont="1" applyAlignment="1" applyProtection="1">
      <alignment vertical="top" wrapText="1"/>
      <protection locked="0"/>
    </xf>
    <xf numFmtId="0" fontId="12" fillId="4" borderId="103" xfId="0" applyFont="1" applyFill="1" applyBorder="1" applyAlignment="1">
      <alignment horizontal="left" vertical="top"/>
    </xf>
    <xf numFmtId="0" fontId="53" fillId="0" borderId="63" xfId="4" applyFont="1" applyBorder="1" applyAlignment="1">
      <alignment horizontal="center" wrapText="1"/>
    </xf>
    <xf numFmtId="0" fontId="54" fillId="0" borderId="208" xfId="4" applyFont="1" applyBorder="1" applyAlignment="1">
      <alignment horizontal="center" wrapText="1"/>
    </xf>
    <xf numFmtId="0" fontId="15" fillId="0" borderId="66" xfId="4" applyFont="1" applyBorder="1" applyAlignment="1">
      <alignment vertical="top" wrapText="1"/>
    </xf>
    <xf numFmtId="0" fontId="11" fillId="2" borderId="86" xfId="0" applyFont="1" applyFill="1" applyBorder="1" applyAlignment="1" applyProtection="1">
      <alignment vertical="top" wrapText="1" shrinkToFit="1"/>
      <protection locked="0"/>
    </xf>
    <xf numFmtId="0" fontId="51" fillId="6" borderId="2" xfId="0" applyFont="1" applyFill="1" applyBorder="1" applyAlignment="1" applyProtection="1">
      <alignment vertical="center" wrapText="1"/>
      <protection locked="0"/>
    </xf>
    <xf numFmtId="0" fontId="51" fillId="6" borderId="14" xfId="0" applyFont="1" applyFill="1" applyBorder="1" applyAlignment="1" applyProtection="1">
      <alignment vertical="center" wrapText="1"/>
      <protection locked="0"/>
    </xf>
    <xf numFmtId="0" fontId="51" fillId="6" borderId="12" xfId="0" applyFont="1" applyFill="1" applyBorder="1" applyAlignment="1" applyProtection="1">
      <alignment vertical="center" wrapText="1"/>
      <protection locked="0"/>
    </xf>
    <xf numFmtId="38" fontId="44" fillId="3" borderId="25" xfId="1" applyFont="1" applyFill="1" applyBorder="1" applyAlignment="1" applyProtection="1">
      <alignment horizontal="center" vertical="center"/>
      <protection locked="0"/>
    </xf>
    <xf numFmtId="0" fontId="27" fillId="4" borderId="0" xfId="0" applyFont="1" applyFill="1" applyAlignment="1">
      <alignment horizontal="left" vertical="center"/>
    </xf>
    <xf numFmtId="0" fontId="21" fillId="4" borderId="80" xfId="0" applyFont="1" applyFill="1" applyBorder="1" applyAlignment="1">
      <alignment horizontal="center" vertical="center"/>
    </xf>
    <xf numFmtId="0" fontId="17" fillId="4" borderId="80" xfId="0" applyFont="1" applyFill="1" applyBorder="1" applyAlignment="1">
      <alignment horizontal="center" vertical="center"/>
    </xf>
    <xf numFmtId="0" fontId="32" fillId="4" borderId="0" xfId="0" applyFont="1" applyFill="1" applyAlignment="1">
      <alignment horizontal="left" vertical="center" wrapText="1"/>
    </xf>
    <xf numFmtId="0" fontId="32" fillId="4" borderId="0" xfId="0" applyFont="1" applyFill="1" applyAlignment="1">
      <alignment horizontal="left" vertical="center"/>
    </xf>
    <xf numFmtId="0" fontId="0" fillId="4" borderId="122" xfId="0" applyFill="1" applyBorder="1" applyAlignment="1">
      <alignment horizontal="left" vertical="center"/>
    </xf>
    <xf numFmtId="0" fontId="0" fillId="4" borderId="123" xfId="0" applyFill="1" applyBorder="1" applyAlignment="1">
      <alignment horizontal="left" vertical="center"/>
    </xf>
    <xf numFmtId="0" fontId="0" fillId="4" borderId="124" xfId="0" applyFill="1" applyBorder="1" applyAlignment="1">
      <alignment horizontal="left" vertical="center"/>
    </xf>
    <xf numFmtId="0" fontId="0" fillId="4" borderId="120" xfId="0" applyFill="1" applyBorder="1" applyAlignment="1">
      <alignment horizontal="center" vertical="center"/>
    </xf>
    <xf numFmtId="0" fontId="0" fillId="4" borderId="93" xfId="0" applyFill="1" applyBorder="1" applyAlignment="1">
      <alignment horizontal="center" vertical="center"/>
    </xf>
    <xf numFmtId="0" fontId="0" fillId="4" borderId="77" xfId="0" applyFill="1" applyBorder="1" applyAlignment="1">
      <alignment horizontal="center" vertical="center"/>
    </xf>
    <xf numFmtId="0" fontId="0" fillId="4" borderId="121" xfId="0" applyFill="1" applyBorder="1" applyAlignment="1">
      <alignment horizontal="center" vertical="center"/>
    </xf>
    <xf numFmtId="0" fontId="0" fillId="4" borderId="118" xfId="0" applyFill="1" applyBorder="1" applyAlignment="1">
      <alignment horizontal="center" vertical="center"/>
    </xf>
    <xf numFmtId="0" fontId="0" fillId="4" borderId="119" xfId="0" applyFill="1" applyBorder="1" applyAlignment="1">
      <alignment horizontal="center" vertical="center"/>
    </xf>
    <xf numFmtId="0" fontId="0" fillId="4" borderId="8" xfId="0" applyFill="1" applyBorder="1" applyAlignment="1">
      <alignment horizontal="center" vertical="center" textRotation="255"/>
    </xf>
    <xf numFmtId="0" fontId="0" fillId="4" borderId="1" xfId="0" applyFill="1" applyBorder="1" applyAlignment="1">
      <alignment horizontal="center" vertical="center" textRotation="255"/>
    </xf>
    <xf numFmtId="0" fontId="0" fillId="4" borderId="13" xfId="0" applyFill="1" applyBorder="1" applyAlignment="1">
      <alignment horizontal="center" vertical="center" textRotation="255"/>
    </xf>
    <xf numFmtId="0" fontId="0" fillId="4" borderId="11" xfId="0" applyFill="1" applyBorder="1" applyAlignment="1">
      <alignment horizontal="center" vertical="center" textRotation="255"/>
    </xf>
    <xf numFmtId="0" fontId="0" fillId="4" borderId="2" xfId="0" applyFill="1" applyBorder="1" applyAlignment="1">
      <alignment vertical="center" wrapText="1"/>
    </xf>
    <xf numFmtId="0" fontId="0" fillId="4" borderId="23" xfId="0" applyFill="1" applyBorder="1" applyAlignment="1">
      <alignment vertical="center" wrapText="1"/>
    </xf>
    <xf numFmtId="0" fontId="0" fillId="4" borderId="2" xfId="0" applyFill="1" applyBorder="1">
      <alignment vertical="center"/>
    </xf>
    <xf numFmtId="0" fontId="0" fillId="4" borderId="23" xfId="0" applyFill="1" applyBorder="1">
      <alignment vertical="center"/>
    </xf>
    <xf numFmtId="0" fontId="0" fillId="4" borderId="14" xfId="0" applyFill="1" applyBorder="1" applyAlignment="1">
      <alignment horizontal="left" vertical="center" wrapText="1"/>
    </xf>
    <xf numFmtId="0" fontId="0" fillId="4" borderId="26" xfId="0" applyFill="1" applyBorder="1" applyAlignment="1">
      <alignment horizontal="left" vertical="center" wrapText="1"/>
    </xf>
    <xf numFmtId="0" fontId="0" fillId="4" borderId="27" xfId="0" applyFill="1" applyBorder="1" applyAlignment="1">
      <alignment horizontal="left" vertical="center" wrapText="1"/>
    </xf>
    <xf numFmtId="0" fontId="0" fillId="4" borderId="14" xfId="0" applyFill="1" applyBorder="1" applyAlignment="1">
      <alignment horizontal="center" vertical="center" textRotation="255"/>
    </xf>
    <xf numFmtId="0" fontId="0" fillId="4" borderId="26" xfId="0" applyFill="1" applyBorder="1" applyAlignment="1">
      <alignment horizontal="center" vertical="center" textRotation="255"/>
    </xf>
    <xf numFmtId="0" fontId="0" fillId="4" borderId="27" xfId="0" applyFill="1" applyBorder="1" applyAlignment="1">
      <alignment horizontal="center" vertical="center" textRotation="255"/>
    </xf>
    <xf numFmtId="0" fontId="0" fillId="4" borderId="9" xfId="0" applyFill="1" applyBorder="1">
      <alignment vertical="center"/>
    </xf>
    <xf numFmtId="0" fontId="0" fillId="4" borderId="160" xfId="0" applyFill="1" applyBorder="1">
      <alignment vertical="center"/>
    </xf>
    <xf numFmtId="0" fontId="46" fillId="4" borderId="31" xfId="0" applyFont="1" applyFill="1" applyBorder="1" applyAlignment="1">
      <alignment horizontal="center" vertical="center" textRotation="255"/>
    </xf>
    <xf numFmtId="0" fontId="46" fillId="4" borderId="64" xfId="0" applyFont="1" applyFill="1" applyBorder="1" applyAlignment="1">
      <alignment horizontal="center" vertical="center" textRotation="255"/>
    </xf>
    <xf numFmtId="0" fontId="46" fillId="4" borderId="67" xfId="0" applyFont="1" applyFill="1" applyBorder="1" applyAlignment="1">
      <alignment horizontal="center" vertical="center" textRotation="255"/>
    </xf>
    <xf numFmtId="0" fontId="0" fillId="4" borderId="132" xfId="0" applyFill="1" applyBorder="1" applyAlignment="1">
      <alignment horizontal="center" vertical="center" textRotation="255"/>
    </xf>
    <xf numFmtId="0" fontId="0" fillId="4" borderId="85" xfId="0" applyFill="1" applyBorder="1" applyAlignment="1">
      <alignment horizontal="center" vertical="center" textRotation="255"/>
    </xf>
    <xf numFmtId="0" fontId="0" fillId="4" borderId="6" xfId="0" applyFill="1" applyBorder="1" applyAlignment="1">
      <alignment horizontal="center" vertical="center" textRotation="255"/>
    </xf>
    <xf numFmtId="0" fontId="0" fillId="4" borderId="14" xfId="0" applyFill="1" applyBorder="1" applyAlignment="1">
      <alignment horizontal="center" vertical="center"/>
    </xf>
    <xf numFmtId="0" fontId="0" fillId="4" borderId="26" xfId="0" applyFill="1" applyBorder="1" applyAlignment="1">
      <alignment horizontal="center" vertical="center"/>
    </xf>
    <xf numFmtId="0" fontId="0" fillId="4" borderId="6" xfId="0" applyFill="1" applyBorder="1" applyAlignment="1">
      <alignment horizontal="center" vertical="center"/>
    </xf>
    <xf numFmtId="0" fontId="56" fillId="4" borderId="0" xfId="0" applyFont="1" applyFill="1" applyAlignment="1">
      <alignment horizontal="right" vertical="top"/>
    </xf>
    <xf numFmtId="0" fontId="0" fillId="4" borderId="85" xfId="0" applyFill="1" applyBorder="1" applyAlignment="1">
      <alignment horizontal="center" vertical="center" textRotation="255" wrapText="1"/>
    </xf>
    <xf numFmtId="0" fontId="0" fillId="4" borderId="26" xfId="0" applyFill="1" applyBorder="1" applyAlignment="1">
      <alignment horizontal="center" vertical="center" textRotation="255" wrapText="1"/>
    </xf>
    <xf numFmtId="0" fontId="0" fillId="4" borderId="27" xfId="0" applyFill="1" applyBorder="1" applyAlignment="1">
      <alignment horizontal="center" vertical="center" textRotation="255" wrapText="1"/>
    </xf>
    <xf numFmtId="0" fontId="0" fillId="4" borderId="27" xfId="0" applyFill="1" applyBorder="1" applyAlignment="1">
      <alignment horizontal="center" vertical="center"/>
    </xf>
    <xf numFmtId="0" fontId="0" fillId="4" borderId="160" xfId="0" applyFill="1" applyBorder="1" applyAlignment="1">
      <alignment horizontal="center" vertical="center"/>
    </xf>
    <xf numFmtId="0" fontId="0" fillId="4" borderId="173" xfId="0" applyFill="1" applyBorder="1" applyAlignment="1">
      <alignment horizontal="center" vertical="center"/>
    </xf>
    <xf numFmtId="0" fontId="0" fillId="4" borderId="29" xfId="0" applyFill="1" applyBorder="1" applyAlignment="1">
      <alignment horizontal="center" vertical="center"/>
    </xf>
    <xf numFmtId="0" fontId="0" fillId="4" borderId="24" xfId="0" applyFill="1" applyBorder="1" applyAlignment="1">
      <alignment horizontal="center" vertical="center"/>
    </xf>
    <xf numFmtId="0" fontId="0" fillId="4" borderId="202" xfId="0" applyFill="1" applyBorder="1" applyAlignment="1">
      <alignment horizontal="center"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0" fillId="4" borderId="48" xfId="0" applyFill="1" applyBorder="1" applyAlignment="1">
      <alignment horizontal="center" vertical="center"/>
    </xf>
    <xf numFmtId="0" fontId="0" fillId="4" borderId="25" xfId="0" applyFill="1" applyBorder="1" applyAlignment="1">
      <alignment horizontal="center" vertical="center"/>
    </xf>
    <xf numFmtId="0" fontId="42" fillId="4" borderId="0" xfId="0" applyFont="1" applyFill="1" applyAlignment="1">
      <alignment horizontal="left" vertical="center" shrinkToFit="1"/>
    </xf>
    <xf numFmtId="38" fontId="7" fillId="4" borderId="0" xfId="0" applyNumberFormat="1" applyFont="1" applyFill="1" applyAlignment="1">
      <alignment horizontal="left" vertical="center" wrapText="1"/>
    </xf>
    <xf numFmtId="176" fontId="23" fillId="4" borderId="23" xfId="0" applyNumberFormat="1" applyFont="1" applyFill="1" applyBorder="1" applyAlignment="1">
      <alignment horizontal="right" vertical="center"/>
    </xf>
    <xf numFmtId="176" fontId="23" fillId="4" borderId="48" xfId="0" applyNumberFormat="1" applyFont="1" applyFill="1" applyBorder="1" applyAlignment="1">
      <alignment horizontal="right" vertical="center"/>
    </xf>
    <xf numFmtId="0" fontId="0" fillId="4" borderId="41" xfId="0" applyFill="1" applyBorder="1" applyAlignment="1">
      <alignment horizontal="left" vertical="center" wrapText="1"/>
    </xf>
    <xf numFmtId="0" fontId="0" fillId="4" borderId="42" xfId="0" applyFill="1" applyBorder="1" applyAlignment="1">
      <alignment horizontal="left" vertical="center" wrapText="1"/>
    </xf>
    <xf numFmtId="0" fontId="21" fillId="4" borderId="45" xfId="0" applyFont="1" applyFill="1" applyBorder="1" applyAlignment="1">
      <alignment horizontal="center" vertical="center"/>
    </xf>
    <xf numFmtId="0" fontId="17" fillId="4" borderId="41"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 xfId="0" applyFont="1" applyFill="1" applyBorder="1" applyAlignment="1">
      <alignment horizontal="center" vertical="center"/>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0" fillId="4" borderId="14"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27" xfId="0" applyFill="1" applyBorder="1" applyAlignment="1">
      <alignment horizontal="center" vertical="center" wrapText="1"/>
    </xf>
    <xf numFmtId="0" fontId="6" fillId="4" borderId="161" xfId="0" applyFont="1" applyFill="1" applyBorder="1" applyAlignment="1">
      <alignment horizontal="center" vertical="center" textRotation="255"/>
    </xf>
    <xf numFmtId="0" fontId="6" fillId="4" borderId="167" xfId="0" applyFont="1" applyFill="1" applyBorder="1" applyAlignment="1">
      <alignment horizontal="center" vertical="center" textRotation="255"/>
    </xf>
    <xf numFmtId="0" fontId="6" fillId="4" borderId="162" xfId="0" applyFont="1" applyFill="1" applyBorder="1" applyAlignment="1">
      <alignment horizontal="center" vertical="center" textRotation="255"/>
    </xf>
    <xf numFmtId="0" fontId="6" fillId="4" borderId="69" xfId="0" applyFont="1" applyFill="1" applyBorder="1" applyAlignment="1">
      <alignment horizontal="center" vertical="center" textRotation="255"/>
    </xf>
    <xf numFmtId="0" fontId="6" fillId="4" borderId="168" xfId="0" applyFont="1" applyFill="1" applyBorder="1" applyAlignment="1">
      <alignment horizontal="center" vertical="center" textRotation="255"/>
    </xf>
    <xf numFmtId="0" fontId="6" fillId="4" borderId="169" xfId="0" applyFont="1" applyFill="1" applyBorder="1" applyAlignment="1">
      <alignment horizontal="center" vertical="center" textRotation="255"/>
    </xf>
    <xf numFmtId="0" fontId="0" fillId="4" borderId="131" xfId="0" applyFill="1" applyBorder="1" applyAlignment="1">
      <alignment horizontal="center" vertical="center" textRotation="255"/>
    </xf>
    <xf numFmtId="0" fontId="0" fillId="4" borderId="5" xfId="0" applyFill="1" applyBorder="1" applyAlignment="1">
      <alignment horizontal="center" vertical="center" textRotation="255"/>
    </xf>
    <xf numFmtId="0" fontId="0" fillId="4" borderId="85" xfId="0" applyFill="1" applyBorder="1" applyAlignment="1">
      <alignment horizontal="center" vertical="center" wrapText="1"/>
    </xf>
    <xf numFmtId="0" fontId="0" fillId="4" borderId="6" xfId="0" applyFill="1" applyBorder="1" applyAlignment="1">
      <alignment horizontal="center" vertical="center" wrapText="1"/>
    </xf>
    <xf numFmtId="0" fontId="17" fillId="4" borderId="170" xfId="0" applyFont="1" applyFill="1" applyBorder="1" applyAlignment="1">
      <alignment horizontal="center" vertical="center"/>
    </xf>
    <xf numFmtId="0" fontId="17" fillId="4" borderId="46" xfId="0" applyFont="1" applyFill="1" applyBorder="1" applyAlignment="1">
      <alignment horizontal="center" vertical="center"/>
    </xf>
    <xf numFmtId="0" fontId="34" fillId="4" borderId="0" xfId="2" applyFill="1" applyBorder="1" applyAlignment="1">
      <alignment horizontal="center" vertical="center"/>
    </xf>
    <xf numFmtId="0" fontId="0" fillId="4" borderId="43" xfId="0" applyFill="1" applyBorder="1" applyAlignment="1">
      <alignment horizontal="left" vertical="center" wrapText="1"/>
    </xf>
    <xf numFmtId="0" fontId="0" fillId="4" borderId="44" xfId="0" applyFill="1" applyBorder="1" applyAlignment="1">
      <alignment horizontal="left" vertical="center" wrapText="1"/>
    </xf>
    <xf numFmtId="0" fontId="4" fillId="4" borderId="0" xfId="0" applyFont="1" applyFill="1" applyAlignment="1">
      <alignment horizontal="left" vertical="center" wrapText="1" indent="1"/>
    </xf>
    <xf numFmtId="0" fontId="17" fillId="4" borderId="0" xfId="0" applyFont="1" applyFill="1" applyAlignment="1">
      <alignment horizontal="left" vertical="center" indent="1"/>
    </xf>
    <xf numFmtId="0" fontId="17" fillId="4" borderId="0" xfId="0" applyFont="1" applyFill="1" applyAlignment="1">
      <alignment horizontal="center" vertical="center" wrapText="1"/>
    </xf>
    <xf numFmtId="0" fontId="10" fillId="6" borderId="82" xfId="0" applyFont="1" applyFill="1" applyBorder="1" applyAlignment="1" applyProtection="1">
      <alignment horizontal="center" vertical="center" shrinkToFit="1"/>
      <protection locked="0"/>
    </xf>
    <xf numFmtId="0" fontId="10" fillId="6" borderId="83" xfId="0" applyFont="1" applyFill="1" applyBorder="1" applyAlignment="1" applyProtection="1">
      <alignment horizontal="center" vertical="center" shrinkToFit="1"/>
      <protection locked="0"/>
    </xf>
    <xf numFmtId="0" fontId="0" fillId="4" borderId="76" xfId="0" applyFill="1" applyBorder="1" applyAlignment="1">
      <alignment horizontal="center" vertical="center"/>
    </xf>
    <xf numFmtId="0" fontId="0" fillId="4" borderId="76" xfId="0" applyFill="1" applyBorder="1">
      <alignment vertical="center"/>
    </xf>
    <xf numFmtId="0" fontId="0" fillId="4" borderId="77" xfId="0" applyFill="1" applyBorder="1">
      <alignment vertical="center"/>
    </xf>
    <xf numFmtId="0" fontId="17" fillId="4" borderId="0" xfId="0" applyFont="1" applyFill="1" applyAlignment="1">
      <alignment horizontal="center" vertical="center"/>
    </xf>
    <xf numFmtId="0" fontId="10" fillId="4" borderId="59" xfId="0" applyFont="1" applyFill="1" applyBorder="1" applyAlignment="1">
      <alignment horizontal="center" vertical="center"/>
    </xf>
    <xf numFmtId="0" fontId="10" fillId="4" borderId="59" xfId="0" applyFont="1" applyFill="1" applyBorder="1" applyAlignment="1">
      <alignment horizontal="left" vertical="center" wrapText="1"/>
    </xf>
    <xf numFmtId="0" fontId="10" fillId="4" borderId="48" xfId="0" applyFont="1" applyFill="1" applyBorder="1" applyAlignment="1">
      <alignment horizontal="center" vertical="center"/>
    </xf>
    <xf numFmtId="0" fontId="18" fillId="4" borderId="82" xfId="0" applyFont="1" applyFill="1" applyBorder="1" applyAlignment="1">
      <alignment horizontal="right" vertical="center" shrinkToFit="1"/>
    </xf>
    <xf numFmtId="0" fontId="18" fillId="4" borderId="81" xfId="0" applyFont="1" applyFill="1" applyBorder="1" applyAlignment="1">
      <alignment horizontal="right" vertical="center" shrinkToFit="1"/>
    </xf>
    <xf numFmtId="38" fontId="18" fillId="4" borderId="81" xfId="0" applyNumberFormat="1" applyFont="1" applyFill="1" applyBorder="1" applyAlignment="1">
      <alignment horizontal="center" vertical="center" shrinkToFit="1"/>
    </xf>
    <xf numFmtId="0" fontId="18" fillId="4" borderId="83" xfId="0" applyFont="1" applyFill="1" applyBorder="1" applyAlignment="1">
      <alignment horizontal="center" vertical="center" shrinkToFit="1"/>
    </xf>
    <xf numFmtId="0" fontId="10" fillId="4" borderId="19" xfId="0" applyFont="1" applyFill="1" applyBorder="1" applyAlignment="1">
      <alignment horizontal="center" vertical="center"/>
    </xf>
    <xf numFmtId="0" fontId="10" fillId="4" borderId="55" xfId="0" applyFont="1" applyFill="1" applyBorder="1" applyAlignment="1">
      <alignment horizontal="center" vertical="center" textRotation="255" shrinkToFit="1"/>
    </xf>
    <xf numFmtId="0" fontId="10" fillId="4" borderId="50" xfId="0" applyFont="1" applyFill="1" applyBorder="1" applyAlignment="1">
      <alignment horizontal="center" vertical="center" textRotation="255" shrinkToFit="1"/>
    </xf>
    <xf numFmtId="0" fontId="10" fillId="4" borderId="51" xfId="0" applyFont="1" applyFill="1" applyBorder="1" applyAlignment="1">
      <alignment horizontal="center" vertical="center" textRotation="255" shrinkToFit="1"/>
    </xf>
    <xf numFmtId="0" fontId="10" fillId="4" borderId="85" xfId="0" applyFont="1" applyFill="1" applyBorder="1" applyAlignment="1">
      <alignment horizontal="center" vertical="center" textRotation="255"/>
    </xf>
    <xf numFmtId="0" fontId="10" fillId="4" borderId="26" xfId="0" applyFont="1" applyFill="1" applyBorder="1" applyAlignment="1">
      <alignment horizontal="center" vertical="center" textRotation="255"/>
    </xf>
    <xf numFmtId="0" fontId="10" fillId="4" borderId="6" xfId="0" applyFont="1" applyFill="1" applyBorder="1" applyAlignment="1">
      <alignment horizontal="center" vertical="center" textRotation="255"/>
    </xf>
    <xf numFmtId="38" fontId="10" fillId="4" borderId="6" xfId="1" applyFont="1" applyFill="1" applyBorder="1" applyAlignment="1">
      <alignment horizontal="right" vertical="center"/>
    </xf>
    <xf numFmtId="38" fontId="10" fillId="4" borderId="2" xfId="1" applyFont="1" applyFill="1" applyBorder="1" applyAlignment="1">
      <alignment horizontal="right" vertical="center"/>
    </xf>
    <xf numFmtId="0" fontId="10" fillId="4" borderId="14" xfId="0" applyFont="1" applyFill="1" applyBorder="1" applyAlignment="1">
      <alignment horizontal="center" vertical="center" textRotation="255"/>
    </xf>
    <xf numFmtId="0" fontId="10" fillId="4" borderId="27" xfId="0" applyFont="1" applyFill="1" applyBorder="1" applyAlignment="1">
      <alignment horizontal="center" vertical="center" textRotation="255"/>
    </xf>
    <xf numFmtId="0" fontId="10" fillId="4" borderId="0" xfId="0" applyFont="1" applyFill="1" applyAlignment="1">
      <alignment horizontal="center" vertical="center" shrinkToFit="1"/>
    </xf>
    <xf numFmtId="0" fontId="10" fillId="4" borderId="104" xfId="0" applyFont="1" applyFill="1" applyBorder="1" applyAlignment="1">
      <alignment horizontal="center" vertical="center" shrinkToFit="1"/>
    </xf>
    <xf numFmtId="0" fontId="10" fillId="4" borderId="55" xfId="0" applyFont="1" applyFill="1" applyBorder="1" applyAlignment="1">
      <alignment horizontal="center" vertical="center" textRotation="255" wrapText="1"/>
    </xf>
    <xf numFmtId="0" fontId="10" fillId="4" borderId="50" xfId="0" applyFont="1" applyFill="1" applyBorder="1" applyAlignment="1">
      <alignment horizontal="center" vertical="center" textRotation="255" wrapText="1"/>
    </xf>
    <xf numFmtId="0" fontId="10" fillId="4" borderId="51" xfId="0" applyFont="1" applyFill="1" applyBorder="1" applyAlignment="1">
      <alignment horizontal="center" vertical="center" textRotation="255" wrapText="1"/>
    </xf>
    <xf numFmtId="0" fontId="10" fillId="4" borderId="2" xfId="0" applyFont="1" applyFill="1" applyBorder="1" applyAlignment="1">
      <alignment horizontal="center" vertical="center" textRotation="255"/>
    </xf>
    <xf numFmtId="38" fontId="10" fillId="4" borderId="14" xfId="1" applyFont="1" applyFill="1" applyBorder="1" applyAlignment="1">
      <alignment horizontal="right" vertical="center"/>
    </xf>
    <xf numFmtId="0" fontId="10" fillId="4" borderId="55" xfId="0" applyFont="1" applyFill="1" applyBorder="1" applyAlignment="1">
      <alignment horizontal="center" vertical="center" textRotation="255"/>
    </xf>
    <xf numFmtId="0" fontId="10" fillId="4" borderId="50" xfId="0" applyFont="1" applyFill="1" applyBorder="1" applyAlignment="1">
      <alignment horizontal="center" vertical="center" textRotation="255"/>
    </xf>
    <xf numFmtId="0" fontId="10" fillId="4" borderId="51" xfId="0" applyFont="1" applyFill="1" applyBorder="1" applyAlignment="1">
      <alignment horizontal="center" vertical="center" textRotation="255"/>
    </xf>
    <xf numFmtId="0" fontId="10" fillId="0" borderId="59" xfId="0" applyFont="1" applyBorder="1" applyAlignment="1" applyProtection="1">
      <alignment horizontal="left" vertical="center" wrapText="1"/>
      <protection locked="0"/>
    </xf>
    <xf numFmtId="14" fontId="10" fillId="0" borderId="48" xfId="0" applyNumberFormat="1" applyFont="1" applyBorder="1" applyAlignment="1" applyProtection="1">
      <alignment horizontal="left" vertical="center" wrapText="1"/>
      <protection locked="0"/>
    </xf>
    <xf numFmtId="0" fontId="10" fillId="0" borderId="48" xfId="0" applyFont="1" applyBorder="1" applyAlignment="1" applyProtection="1">
      <alignment horizontal="left" vertical="center" wrapText="1"/>
      <protection locked="0"/>
    </xf>
    <xf numFmtId="0" fontId="4" fillId="4" borderId="0" xfId="0" applyFont="1" applyFill="1" applyAlignment="1">
      <alignment horizontal="left" vertical="center" indent="1"/>
    </xf>
    <xf numFmtId="0" fontId="10" fillId="4" borderId="48" xfId="0" applyFont="1" applyFill="1" applyBorder="1" applyAlignment="1">
      <alignment horizontal="left" vertical="center" wrapText="1"/>
    </xf>
    <xf numFmtId="38" fontId="18" fillId="4" borderId="83" xfId="0" applyNumberFormat="1" applyFont="1" applyFill="1" applyBorder="1" applyAlignment="1">
      <alignment horizontal="center" vertical="center" shrinkToFit="1"/>
    </xf>
    <xf numFmtId="0" fontId="10" fillId="4" borderId="88" xfId="0" applyFont="1" applyFill="1" applyBorder="1" applyAlignment="1">
      <alignment horizontal="center" vertical="center"/>
    </xf>
    <xf numFmtId="0" fontId="10" fillId="4" borderId="32" xfId="0" applyFont="1" applyFill="1" applyBorder="1" applyAlignment="1">
      <alignment horizontal="center" vertical="center"/>
    </xf>
    <xf numFmtId="0" fontId="10" fillId="4" borderId="86" xfId="0" applyFont="1" applyFill="1" applyBorder="1" applyAlignment="1">
      <alignment horizontal="center" vertical="center" textRotation="255" shrinkToFit="1"/>
    </xf>
    <xf numFmtId="0" fontId="10" fillId="4" borderId="54" xfId="0" applyFont="1" applyFill="1" applyBorder="1" applyAlignment="1">
      <alignment horizontal="center" vertical="center" textRotation="255" shrinkToFit="1"/>
    </xf>
    <xf numFmtId="0" fontId="10" fillId="4" borderId="87" xfId="0" applyFont="1" applyFill="1" applyBorder="1" applyAlignment="1">
      <alignment horizontal="center" vertical="center" textRotation="255" shrinkToFit="1"/>
    </xf>
    <xf numFmtId="0" fontId="10" fillId="2" borderId="59" xfId="0" applyFont="1" applyFill="1" applyBorder="1" applyAlignment="1" applyProtection="1">
      <alignment horizontal="left" vertical="center" wrapText="1"/>
      <protection locked="0"/>
    </xf>
    <xf numFmtId="14" fontId="10" fillId="2" borderId="48" xfId="0" applyNumberFormat="1" applyFont="1" applyFill="1" applyBorder="1" applyAlignment="1" applyProtection="1">
      <alignment horizontal="left" vertical="center" wrapText="1"/>
      <protection locked="0"/>
    </xf>
    <xf numFmtId="0" fontId="10" fillId="2" borderId="48" xfId="0" applyFont="1" applyFill="1" applyBorder="1" applyAlignment="1" applyProtection="1">
      <alignment horizontal="left" vertical="center" wrapText="1"/>
      <protection locked="0"/>
    </xf>
    <xf numFmtId="38" fontId="10" fillId="4" borderId="6" xfId="1" applyFont="1" applyFill="1" applyBorder="1" applyAlignment="1">
      <alignment vertical="center"/>
    </xf>
    <xf numFmtId="38" fontId="10" fillId="4" borderId="2" xfId="1" applyFont="1" applyFill="1" applyBorder="1" applyAlignment="1">
      <alignment vertical="center"/>
    </xf>
    <xf numFmtId="38" fontId="10" fillId="4" borderId="14" xfId="1" applyFont="1" applyFill="1" applyBorder="1" applyAlignment="1">
      <alignment vertical="center"/>
    </xf>
    <xf numFmtId="38" fontId="10" fillId="4" borderId="26" xfId="1" applyFont="1" applyFill="1" applyBorder="1" applyAlignment="1">
      <alignment vertical="center"/>
    </xf>
    <xf numFmtId="0" fontId="10" fillId="4" borderId="14" xfId="0" applyFont="1" applyFill="1" applyBorder="1" applyAlignment="1">
      <alignment horizontal="center" vertical="center" textRotation="255" shrinkToFit="1"/>
    </xf>
    <xf numFmtId="0" fontId="10" fillId="4" borderId="26" xfId="0" applyFont="1" applyFill="1" applyBorder="1" applyAlignment="1">
      <alignment horizontal="center" vertical="center" textRotation="255" shrinkToFit="1"/>
    </xf>
    <xf numFmtId="0" fontId="10" fillId="4" borderId="27" xfId="0" applyFont="1" applyFill="1" applyBorder="1" applyAlignment="1">
      <alignment horizontal="center" vertical="center" textRotation="255" shrinkToFit="1"/>
    </xf>
    <xf numFmtId="0" fontId="15" fillId="0" borderId="0" xfId="4" applyFont="1" applyAlignment="1">
      <alignment horizontal="center" vertical="center" wrapText="1"/>
    </xf>
    <xf numFmtId="0" fontId="15" fillId="0" borderId="52" xfId="4" applyFont="1" applyBorder="1" applyAlignment="1">
      <alignment horizontal="center" vertical="center" wrapText="1"/>
    </xf>
    <xf numFmtId="0" fontId="10" fillId="0" borderId="78" xfId="4" applyFont="1" applyBorder="1" applyAlignment="1">
      <alignment horizontal="center" vertical="center" wrapText="1"/>
    </xf>
    <xf numFmtId="0" fontId="10" fillId="0" borderId="79" xfId="4" applyFont="1" applyBorder="1" applyAlignment="1">
      <alignment horizontal="center" vertical="center" wrapText="1"/>
    </xf>
    <xf numFmtId="0" fontId="15" fillId="0" borderId="61" xfId="4" applyFont="1" applyBorder="1" applyAlignment="1">
      <alignment horizontal="center" vertical="center" wrapText="1"/>
    </xf>
    <xf numFmtId="0" fontId="15" fillId="0" borderId="73" xfId="4" applyFont="1" applyBorder="1" applyAlignment="1">
      <alignment horizontal="center" vertical="center" wrapText="1"/>
    </xf>
    <xf numFmtId="0" fontId="15" fillId="0" borderId="71" xfId="4" applyFont="1" applyBorder="1" applyAlignment="1">
      <alignment horizontal="center" vertical="center" wrapText="1"/>
    </xf>
    <xf numFmtId="0" fontId="15" fillId="0" borderId="76" xfId="4" applyFont="1" applyBorder="1" applyAlignment="1">
      <alignment horizontal="center" vertical="center" wrapText="1"/>
    </xf>
    <xf numFmtId="0" fontId="11" fillId="0" borderId="72" xfId="4" applyFont="1" applyBorder="1" applyAlignment="1">
      <alignment horizontal="center" vertical="center" textRotation="255" wrapText="1"/>
    </xf>
    <xf numFmtId="0" fontId="11" fillId="0" borderId="79" xfId="4" applyFont="1" applyBorder="1" applyAlignment="1">
      <alignment horizontal="center" vertical="center" textRotation="255" wrapText="1"/>
    </xf>
    <xf numFmtId="0" fontId="11" fillId="0" borderId="72" xfId="4" applyFont="1" applyBorder="1" applyAlignment="1">
      <alignment horizontal="center" vertical="center" wrapText="1"/>
    </xf>
    <xf numFmtId="0" fontId="11" fillId="0" borderId="79" xfId="4" applyFont="1" applyBorder="1" applyAlignment="1">
      <alignment horizontal="center" vertical="center" wrapText="1"/>
    </xf>
    <xf numFmtId="178" fontId="16" fillId="0" borderId="78" xfId="4" applyNumberFormat="1" applyFont="1" applyBorder="1" applyAlignment="1">
      <alignment horizontal="right" vertical="center" shrinkToFit="1"/>
    </xf>
    <xf numFmtId="178" fontId="16" fillId="0" borderId="79" xfId="4" applyNumberFormat="1" applyFont="1" applyBorder="1" applyAlignment="1">
      <alignment horizontal="right" vertical="center" shrinkToFit="1"/>
    </xf>
    <xf numFmtId="178" fontId="16" fillId="0" borderId="76" xfId="4" applyNumberFormat="1" applyFont="1" applyBorder="1" applyAlignment="1">
      <alignment horizontal="right" vertical="center"/>
    </xf>
    <xf numFmtId="178" fontId="16" fillId="0" borderId="93" xfId="4" applyNumberFormat="1" applyFont="1" applyBorder="1" applyAlignment="1">
      <alignment horizontal="right" vertical="center"/>
    </xf>
    <xf numFmtId="178" fontId="16" fillId="0" borderId="126" xfId="4" applyNumberFormat="1" applyFont="1" applyBorder="1" applyAlignment="1">
      <alignment horizontal="right" vertical="center"/>
    </xf>
    <xf numFmtId="0" fontId="16" fillId="0" borderId="0" xfId="4" applyFont="1" applyAlignment="1">
      <alignment horizontal="center" vertical="center" wrapText="1"/>
    </xf>
    <xf numFmtId="0" fontId="16" fillId="0" borderId="80" xfId="4" applyFont="1" applyBorder="1" applyAlignment="1">
      <alignment horizontal="center" vertical="center" wrapText="1"/>
    </xf>
    <xf numFmtId="0" fontId="16" fillId="0" borderId="100" xfId="4" applyFont="1" applyBorder="1" applyAlignment="1">
      <alignment horizontal="center" vertical="center" wrapText="1"/>
    </xf>
    <xf numFmtId="0" fontId="16" fillId="0" borderId="92" xfId="4" applyFont="1" applyBorder="1" applyAlignment="1">
      <alignment horizontal="center" vertical="center" wrapText="1"/>
    </xf>
    <xf numFmtId="0" fontId="16" fillId="0" borderId="40" xfId="4" applyFont="1" applyBorder="1" applyAlignment="1">
      <alignment horizontal="distributed" vertical="center" wrapText="1" indent="3"/>
    </xf>
    <xf numFmtId="0" fontId="16" fillId="0" borderId="0" xfId="4" applyFont="1" applyAlignment="1">
      <alignment horizontal="distributed" vertical="center" wrapText="1" indent="3"/>
    </xf>
    <xf numFmtId="0" fontId="16" fillId="0" borderId="40" xfId="4" applyFont="1" applyBorder="1" applyAlignment="1">
      <alignment horizontal="distributed" vertical="center" wrapText="1" indent="7"/>
    </xf>
    <xf numFmtId="0" fontId="16" fillId="0" borderId="0" xfId="4" applyFont="1" applyAlignment="1">
      <alignment horizontal="distributed" vertical="center" wrapText="1" indent="7"/>
    </xf>
    <xf numFmtId="0" fontId="10" fillId="0" borderId="40" xfId="4" applyFont="1" applyBorder="1" applyAlignment="1">
      <alignment vertical="center" wrapText="1"/>
    </xf>
    <xf numFmtId="0" fontId="10" fillId="0" borderId="0" xfId="4" applyFont="1" applyAlignment="1">
      <alignment vertical="center" wrapText="1"/>
    </xf>
    <xf numFmtId="0" fontId="13" fillId="0" borderId="186" xfId="4" applyFont="1" applyBorder="1" applyAlignment="1">
      <alignment horizontal="right" vertical="top" wrapText="1"/>
    </xf>
    <xf numFmtId="0" fontId="13" fillId="0" borderId="80" xfId="4" applyFont="1" applyBorder="1" applyAlignment="1">
      <alignment horizontal="right" vertical="top" wrapText="1"/>
    </xf>
    <xf numFmtId="0" fontId="13" fillId="0" borderId="130" xfId="4" applyFont="1" applyBorder="1" applyAlignment="1">
      <alignment horizontal="right" vertical="top" wrapText="1"/>
    </xf>
    <xf numFmtId="0" fontId="11" fillId="0" borderId="61" xfId="4" applyFont="1" applyBorder="1" applyAlignment="1">
      <alignment horizontal="left" vertical="center" wrapText="1"/>
    </xf>
    <xf numFmtId="0" fontId="11" fillId="0" borderId="107" xfId="4" applyFont="1" applyBorder="1" applyAlignment="1">
      <alignment horizontal="left" vertical="center" wrapText="1"/>
    </xf>
    <xf numFmtId="0" fontId="11" fillId="0" borderId="0" xfId="4" applyFont="1" applyAlignment="1">
      <alignment horizontal="left" vertical="center" wrapText="1"/>
    </xf>
    <xf numFmtId="0" fontId="11" fillId="0" borderId="104" xfId="4" applyFont="1" applyBorder="1" applyAlignment="1">
      <alignment horizontal="left" vertical="center" wrapText="1"/>
    </xf>
    <xf numFmtId="0" fontId="11" fillId="0" borderId="92" xfId="4" applyFont="1" applyBorder="1" applyAlignment="1">
      <alignment horizontal="left" vertical="center" wrapText="1"/>
    </xf>
    <xf numFmtId="0" fontId="11" fillId="0" borderId="171" xfId="4" applyFont="1" applyBorder="1" applyAlignment="1">
      <alignment horizontal="left" vertical="center" wrapText="1"/>
    </xf>
    <xf numFmtId="0" fontId="11" fillId="0" borderId="52" xfId="4" applyFont="1" applyBorder="1" applyAlignment="1">
      <alignment horizontal="left" vertical="center" wrapText="1"/>
    </xf>
    <xf numFmtId="0" fontId="11" fillId="0" borderId="105" xfId="4" applyFont="1" applyBorder="1" applyAlignment="1">
      <alignment horizontal="left" vertical="center" wrapText="1"/>
    </xf>
    <xf numFmtId="0" fontId="15" fillId="0" borderId="69" xfId="4" applyFont="1" applyBorder="1" applyAlignment="1">
      <alignment horizontal="center" vertical="center" wrapText="1"/>
    </xf>
    <xf numFmtId="0" fontId="15" fillId="0" borderId="49" xfId="4" applyFont="1" applyBorder="1" applyAlignment="1">
      <alignment horizontal="center" vertical="center" wrapText="1"/>
    </xf>
    <xf numFmtId="178" fontId="16" fillId="0" borderId="49" xfId="4" applyNumberFormat="1" applyFont="1" applyBorder="1" applyAlignment="1">
      <alignment horizontal="right" vertical="center" shrinkToFit="1"/>
    </xf>
    <xf numFmtId="181" fontId="16" fillId="0" borderId="93" xfId="4" applyNumberFormat="1" applyFont="1" applyBorder="1" applyAlignment="1">
      <alignment horizontal="center" vertical="center" wrapText="1"/>
    </xf>
    <xf numFmtId="4" fontId="16" fillId="0" borderId="93" xfId="4" applyNumberFormat="1" applyFont="1" applyBorder="1" applyAlignment="1">
      <alignment horizontal="center" vertical="center" wrapText="1"/>
    </xf>
    <xf numFmtId="0" fontId="16" fillId="0" borderId="40" xfId="4" applyFont="1" applyBorder="1" applyAlignment="1">
      <alignment horizontal="center" vertical="center" wrapText="1"/>
    </xf>
    <xf numFmtId="0" fontId="16" fillId="0" borderId="127" xfId="4" applyFont="1" applyBorder="1" applyAlignment="1">
      <alignment horizontal="center" vertical="center" wrapText="1"/>
    </xf>
    <xf numFmtId="0" fontId="15" fillId="0" borderId="115" xfId="4" applyFont="1" applyBorder="1" applyAlignment="1">
      <alignment horizontal="center" wrapText="1"/>
    </xf>
    <xf numFmtId="0" fontId="15" fillId="0" borderId="72" xfId="4" applyFont="1" applyBorder="1" applyAlignment="1">
      <alignment horizontal="center" wrapText="1"/>
    </xf>
    <xf numFmtId="0" fontId="15" fillId="0" borderId="103" xfId="4" applyFont="1" applyBorder="1" applyAlignment="1">
      <alignment horizontal="center" vertical="center" wrapText="1"/>
    </xf>
    <xf numFmtId="0" fontId="15" fillId="0" borderId="92" xfId="4" applyFont="1" applyBorder="1" applyAlignment="1">
      <alignment horizontal="center" vertical="center" wrapText="1"/>
    </xf>
    <xf numFmtId="0" fontId="15" fillId="0" borderId="63" xfId="4" applyFont="1" applyBorder="1" applyAlignment="1">
      <alignment horizontal="center" vertical="center" wrapText="1"/>
    </xf>
    <xf numFmtId="0" fontId="15" fillId="0" borderId="101" xfId="4" applyFont="1" applyBorder="1" applyAlignment="1">
      <alignment horizontal="center" vertical="center" wrapText="1"/>
    </xf>
    <xf numFmtId="0" fontId="15" fillId="0" borderId="66" xfId="4" applyFont="1" applyBorder="1" applyAlignment="1">
      <alignment horizontal="center" vertical="center" wrapText="1"/>
    </xf>
    <xf numFmtId="0" fontId="15" fillId="0" borderId="171" xfId="4" applyFont="1" applyBorder="1" applyAlignment="1">
      <alignment horizontal="center" vertical="center" wrapText="1"/>
    </xf>
    <xf numFmtId="0" fontId="15" fillId="0" borderId="104" xfId="4" applyFont="1" applyBorder="1" applyAlignment="1">
      <alignment horizontal="center" vertical="center" wrapText="1"/>
    </xf>
    <xf numFmtId="0" fontId="15" fillId="0" borderId="186" xfId="4" applyFont="1" applyBorder="1" applyAlignment="1">
      <alignment horizontal="center" vertical="center" wrapText="1"/>
    </xf>
    <xf numFmtId="0" fontId="15" fillId="0" borderId="80" xfId="4" applyFont="1" applyBorder="1" applyAlignment="1">
      <alignment horizontal="center" vertical="center" wrapText="1"/>
    </xf>
    <xf numFmtId="0" fontId="15" fillId="0" borderId="130" xfId="4" applyFont="1" applyBorder="1" applyAlignment="1">
      <alignment horizontal="center" vertical="center" wrapText="1"/>
    </xf>
    <xf numFmtId="178" fontId="16" fillId="0" borderId="76" xfId="1" applyNumberFormat="1" applyFont="1" applyBorder="1" applyAlignment="1">
      <alignment horizontal="right" vertical="center"/>
    </xf>
    <xf numFmtId="178" fontId="16" fillId="0" borderId="93" xfId="1" applyNumberFormat="1" applyFont="1" applyBorder="1" applyAlignment="1">
      <alignment horizontal="right" vertical="center"/>
    </xf>
    <xf numFmtId="178" fontId="16" fillId="0" borderId="126" xfId="1" applyNumberFormat="1" applyFont="1" applyBorder="1" applyAlignment="1">
      <alignment horizontal="right" vertical="center"/>
    </xf>
    <xf numFmtId="0" fontId="15" fillId="0" borderId="114" xfId="4" applyFont="1" applyBorder="1" applyAlignment="1">
      <alignment horizontal="center" vertical="center" textRotation="255" wrapText="1"/>
    </xf>
    <xf numFmtId="0" fontId="15" fillId="0" borderId="174" xfId="4" applyFont="1" applyBorder="1" applyAlignment="1">
      <alignment horizontal="center" vertical="center" textRotation="255" wrapText="1"/>
    </xf>
    <xf numFmtId="0" fontId="15" fillId="0" borderId="209" xfId="4" applyFont="1" applyBorder="1" applyAlignment="1">
      <alignment horizontal="center" vertical="center" textRotation="255" wrapText="1"/>
    </xf>
    <xf numFmtId="0" fontId="11" fillId="0" borderId="115" xfId="4" applyFont="1" applyBorder="1" applyAlignment="1">
      <alignment horizontal="center" vertical="center" textRotation="255" wrapText="1"/>
    </xf>
    <xf numFmtId="0" fontId="10" fillId="0" borderId="115" xfId="4" applyFont="1" applyBorder="1" applyAlignment="1">
      <alignment horizontal="center" vertical="center" wrapText="1"/>
    </xf>
    <xf numFmtId="0" fontId="10" fillId="0" borderId="72" xfId="4" applyFont="1" applyBorder="1" applyAlignment="1">
      <alignment horizontal="center" vertical="center" wrapText="1"/>
    </xf>
    <xf numFmtId="0" fontId="12" fillId="0" borderId="103" xfId="4" applyFont="1" applyBorder="1" applyAlignment="1">
      <alignment horizontal="left" vertical="center" wrapText="1"/>
    </xf>
    <xf numFmtId="0" fontId="12" fillId="0" borderId="92" xfId="4" applyFont="1" applyBorder="1" applyAlignment="1">
      <alignment horizontal="left" vertical="center" wrapText="1"/>
    </xf>
    <xf numFmtId="0" fontId="12" fillId="0" borderId="101" xfId="4" applyFont="1" applyBorder="1" applyAlignment="1">
      <alignment horizontal="left" vertical="center" wrapText="1"/>
    </xf>
    <xf numFmtId="0" fontId="12" fillId="0" borderId="66" xfId="4" applyFont="1" applyBorder="1" applyAlignment="1">
      <alignment horizontal="left" vertical="center" wrapText="1"/>
    </xf>
    <xf numFmtId="0" fontId="12" fillId="0" borderId="52" xfId="4" applyFont="1" applyBorder="1" applyAlignment="1">
      <alignment horizontal="left" vertical="center" wrapText="1"/>
    </xf>
    <xf numFmtId="0" fontId="12" fillId="0" borderId="71" xfId="4" applyFont="1" applyBorder="1" applyAlignment="1">
      <alignment horizontal="left" vertical="center" wrapText="1"/>
    </xf>
    <xf numFmtId="4" fontId="16" fillId="0" borderId="49" xfId="4" applyNumberFormat="1" applyFont="1" applyBorder="1" applyAlignment="1">
      <alignment horizontal="center" vertical="center" wrapText="1"/>
    </xf>
    <xf numFmtId="0" fontId="10" fillId="0" borderId="61" xfId="4" applyFont="1" applyBorder="1" applyAlignment="1">
      <alignment horizontal="center" vertical="center" wrapText="1"/>
    </xf>
    <xf numFmtId="0" fontId="10" fillId="0" borderId="73" xfId="4" applyFont="1" applyBorder="1" applyAlignment="1">
      <alignment horizontal="center" vertical="center" wrapText="1"/>
    </xf>
    <xf numFmtId="0" fontId="10" fillId="0" borderId="52" xfId="4" applyFont="1" applyBorder="1" applyAlignment="1">
      <alignment horizontal="center" vertical="center" wrapText="1"/>
    </xf>
    <xf numFmtId="0" fontId="10" fillId="0" borderId="71" xfId="4" applyFont="1" applyBorder="1" applyAlignment="1">
      <alignment horizontal="center" vertical="center" wrapText="1"/>
    </xf>
    <xf numFmtId="0" fontId="50" fillId="0" borderId="211" xfId="4" applyFont="1" applyBorder="1" applyAlignment="1">
      <alignment horizontal="center" vertical="center" wrapText="1"/>
    </xf>
    <xf numFmtId="0" fontId="50" fillId="0" borderId="212" xfId="4" applyFont="1" applyBorder="1" applyAlignment="1">
      <alignment horizontal="center" vertical="center" wrapText="1"/>
    </xf>
    <xf numFmtId="178" fontId="16" fillId="0" borderId="115" xfId="4" applyNumberFormat="1" applyFont="1" applyBorder="1" applyAlignment="1">
      <alignment horizontal="right" vertical="center" shrinkToFit="1"/>
    </xf>
    <xf numFmtId="178" fontId="16" fillId="0" borderId="208" xfId="4" applyNumberFormat="1" applyFont="1" applyBorder="1" applyAlignment="1">
      <alignment horizontal="right" vertical="center" shrinkToFit="1"/>
    </xf>
    <xf numFmtId="178" fontId="16" fillId="0" borderId="103" xfId="4" applyNumberFormat="1" applyFont="1" applyBorder="1" applyAlignment="1">
      <alignment horizontal="right" vertical="center" shrinkToFit="1"/>
    </xf>
    <xf numFmtId="178" fontId="16" fillId="0" borderId="92" xfId="4" applyNumberFormat="1" applyFont="1" applyBorder="1" applyAlignment="1">
      <alignment horizontal="right" vertical="center" shrinkToFit="1"/>
    </xf>
    <xf numFmtId="178" fontId="16" fillId="0" borderId="171" xfId="4" applyNumberFormat="1" applyFont="1" applyBorder="1" applyAlignment="1">
      <alignment horizontal="right" vertical="center" shrinkToFit="1"/>
    </xf>
    <xf numFmtId="178" fontId="16" fillId="0" borderId="186" xfId="4" applyNumberFormat="1" applyFont="1" applyBorder="1" applyAlignment="1">
      <alignment horizontal="right" vertical="center" shrinkToFit="1"/>
    </xf>
    <xf numFmtId="178" fontId="16" fillId="0" borderId="80" xfId="4" applyNumberFormat="1" applyFont="1" applyBorder="1" applyAlignment="1">
      <alignment horizontal="right" vertical="center" shrinkToFit="1"/>
    </xf>
    <xf numFmtId="178" fontId="16" fillId="0" borderId="130" xfId="4" applyNumberFormat="1" applyFont="1" applyBorder="1" applyAlignment="1">
      <alignment horizontal="right" vertical="center" shrinkToFit="1"/>
    </xf>
    <xf numFmtId="0" fontId="10" fillId="0" borderId="60" xfId="4" applyFont="1" applyBorder="1" applyAlignment="1">
      <alignment horizontal="center" vertical="center" wrapText="1"/>
    </xf>
    <xf numFmtId="0" fontId="10" fillId="0" borderId="66" xfId="4" applyFont="1" applyBorder="1" applyAlignment="1">
      <alignment horizontal="center" vertical="center" wrapText="1"/>
    </xf>
    <xf numFmtId="0" fontId="15" fillId="0" borderId="78" xfId="4" applyFont="1" applyBorder="1" applyAlignment="1">
      <alignment horizontal="center" vertical="center" wrapText="1"/>
    </xf>
    <xf numFmtId="0" fontId="15" fillId="0" borderId="79" xfId="4" applyFont="1" applyBorder="1" applyAlignment="1">
      <alignment horizontal="center" vertical="center" wrapText="1"/>
    </xf>
    <xf numFmtId="0" fontId="15" fillId="0" borderId="60" xfId="4" applyFont="1" applyBorder="1" applyAlignment="1">
      <alignment horizontal="center" vertical="center" wrapText="1"/>
    </xf>
    <xf numFmtId="0" fontId="15" fillId="0" borderId="172" xfId="4" applyFont="1" applyBorder="1" applyAlignment="1">
      <alignment horizontal="center" vertical="center" wrapText="1"/>
    </xf>
    <xf numFmtId="0" fontId="15" fillId="0" borderId="113" xfId="4" applyFont="1" applyBorder="1" applyAlignment="1">
      <alignment horizontal="center" vertical="center" wrapText="1"/>
    </xf>
    <xf numFmtId="178" fontId="16" fillId="0" borderId="49" xfId="4" applyNumberFormat="1" applyFont="1" applyBorder="1" applyAlignment="1">
      <alignment vertical="center" shrinkToFit="1"/>
    </xf>
    <xf numFmtId="178" fontId="16" fillId="0" borderId="113" xfId="4" applyNumberFormat="1" applyFont="1" applyBorder="1" applyAlignment="1">
      <alignment vertical="center" shrinkToFit="1"/>
    </xf>
    <xf numFmtId="0" fontId="16" fillId="0" borderId="49" xfId="4" applyFont="1" applyBorder="1" applyAlignment="1">
      <alignment horizontal="center" vertical="center" wrapText="1"/>
    </xf>
    <xf numFmtId="0" fontId="16" fillId="0" borderId="113" xfId="4" applyFont="1" applyBorder="1" applyAlignment="1">
      <alignment horizontal="center" vertical="center" wrapText="1"/>
    </xf>
    <xf numFmtId="178" fontId="16" fillId="0" borderId="113" xfId="4" applyNumberFormat="1" applyFont="1" applyBorder="1" applyAlignment="1">
      <alignment horizontal="right" vertical="center" shrinkToFit="1"/>
    </xf>
    <xf numFmtId="178" fontId="16" fillId="0" borderId="183" xfId="4" applyNumberFormat="1" applyFont="1" applyBorder="1" applyAlignment="1">
      <alignment horizontal="right" vertical="center"/>
    </xf>
    <xf numFmtId="178" fontId="16" fillId="0" borderId="184" xfId="4" applyNumberFormat="1" applyFont="1" applyBorder="1" applyAlignment="1">
      <alignment horizontal="right" vertical="center"/>
    </xf>
    <xf numFmtId="178" fontId="16" fillId="0" borderId="210" xfId="4" applyNumberFormat="1" applyFont="1" applyBorder="1" applyAlignment="1">
      <alignment horizontal="right" vertical="center"/>
    </xf>
    <xf numFmtId="0" fontId="11" fillId="0" borderId="78" xfId="4" applyFont="1" applyBorder="1" applyAlignment="1">
      <alignment horizontal="center" vertical="center" textRotation="255" wrapText="1"/>
    </xf>
    <xf numFmtId="0" fontId="15" fillId="0" borderId="72" xfId="4" applyFont="1" applyBorder="1" applyAlignment="1">
      <alignment horizontal="center" vertical="center" wrapText="1"/>
    </xf>
    <xf numFmtId="0" fontId="15" fillId="0" borderId="101" xfId="4" applyFont="1" applyBorder="1" applyAlignment="1">
      <alignment horizontal="center" vertical="center" textRotation="255" wrapText="1"/>
    </xf>
    <xf numFmtId="0" fontId="15" fillId="0" borderId="69" xfId="4" applyFont="1" applyBorder="1" applyAlignment="1">
      <alignment horizontal="center" vertical="center" textRotation="255" wrapText="1"/>
    </xf>
    <xf numFmtId="0" fontId="15" fillId="0" borderId="71" xfId="4" applyFont="1" applyBorder="1" applyAlignment="1">
      <alignment horizontal="center" vertical="center" textRotation="255" wrapText="1"/>
    </xf>
    <xf numFmtId="0" fontId="15" fillId="0" borderId="66" xfId="4" applyFont="1" applyBorder="1" applyAlignment="1">
      <alignment horizontal="center" vertical="center" shrinkToFit="1"/>
    </xf>
    <xf numFmtId="0" fontId="15" fillId="0" borderId="52" xfId="4" applyFont="1" applyBorder="1" applyAlignment="1">
      <alignment horizontal="center" vertical="center" shrinkToFit="1"/>
    </xf>
    <xf numFmtId="0" fontId="15" fillId="0" borderId="71" xfId="4" applyFont="1" applyBorder="1" applyAlignment="1">
      <alignment horizontal="center" vertical="center" shrinkToFit="1"/>
    </xf>
    <xf numFmtId="0" fontId="10" fillId="0" borderId="76" xfId="4" applyFont="1" applyBorder="1" applyAlignment="1">
      <alignment horizontal="center" vertical="center" wrapText="1"/>
    </xf>
    <xf numFmtId="0" fontId="10" fillId="0" borderId="93" xfId="4" applyFont="1" applyBorder="1" applyAlignment="1">
      <alignment horizontal="center" vertical="center" wrapText="1"/>
    </xf>
    <xf numFmtId="0" fontId="10" fillId="0" borderId="77" xfId="4" applyFont="1" applyBorder="1" applyAlignment="1">
      <alignment horizontal="center" vertical="center" wrapText="1"/>
    </xf>
    <xf numFmtId="0" fontId="15" fillId="0" borderId="100" xfId="4" applyFont="1" applyBorder="1" applyAlignment="1">
      <alignment horizontal="distributed" vertical="center" wrapText="1" indent="2"/>
    </xf>
    <xf numFmtId="0" fontId="11" fillId="0" borderId="92" xfId="4" applyFont="1" applyBorder="1" applyAlignment="1">
      <alignment horizontal="distributed" vertical="center" wrapText="1" indent="2"/>
    </xf>
    <xf numFmtId="0" fontId="11" fillId="0" borderId="101" xfId="4" applyFont="1" applyBorder="1" applyAlignment="1">
      <alignment horizontal="distributed" vertical="center" wrapText="1" indent="2"/>
    </xf>
    <xf numFmtId="0" fontId="50" fillId="0" borderId="92" xfId="4" applyFont="1" applyBorder="1" applyAlignment="1">
      <alignment horizontal="center" vertical="center" wrapText="1"/>
    </xf>
    <xf numFmtId="0" fontId="50" fillId="0" borderId="80" xfId="4" applyFont="1" applyBorder="1" applyAlignment="1">
      <alignment horizontal="center" vertical="center" wrapText="1"/>
    </xf>
    <xf numFmtId="178" fontId="16" fillId="0" borderId="66" xfId="4" applyNumberFormat="1" applyFont="1" applyBorder="1" applyAlignment="1">
      <alignment horizontal="right" vertical="center" shrinkToFit="1"/>
    </xf>
    <xf numFmtId="178" fontId="16" fillId="0" borderId="52" xfId="4" applyNumberFormat="1" applyFont="1" applyBorder="1" applyAlignment="1">
      <alignment horizontal="right" vertical="center" shrinkToFit="1"/>
    </xf>
    <xf numFmtId="178" fontId="16" fillId="0" borderId="105" xfId="4" applyNumberFormat="1" applyFont="1" applyBorder="1" applyAlignment="1">
      <alignment horizontal="right" vertical="center" shrinkToFit="1"/>
    </xf>
    <xf numFmtId="0" fontId="13" fillId="0" borderId="92" xfId="4" applyFont="1" applyBorder="1" applyAlignment="1">
      <alignment horizontal="left" vertical="top" wrapText="1"/>
    </xf>
    <xf numFmtId="0" fontId="13" fillId="0" borderId="171" xfId="4" applyFont="1" applyBorder="1" applyAlignment="1">
      <alignment horizontal="left" vertical="top" wrapText="1"/>
    </xf>
    <xf numFmtId="0" fontId="10" fillId="0" borderId="127" xfId="4" applyFont="1" applyBorder="1" applyAlignment="1">
      <alignment horizontal="center" vertical="center" wrapText="1"/>
    </xf>
    <xf numFmtId="0" fontId="10" fillId="0" borderId="80" xfId="4" applyFont="1" applyBorder="1" applyAlignment="1">
      <alignment horizontal="center" vertical="center" wrapText="1"/>
    </xf>
    <xf numFmtId="0" fontId="15" fillId="0" borderId="40" xfId="4" applyFont="1" applyBorder="1" applyAlignment="1">
      <alignment horizontal="distributed" vertical="center" wrapText="1" indent="2"/>
    </xf>
    <xf numFmtId="0" fontId="15" fillId="0" borderId="0" xfId="4" applyFont="1" applyAlignment="1">
      <alignment horizontal="distributed" vertical="center" wrapText="1" indent="2"/>
    </xf>
    <xf numFmtId="0" fontId="50" fillId="0" borderId="215" xfId="4" applyFont="1" applyBorder="1" applyAlignment="1">
      <alignment horizontal="center" wrapText="1"/>
    </xf>
    <xf numFmtId="0" fontId="50" fillId="0" borderId="212" xfId="4" applyFont="1" applyBorder="1" applyAlignment="1">
      <alignment horizontal="center" wrapText="1"/>
    </xf>
    <xf numFmtId="0" fontId="50" fillId="0" borderId="216" xfId="4" applyFont="1" applyBorder="1" applyAlignment="1">
      <alignment horizontal="center" wrapText="1"/>
    </xf>
    <xf numFmtId="0" fontId="50" fillId="0" borderId="214" xfId="4" applyFont="1" applyBorder="1" applyAlignment="1">
      <alignment horizontal="center" wrapText="1"/>
    </xf>
    <xf numFmtId="178" fontId="16" fillId="0" borderId="72" xfId="4" applyNumberFormat="1" applyFont="1" applyBorder="1" applyAlignment="1">
      <alignment horizontal="right" vertical="center" shrinkToFit="1"/>
    </xf>
    <xf numFmtId="0" fontId="15" fillId="0" borderId="92" xfId="4" applyFont="1" applyBorder="1" applyAlignment="1">
      <alignment horizontal="distributed" vertical="center" wrapText="1" indent="2"/>
    </xf>
    <xf numFmtId="0" fontId="50" fillId="0" borderId="213" xfId="4" applyFont="1" applyBorder="1" applyAlignment="1">
      <alignment horizontal="center" wrapText="1"/>
    </xf>
    <xf numFmtId="0" fontId="10" fillId="0" borderId="172" xfId="4" applyFont="1" applyBorder="1" applyAlignment="1">
      <alignment horizontal="center" vertical="center" wrapText="1"/>
    </xf>
    <xf numFmtId="0" fontId="30" fillId="4" borderId="0" xfId="0" applyFont="1" applyFill="1" applyAlignment="1">
      <alignment horizontal="left" vertical="top" wrapText="1"/>
    </xf>
    <xf numFmtId="0" fontId="32" fillId="4" borderId="0" xfId="0" applyFont="1" applyFill="1" applyAlignment="1">
      <alignment horizontal="left" vertical="top" wrapText="1"/>
    </xf>
    <xf numFmtId="0" fontId="40" fillId="0" borderId="40" xfId="0" applyFont="1" applyBorder="1" applyAlignment="1">
      <alignment horizontal="center" vertical="center" wrapText="1"/>
    </xf>
    <xf numFmtId="0" fontId="40" fillId="0" borderId="0" xfId="0" applyFont="1" applyAlignment="1">
      <alignment horizontal="center" vertical="center" wrapText="1"/>
    </xf>
    <xf numFmtId="0" fontId="19" fillId="2" borderId="93" xfId="0" applyFont="1" applyFill="1" applyBorder="1" applyAlignment="1" applyProtection="1">
      <alignment horizontal="center" vertical="center" shrinkToFit="1"/>
      <protection locked="0"/>
    </xf>
    <xf numFmtId="0" fontId="11" fillId="0" borderId="93" xfId="0" applyFont="1" applyBorder="1" applyAlignment="1">
      <alignment horizontal="center" vertical="center"/>
    </xf>
    <xf numFmtId="49" fontId="19" fillId="2" borderId="93" xfId="0" applyNumberFormat="1" applyFont="1" applyFill="1" applyBorder="1" applyAlignment="1" applyProtection="1">
      <alignment horizontal="center" vertical="center"/>
      <protection locked="0"/>
    </xf>
    <xf numFmtId="49" fontId="19" fillId="2" borderId="126" xfId="0" applyNumberFormat="1" applyFont="1" applyFill="1" applyBorder="1" applyAlignment="1" applyProtection="1">
      <alignment horizontal="center" vertical="center"/>
      <protection locked="0"/>
    </xf>
    <xf numFmtId="49" fontId="19" fillId="2" borderId="63" xfId="0" applyNumberFormat="1" applyFont="1" applyFill="1" applyBorder="1" applyAlignment="1" applyProtection="1">
      <alignment horizontal="center" vertical="center"/>
      <protection locked="0"/>
    </xf>
    <xf numFmtId="49" fontId="19" fillId="2" borderId="0" xfId="0" applyNumberFormat="1" applyFont="1" applyFill="1" applyAlignment="1" applyProtection="1">
      <alignment horizontal="center" vertical="center"/>
      <protection locked="0"/>
    </xf>
    <xf numFmtId="49" fontId="19" fillId="2" borderId="104" xfId="0" applyNumberFormat="1" applyFont="1" applyFill="1" applyBorder="1" applyAlignment="1" applyProtection="1">
      <alignment horizontal="center" vertical="center"/>
      <protection locked="0"/>
    </xf>
    <xf numFmtId="49" fontId="19" fillId="2" borderId="66" xfId="0" applyNumberFormat="1" applyFont="1" applyFill="1" applyBorder="1" applyAlignment="1" applyProtection="1">
      <alignment horizontal="center" vertical="center"/>
      <protection locked="0"/>
    </xf>
    <xf numFmtId="49" fontId="19" fillId="2" borderId="52" xfId="0" applyNumberFormat="1" applyFont="1" applyFill="1" applyBorder="1" applyAlignment="1" applyProtection="1">
      <alignment horizontal="center" vertical="center"/>
      <protection locked="0"/>
    </xf>
    <xf numFmtId="49" fontId="19" fillId="2" borderId="105" xfId="0" applyNumberFormat="1" applyFont="1" applyFill="1" applyBorder="1" applyAlignment="1" applyProtection="1">
      <alignment horizontal="center" vertical="center"/>
      <protection locked="0"/>
    </xf>
    <xf numFmtId="49" fontId="19" fillId="2" borderId="63" xfId="0" applyNumberFormat="1" applyFont="1" applyFill="1" applyBorder="1" applyAlignment="1" applyProtection="1">
      <alignment horizontal="center" vertical="center" wrapText="1"/>
      <protection locked="0"/>
    </xf>
    <xf numFmtId="0" fontId="11" fillId="4" borderId="40"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108" xfId="0" applyFont="1" applyFill="1" applyBorder="1" applyAlignment="1">
      <alignment horizontal="center" vertical="center" wrapText="1"/>
    </xf>
    <xf numFmtId="0" fontId="11" fillId="4" borderId="52"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left" vertical="center" wrapText="1"/>
    </xf>
    <xf numFmtId="0" fontId="11" fillId="4" borderId="91" xfId="0" applyFont="1" applyFill="1" applyBorder="1" applyAlignment="1">
      <alignment horizontal="center" vertical="center" wrapText="1"/>
    </xf>
    <xf numFmtId="0" fontId="11" fillId="4" borderId="217" xfId="0" applyFont="1" applyFill="1" applyBorder="1" applyAlignment="1">
      <alignment horizontal="center" vertical="center"/>
    </xf>
    <xf numFmtId="0" fontId="11" fillId="4" borderId="91" xfId="0" applyFont="1" applyFill="1" applyBorder="1" applyAlignment="1">
      <alignment horizontal="center" vertical="center"/>
    </xf>
    <xf numFmtId="0" fontId="12" fillId="4" borderId="217" xfId="0" applyFont="1" applyFill="1" applyBorder="1" applyAlignment="1">
      <alignment horizontal="left" vertical="top"/>
    </xf>
    <xf numFmtId="0" fontId="11" fillId="4" borderId="117" xfId="0" applyFont="1" applyFill="1" applyBorder="1" applyAlignment="1">
      <alignment horizontal="center" vertical="center" wrapText="1"/>
    </xf>
    <xf numFmtId="0" fontId="11" fillId="4" borderId="79" xfId="0" applyFont="1" applyFill="1" applyBorder="1" applyAlignment="1">
      <alignment horizontal="center" vertical="center"/>
    </xf>
    <xf numFmtId="0" fontId="11" fillId="4" borderId="112" xfId="0" applyFont="1" applyFill="1" applyBorder="1" applyAlignment="1">
      <alignment horizontal="center" vertical="center"/>
    </xf>
    <xf numFmtId="0" fontId="11" fillId="4" borderId="113" xfId="0" applyFont="1" applyFill="1" applyBorder="1" applyAlignment="1">
      <alignment horizontal="center" vertical="center"/>
    </xf>
    <xf numFmtId="0" fontId="11" fillId="4" borderId="79" xfId="0" applyFont="1" applyFill="1" applyBorder="1" applyAlignment="1">
      <alignment horizontal="center" vertical="center" wrapText="1"/>
    </xf>
    <xf numFmtId="0" fontId="11" fillId="4" borderId="63" xfId="0" applyFont="1" applyFill="1" applyBorder="1" applyAlignment="1">
      <alignment horizontal="center" vertical="center"/>
    </xf>
    <xf numFmtId="0" fontId="11" fillId="4" borderId="0" xfId="0" applyFont="1" applyFill="1" applyAlignment="1">
      <alignment horizontal="center" vertical="center"/>
    </xf>
    <xf numFmtId="0" fontId="11" fillId="4" borderId="104" xfId="0" applyFont="1" applyFill="1" applyBorder="1" applyAlignment="1">
      <alignment horizontal="center" vertical="center"/>
    </xf>
    <xf numFmtId="0" fontId="11" fillId="4" borderId="186" xfId="0" applyFont="1" applyFill="1" applyBorder="1" applyAlignment="1">
      <alignment horizontal="center" vertical="center"/>
    </xf>
    <xf numFmtId="0" fontId="11" fillId="4" borderId="80" xfId="0" applyFont="1" applyFill="1" applyBorder="1" applyAlignment="1">
      <alignment horizontal="center" vertical="center"/>
    </xf>
    <xf numFmtId="0" fontId="11" fillId="4" borderId="130" xfId="0" applyFont="1" applyFill="1" applyBorder="1" applyAlignment="1">
      <alignment horizontal="center" vertical="center"/>
    </xf>
    <xf numFmtId="0" fontId="11" fillId="4" borderId="183" xfId="0" applyFont="1" applyFill="1" applyBorder="1" applyAlignment="1">
      <alignment horizontal="left" vertical="center"/>
    </xf>
    <xf numFmtId="0" fontId="11" fillId="4" borderId="184" xfId="0" applyFont="1" applyFill="1" applyBorder="1" applyAlignment="1">
      <alignment horizontal="left" vertical="center"/>
    </xf>
    <xf numFmtId="0" fontId="11" fillId="4" borderId="185" xfId="0" applyFont="1" applyFill="1" applyBorder="1" applyAlignment="1">
      <alignment horizontal="left" vertical="center"/>
    </xf>
    <xf numFmtId="0" fontId="11" fillId="4" borderId="66" xfId="0" applyFont="1" applyFill="1" applyBorder="1" applyAlignment="1">
      <alignment horizontal="left" vertical="center"/>
    </xf>
    <xf numFmtId="0" fontId="11" fillId="4" borderId="52" xfId="0" applyFont="1" applyFill="1" applyBorder="1" applyAlignment="1">
      <alignment horizontal="left" vertical="center"/>
    </xf>
    <xf numFmtId="0" fontId="11" fillId="4" borderId="71" xfId="0" applyFont="1" applyFill="1" applyBorder="1" applyAlignment="1">
      <alignment horizontal="left" vertical="center"/>
    </xf>
    <xf numFmtId="0" fontId="11" fillId="4" borderId="40" xfId="0" applyFont="1" applyFill="1" applyBorder="1" applyAlignment="1">
      <alignment horizontal="distributed" vertical="center" wrapText="1" indent="1"/>
    </xf>
    <xf numFmtId="0" fontId="11" fillId="4" borderId="0" xfId="0" applyFont="1" applyFill="1" applyAlignment="1">
      <alignment horizontal="distributed" vertical="center" indent="1"/>
    </xf>
    <xf numFmtId="0" fontId="11" fillId="4" borderId="69" xfId="0" applyFont="1" applyFill="1" applyBorder="1" applyAlignment="1">
      <alignment horizontal="distributed" vertical="center" indent="1"/>
    </xf>
    <xf numFmtId="0" fontId="11" fillId="4" borderId="40" xfId="0" applyFont="1" applyFill="1" applyBorder="1" applyAlignment="1">
      <alignment horizontal="distributed" vertical="center" indent="1"/>
    </xf>
    <xf numFmtId="0" fontId="11" fillId="4" borderId="108" xfId="0" applyFont="1" applyFill="1" applyBorder="1" applyAlignment="1">
      <alignment horizontal="distributed" vertical="center" indent="1"/>
    </xf>
    <xf numFmtId="0" fontId="11" fillId="4" borderId="52" xfId="0" applyFont="1" applyFill="1" applyBorder="1" applyAlignment="1">
      <alignment horizontal="distributed" vertical="center" indent="1"/>
    </xf>
    <xf numFmtId="0" fontId="11" fillId="4" borderId="71" xfId="0" applyFont="1" applyFill="1" applyBorder="1" applyAlignment="1">
      <alignment horizontal="distributed" vertical="center" indent="1"/>
    </xf>
    <xf numFmtId="0" fontId="11" fillId="4" borderId="64" xfId="0" applyFont="1" applyFill="1" applyBorder="1" applyAlignment="1">
      <alignment horizontal="center" vertical="center"/>
    </xf>
    <xf numFmtId="0" fontId="11" fillId="4" borderId="67" xfId="0" applyFont="1" applyFill="1" applyBorder="1" applyAlignment="1">
      <alignment horizontal="center" vertical="center"/>
    </xf>
    <xf numFmtId="0" fontId="12" fillId="4" borderId="109" xfId="0" applyFont="1" applyFill="1" applyBorder="1" applyAlignment="1">
      <alignment horizontal="center" vertical="distributed" textRotation="255" wrapText="1" indent="1"/>
    </xf>
    <xf numFmtId="0" fontId="12" fillId="4" borderId="73" xfId="0" applyFont="1" applyFill="1" applyBorder="1" applyAlignment="1">
      <alignment horizontal="center" vertical="distributed" textRotation="255" indent="1"/>
    </xf>
    <xf numFmtId="0" fontId="12" fillId="4" borderId="40" xfId="0" applyFont="1" applyFill="1" applyBorder="1" applyAlignment="1">
      <alignment horizontal="center" vertical="distributed" textRotation="255" indent="1"/>
    </xf>
    <xf numFmtId="0" fontId="12" fillId="4" borderId="69" xfId="0" applyFont="1" applyFill="1" applyBorder="1" applyAlignment="1">
      <alignment horizontal="center" vertical="distributed" textRotation="255" indent="1"/>
    </xf>
    <xf numFmtId="0" fontId="12" fillId="4" borderId="178" xfId="0" applyFont="1" applyFill="1" applyBorder="1" applyAlignment="1">
      <alignment horizontal="center" vertical="distributed" textRotation="255" indent="1"/>
    </xf>
    <xf numFmtId="0" fontId="12" fillId="4" borderId="179" xfId="0" applyFont="1" applyFill="1" applyBorder="1" applyAlignment="1">
      <alignment horizontal="center" vertical="distributed" textRotation="255" indent="1"/>
    </xf>
    <xf numFmtId="0" fontId="41" fillId="4" borderId="60" xfId="0" applyFont="1" applyFill="1" applyBorder="1" applyAlignment="1">
      <alignment horizontal="center" vertical="center"/>
    </xf>
    <xf numFmtId="0" fontId="41" fillId="4" borderId="61" xfId="0" applyFont="1" applyFill="1" applyBorder="1" applyAlignment="1">
      <alignment horizontal="center" vertical="center"/>
    </xf>
    <xf numFmtId="0" fontId="41" fillId="4" borderId="73" xfId="0" applyFont="1" applyFill="1" applyBorder="1" applyAlignment="1">
      <alignment horizontal="center" vertical="center"/>
    </xf>
    <xf numFmtId="0" fontId="41" fillId="4" borderId="63" xfId="0" applyFont="1" applyFill="1" applyBorder="1" applyAlignment="1">
      <alignment horizontal="center" vertical="center"/>
    </xf>
    <xf numFmtId="0" fontId="41" fillId="4" borderId="0" xfId="0" applyFont="1" applyFill="1" applyAlignment="1">
      <alignment horizontal="center" vertical="center"/>
    </xf>
    <xf numFmtId="0" fontId="41" fillId="4" borderId="69" xfId="0" applyFont="1" applyFill="1" applyBorder="1" applyAlignment="1">
      <alignment horizontal="center" vertical="center"/>
    </xf>
    <xf numFmtId="0" fontId="41" fillId="4" borderId="66" xfId="0" applyFont="1" applyFill="1" applyBorder="1" applyAlignment="1">
      <alignment horizontal="center" vertical="center"/>
    </xf>
    <xf numFmtId="0" fontId="41" fillId="4" borderId="52" xfId="0" applyFont="1" applyFill="1" applyBorder="1" applyAlignment="1">
      <alignment horizontal="center" vertical="center"/>
    </xf>
    <xf numFmtId="0" fontId="41" fillId="4" borderId="71" xfId="0" applyFont="1" applyFill="1" applyBorder="1" applyAlignment="1">
      <alignment horizontal="center" vertical="center"/>
    </xf>
    <xf numFmtId="0" fontId="11" fillId="4" borderId="90" xfId="0" applyFont="1" applyFill="1" applyBorder="1" applyAlignment="1">
      <alignment horizontal="right" vertical="center"/>
    </xf>
    <xf numFmtId="0" fontId="11" fillId="4" borderId="68" xfId="0" applyFont="1" applyFill="1" applyBorder="1" applyAlignment="1">
      <alignment horizontal="right" vertical="center"/>
    </xf>
    <xf numFmtId="38" fontId="19" fillId="4" borderId="61" xfId="0" applyNumberFormat="1" applyFont="1" applyFill="1" applyBorder="1" applyAlignment="1">
      <alignment horizontal="right" vertical="center"/>
    </xf>
    <xf numFmtId="0" fontId="19" fillId="4" borderId="61" xfId="0" applyFont="1" applyFill="1" applyBorder="1" applyAlignment="1">
      <alignment horizontal="right" vertical="center"/>
    </xf>
    <xf numFmtId="0" fontId="19" fillId="4" borderId="0" xfId="0" applyFont="1" applyFill="1" applyAlignment="1">
      <alignment horizontal="right" vertical="center"/>
    </xf>
    <xf numFmtId="0" fontId="11" fillId="4" borderId="69" xfId="0" applyFont="1" applyFill="1" applyBorder="1" applyAlignment="1">
      <alignment horizontal="center" vertical="center"/>
    </xf>
    <xf numFmtId="0" fontId="11" fillId="4" borderId="61" xfId="0" applyFont="1" applyFill="1" applyBorder="1" applyAlignment="1">
      <alignment horizontal="center" vertical="center"/>
    </xf>
    <xf numFmtId="0" fontId="11" fillId="4" borderId="52" xfId="0" applyFont="1" applyFill="1" applyBorder="1" applyAlignment="1">
      <alignment horizontal="center" vertical="center"/>
    </xf>
    <xf numFmtId="0" fontId="11" fillId="4" borderId="165" xfId="0" applyFont="1" applyFill="1" applyBorder="1" applyAlignment="1">
      <alignment horizontal="center" vertical="center"/>
    </xf>
    <xf numFmtId="176" fontId="19" fillId="2" borderId="90" xfId="1" applyNumberFormat="1" applyFont="1" applyFill="1" applyBorder="1" applyAlignment="1" applyProtection="1">
      <alignment horizontal="right" vertical="center"/>
      <protection locked="0"/>
    </xf>
    <xf numFmtId="176" fontId="19" fillId="2" borderId="61" xfId="1" applyNumberFormat="1" applyFont="1" applyFill="1" applyBorder="1" applyAlignment="1" applyProtection="1">
      <alignment horizontal="right" vertical="center"/>
      <protection locked="0"/>
    </xf>
    <xf numFmtId="176" fontId="19" fillId="2" borderId="68" xfId="1" applyNumberFormat="1" applyFont="1" applyFill="1" applyBorder="1" applyAlignment="1" applyProtection="1">
      <alignment horizontal="right" vertical="center"/>
      <protection locked="0"/>
    </xf>
    <xf numFmtId="176" fontId="19" fillId="2" borderId="0" xfId="1" applyNumberFormat="1" applyFont="1" applyFill="1" applyBorder="1" applyAlignment="1" applyProtection="1">
      <alignment horizontal="right" vertical="center"/>
      <protection locked="0"/>
    </xf>
    <xf numFmtId="176" fontId="19" fillId="2" borderId="70" xfId="1" applyNumberFormat="1" applyFont="1" applyFill="1" applyBorder="1" applyAlignment="1" applyProtection="1">
      <alignment horizontal="right" vertical="center"/>
      <protection locked="0"/>
    </xf>
    <xf numFmtId="176" fontId="19" fillId="2" borderId="52" xfId="1" applyNumberFormat="1" applyFont="1" applyFill="1" applyBorder="1" applyAlignment="1" applyProtection="1">
      <alignment horizontal="right" vertical="center"/>
      <protection locked="0"/>
    </xf>
    <xf numFmtId="0" fontId="11" fillId="4" borderId="86" xfId="0" applyFont="1" applyFill="1" applyBorder="1" applyAlignment="1">
      <alignment horizontal="center" vertical="center"/>
    </xf>
    <xf numFmtId="0" fontId="11" fillId="4" borderId="54" xfId="0" applyFont="1" applyFill="1" applyBorder="1" applyAlignment="1">
      <alignment horizontal="center" vertical="center"/>
    </xf>
    <xf numFmtId="0" fontId="11" fillId="4" borderId="195" xfId="0" applyFont="1" applyFill="1" applyBorder="1" applyAlignment="1">
      <alignment horizontal="center" vertical="center"/>
    </xf>
    <xf numFmtId="0" fontId="11" fillId="4" borderId="87" xfId="0" applyFont="1" applyFill="1" applyBorder="1" applyAlignment="1">
      <alignment horizontal="center" vertical="center"/>
    </xf>
    <xf numFmtId="0" fontId="11" fillId="4" borderId="176" xfId="0" applyFont="1" applyFill="1" applyBorder="1" applyAlignment="1">
      <alignment horizontal="center" vertical="center"/>
    </xf>
    <xf numFmtId="0" fontId="11" fillId="4" borderId="163" xfId="0" applyFont="1" applyFill="1" applyBorder="1" applyAlignment="1">
      <alignment horizontal="center" vertical="center"/>
    </xf>
    <xf numFmtId="0" fontId="11" fillId="4" borderId="177" xfId="0" applyFont="1" applyFill="1" applyBorder="1" applyAlignment="1">
      <alignment horizontal="center" vertical="center"/>
    </xf>
    <xf numFmtId="0" fontId="11" fillId="4" borderId="166" xfId="0" applyFont="1" applyFill="1" applyBorder="1" applyAlignment="1">
      <alignment horizontal="center" vertical="center"/>
    </xf>
    <xf numFmtId="38" fontId="19" fillId="2" borderId="90" xfId="1" applyFont="1" applyFill="1" applyBorder="1" applyAlignment="1" applyProtection="1">
      <alignment horizontal="right" vertical="center"/>
      <protection locked="0"/>
    </xf>
    <xf numFmtId="38" fontId="19" fillId="2" borderId="61" xfId="1" applyFont="1" applyFill="1" applyBorder="1" applyAlignment="1" applyProtection="1">
      <alignment horizontal="right" vertical="center"/>
      <protection locked="0"/>
    </xf>
    <xf numFmtId="38" fontId="19" fillId="2" borderId="68" xfId="1" applyFont="1" applyFill="1" applyBorder="1" applyAlignment="1" applyProtection="1">
      <alignment horizontal="right" vertical="center"/>
      <protection locked="0"/>
    </xf>
    <xf numFmtId="38" fontId="19" fillId="2" borderId="0" xfId="1" applyFont="1" applyFill="1" applyBorder="1" applyAlignment="1" applyProtection="1">
      <alignment horizontal="right" vertical="center"/>
      <protection locked="0"/>
    </xf>
    <xf numFmtId="38" fontId="19" fillId="2" borderId="181" xfId="1" applyFont="1" applyFill="1" applyBorder="1" applyAlignment="1" applyProtection="1">
      <alignment horizontal="right" vertical="center"/>
      <protection locked="0"/>
    </xf>
    <xf numFmtId="38" fontId="19" fillId="2" borderId="165" xfId="1" applyFont="1" applyFill="1" applyBorder="1" applyAlignment="1" applyProtection="1">
      <alignment horizontal="right" vertical="center"/>
      <protection locked="0"/>
    </xf>
    <xf numFmtId="0" fontId="13" fillId="4" borderId="218" xfId="0" applyFont="1" applyFill="1" applyBorder="1" applyAlignment="1">
      <alignment horizontal="left" vertical="top"/>
    </xf>
    <xf numFmtId="0" fontId="13" fillId="4" borderId="81" xfId="0" applyFont="1" applyFill="1" applyBorder="1" applyAlignment="1">
      <alignment horizontal="left" vertical="top"/>
    </xf>
    <xf numFmtId="0" fontId="13" fillId="4" borderId="83" xfId="0" applyFont="1" applyFill="1" applyBorder="1" applyAlignment="1">
      <alignment horizontal="left" vertical="top"/>
    </xf>
    <xf numFmtId="0" fontId="11" fillId="4" borderId="217" xfId="0" applyFont="1" applyFill="1" applyBorder="1" applyAlignment="1">
      <alignment horizontal="center" vertical="center" wrapText="1"/>
    </xf>
    <xf numFmtId="0" fontId="12" fillId="4" borderId="220" xfId="0" applyFont="1" applyFill="1" applyBorder="1" applyAlignment="1">
      <alignment horizontal="left" vertical="top"/>
    </xf>
    <xf numFmtId="0" fontId="51" fillId="2" borderId="26" xfId="0" applyFont="1" applyFill="1" applyBorder="1" applyAlignment="1" applyProtection="1">
      <alignment horizontal="center" vertical="center"/>
      <protection locked="0"/>
    </xf>
    <xf numFmtId="0" fontId="51" fillId="2" borderId="27" xfId="0" applyFont="1" applyFill="1" applyBorder="1" applyAlignment="1" applyProtection="1">
      <alignment horizontal="center" vertical="center"/>
      <protection locked="0"/>
    </xf>
    <xf numFmtId="0" fontId="51" fillId="2" borderId="111" xfId="0" applyFont="1" applyFill="1" applyBorder="1" applyAlignment="1" applyProtection="1">
      <alignment horizontal="center" vertical="center"/>
      <protection locked="0"/>
    </xf>
    <xf numFmtId="0" fontId="51" fillId="2" borderId="207" xfId="0" applyFont="1" applyFill="1" applyBorder="1" applyAlignment="1" applyProtection="1">
      <alignment horizontal="center" vertical="center"/>
      <protection locked="0"/>
    </xf>
    <xf numFmtId="38" fontId="19" fillId="4" borderId="68" xfId="0" applyNumberFormat="1" applyFont="1" applyFill="1" applyBorder="1" applyAlignment="1">
      <alignment horizontal="right" vertical="center"/>
    </xf>
    <xf numFmtId="0" fontId="19" fillId="4" borderId="68" xfId="0" applyFont="1" applyFill="1" applyBorder="1" applyAlignment="1">
      <alignment horizontal="right" vertical="center"/>
    </xf>
    <xf numFmtId="0" fontId="19" fillId="4" borderId="70" xfId="0" applyFont="1" applyFill="1" applyBorder="1" applyAlignment="1">
      <alignment horizontal="right" vertical="center"/>
    </xf>
    <xf numFmtId="0" fontId="19" fillId="4" borderId="52" xfId="0" applyFont="1" applyFill="1" applyBorder="1" applyAlignment="1">
      <alignment horizontal="right" vertical="center"/>
    </xf>
    <xf numFmtId="0" fontId="11" fillId="4" borderId="71" xfId="0" applyFont="1" applyFill="1" applyBorder="1" applyAlignment="1">
      <alignment horizontal="center" vertical="center"/>
    </xf>
    <xf numFmtId="0" fontId="4" fillId="2" borderId="95" xfId="0"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104" xfId="0" applyFont="1" applyFill="1" applyBorder="1" applyAlignment="1" applyProtection="1">
      <alignment horizontal="left" vertical="top" wrapText="1"/>
      <protection locked="0"/>
    </xf>
    <xf numFmtId="0" fontId="14" fillId="4" borderId="90" xfId="0" applyFont="1" applyFill="1" applyBorder="1">
      <alignment vertical="center"/>
    </xf>
    <xf numFmtId="0" fontId="14" fillId="4" borderId="61" xfId="0" applyFont="1" applyFill="1" applyBorder="1">
      <alignment vertical="center"/>
    </xf>
    <xf numFmtId="0" fontId="14" fillId="4" borderId="68" xfId="0" applyFont="1" applyFill="1" applyBorder="1">
      <alignment vertical="center"/>
    </xf>
    <xf numFmtId="0" fontId="14" fillId="4" borderId="0" xfId="0" applyFont="1" applyFill="1">
      <alignment vertical="center"/>
    </xf>
    <xf numFmtId="0" fontId="11" fillId="2" borderId="0" xfId="0" applyFont="1" applyFill="1" applyProtection="1">
      <alignment vertical="center"/>
      <protection locked="0"/>
    </xf>
    <xf numFmtId="0" fontId="11" fillId="4" borderId="0" xfId="0" applyFont="1" applyFill="1">
      <alignment vertical="center"/>
    </xf>
    <xf numFmtId="0" fontId="11" fillId="4" borderId="61" xfId="0" applyFont="1" applyFill="1" applyBorder="1" applyAlignment="1">
      <alignment horizontal="distributed" vertical="center"/>
    </xf>
    <xf numFmtId="0" fontId="11" fillId="4" borderId="0" xfId="0" applyFont="1" applyFill="1" applyAlignment="1">
      <alignment horizontal="distributed" vertical="center"/>
    </xf>
    <xf numFmtId="0" fontId="11" fillId="4" borderId="52" xfId="0" applyFont="1" applyFill="1" applyBorder="1" applyAlignment="1">
      <alignment horizontal="distributed" vertical="center"/>
    </xf>
    <xf numFmtId="38" fontId="19" fillId="4" borderId="68" xfId="1" applyFont="1" applyFill="1" applyBorder="1" applyAlignment="1">
      <alignment horizontal="right" vertical="center"/>
    </xf>
    <xf numFmtId="38" fontId="19" fillId="4" borderId="0" xfId="1" applyFont="1" applyFill="1" applyBorder="1" applyAlignment="1">
      <alignment horizontal="right" vertical="center"/>
    </xf>
    <xf numFmtId="0" fontId="11" fillId="2" borderId="0" xfId="0" applyFont="1" applyFill="1" applyAlignment="1" applyProtection="1">
      <alignment horizontal="center" vertical="center"/>
      <protection locked="0"/>
    </xf>
    <xf numFmtId="0" fontId="14" fillId="4" borderId="70" xfId="0" applyFont="1" applyFill="1" applyBorder="1">
      <alignment vertical="center"/>
    </xf>
    <xf numFmtId="0" fontId="14" fillId="4" borderId="52" xfId="0" applyFont="1" applyFill="1" applyBorder="1">
      <alignment vertical="center"/>
    </xf>
    <xf numFmtId="0" fontId="4" fillId="2" borderId="63" xfId="0" applyFont="1" applyFill="1" applyBorder="1" applyAlignment="1" applyProtection="1">
      <alignment horizontal="left" vertical="center" wrapText="1" shrinkToFit="1"/>
      <protection locked="0"/>
    </xf>
    <xf numFmtId="0" fontId="4" fillId="2" borderId="0" xfId="0" applyFont="1" applyFill="1" applyAlignment="1" applyProtection="1">
      <alignment horizontal="left" vertical="center" wrapText="1" shrinkToFit="1"/>
      <protection locked="0"/>
    </xf>
    <xf numFmtId="0" fontId="4" fillId="2" borderId="69" xfId="0" applyFont="1" applyFill="1" applyBorder="1" applyAlignment="1" applyProtection="1">
      <alignment horizontal="left" vertical="center" wrapText="1" shrinkToFit="1"/>
      <protection locked="0"/>
    </xf>
    <xf numFmtId="0" fontId="4" fillId="2" borderId="66" xfId="0" applyFont="1" applyFill="1" applyBorder="1" applyAlignment="1" applyProtection="1">
      <alignment horizontal="left" vertical="center" wrapText="1" shrinkToFit="1"/>
      <protection locked="0"/>
    </xf>
    <xf numFmtId="0" fontId="4" fillId="2" borderId="52" xfId="0" applyFont="1" applyFill="1" applyBorder="1" applyAlignment="1" applyProtection="1">
      <alignment horizontal="left" vertical="center" wrapText="1" shrinkToFit="1"/>
      <protection locked="0"/>
    </xf>
    <xf numFmtId="0" fontId="4" fillId="2" borderId="71" xfId="0" applyFont="1" applyFill="1" applyBorder="1" applyAlignment="1" applyProtection="1">
      <alignment horizontal="left" vertical="center" wrapText="1" shrinkToFit="1"/>
      <protection locked="0"/>
    </xf>
    <xf numFmtId="0" fontId="4" fillId="2" borderId="75" xfId="0" applyFont="1" applyFill="1" applyBorder="1" applyAlignment="1" applyProtection="1">
      <alignment horizontal="center" vertical="center" shrinkToFit="1"/>
      <protection locked="0"/>
    </xf>
    <xf numFmtId="0" fontId="4" fillId="2" borderId="106" xfId="0" applyFont="1" applyFill="1" applyBorder="1" applyAlignment="1" applyProtection="1">
      <alignment horizontal="center" vertical="center" shrinkToFit="1"/>
      <protection locked="0"/>
    </xf>
    <xf numFmtId="0" fontId="17" fillId="2" borderId="63" xfId="0" applyFont="1" applyFill="1" applyBorder="1" applyAlignment="1" applyProtection="1">
      <alignment horizontal="left" vertical="center" wrapText="1" shrinkToFit="1"/>
      <protection locked="0"/>
    </xf>
    <xf numFmtId="0" fontId="17" fillId="2" borderId="0" xfId="0" applyFont="1" applyFill="1" applyAlignment="1" applyProtection="1">
      <alignment horizontal="left" vertical="center" wrapText="1" shrinkToFit="1"/>
      <protection locked="0"/>
    </xf>
    <xf numFmtId="0" fontId="17" fillId="2" borderId="104" xfId="0" applyFont="1" applyFill="1" applyBorder="1" applyAlignment="1" applyProtection="1">
      <alignment horizontal="left" vertical="center" wrapText="1" shrinkToFit="1"/>
      <protection locked="0"/>
    </xf>
    <xf numFmtId="0" fontId="17" fillId="2" borderId="66" xfId="0" applyFont="1" applyFill="1" applyBorder="1" applyAlignment="1" applyProtection="1">
      <alignment horizontal="left" vertical="center" wrapText="1" shrinkToFit="1"/>
      <protection locked="0"/>
    </xf>
    <xf numFmtId="0" fontId="17" fillId="2" borderId="52" xfId="0" applyFont="1" applyFill="1" applyBorder="1" applyAlignment="1" applyProtection="1">
      <alignment horizontal="left" vertical="center" wrapText="1" shrinkToFit="1"/>
      <protection locked="0"/>
    </xf>
    <xf numFmtId="0" fontId="17" fillId="2" borderId="105" xfId="0" applyFont="1" applyFill="1" applyBorder="1" applyAlignment="1" applyProtection="1">
      <alignment horizontal="left" vertical="center" wrapText="1" shrinkToFit="1"/>
      <protection locked="0"/>
    </xf>
    <xf numFmtId="0" fontId="18" fillId="2" borderId="222" xfId="0" applyFont="1" applyFill="1" applyBorder="1" applyAlignment="1" applyProtection="1">
      <alignment horizontal="center" vertical="center"/>
      <protection locked="0"/>
    </xf>
    <xf numFmtId="0" fontId="18" fillId="2" borderId="223" xfId="0" applyFont="1" applyFill="1" applyBorder="1" applyAlignment="1" applyProtection="1">
      <alignment horizontal="center" vertical="center"/>
      <protection locked="0"/>
    </xf>
    <xf numFmtId="0" fontId="18" fillId="2" borderId="71" xfId="0" applyFont="1" applyFill="1" applyBorder="1" applyAlignment="1" applyProtection="1">
      <alignment horizontal="center" vertical="center"/>
      <protection locked="0"/>
    </xf>
    <xf numFmtId="0" fontId="18" fillId="2" borderId="66" xfId="0" applyFont="1" applyFill="1" applyBorder="1" applyAlignment="1" applyProtection="1">
      <alignment horizontal="center" vertical="center"/>
      <protection locked="0"/>
    </xf>
    <xf numFmtId="0" fontId="11" fillId="4" borderId="76" xfId="0" applyFont="1" applyFill="1" applyBorder="1" applyAlignment="1">
      <alignment horizontal="center" vertical="center"/>
    </xf>
    <xf numFmtId="0" fontId="11" fillId="4" borderId="93" xfId="0" applyFont="1" applyFill="1" applyBorder="1" applyAlignment="1">
      <alignment horizontal="center" vertical="center"/>
    </xf>
    <xf numFmtId="0" fontId="11" fillId="4" borderId="77" xfId="0" applyFont="1" applyFill="1" applyBorder="1" applyAlignment="1">
      <alignment horizontal="center" vertical="center"/>
    </xf>
    <xf numFmtId="0" fontId="11" fillId="0" borderId="76" xfId="0" applyFont="1" applyBorder="1" applyAlignment="1">
      <alignment horizontal="center" vertical="center"/>
    </xf>
    <xf numFmtId="0" fontId="17" fillId="2" borderId="0" xfId="0" applyFont="1" applyFill="1" applyAlignment="1" applyProtection="1">
      <alignment horizontal="center" vertical="center"/>
      <protection locked="0"/>
    </xf>
    <xf numFmtId="0" fontId="17" fillId="2" borderId="63" xfId="0" applyFont="1" applyFill="1" applyBorder="1" applyAlignment="1" applyProtection="1">
      <alignment horizontal="center" vertical="center" shrinkToFit="1"/>
      <protection locked="0"/>
    </xf>
    <xf numFmtId="0" fontId="17" fillId="2" borderId="0" xfId="0" applyFont="1" applyFill="1" applyAlignment="1" applyProtection="1">
      <alignment horizontal="center" vertical="center" shrinkToFit="1"/>
      <protection locked="0"/>
    </xf>
    <xf numFmtId="0" fontId="17" fillId="2" borderId="66" xfId="0" applyFont="1" applyFill="1" applyBorder="1" applyAlignment="1" applyProtection="1">
      <alignment horizontal="center" vertical="center" shrinkToFit="1"/>
      <protection locked="0"/>
    </xf>
    <xf numFmtId="0" fontId="17" fillId="2" borderId="52" xfId="0" applyFont="1" applyFill="1" applyBorder="1" applyAlignment="1" applyProtection="1">
      <alignment horizontal="center" vertical="center" shrinkToFit="1"/>
      <protection locked="0"/>
    </xf>
    <xf numFmtId="0" fontId="11" fillId="4" borderId="105" xfId="0" applyFont="1" applyFill="1" applyBorder="1" applyAlignment="1">
      <alignment horizontal="center" vertical="center"/>
    </xf>
    <xf numFmtId="0" fontId="16" fillId="4" borderId="0" xfId="0" applyFont="1" applyFill="1" applyAlignment="1">
      <alignment horizontal="center" vertical="center" wrapText="1"/>
    </xf>
    <xf numFmtId="0" fontId="16" fillId="4" borderId="0" xfId="0" applyFont="1" applyFill="1" applyAlignment="1">
      <alignment horizontal="center" vertical="center"/>
    </xf>
    <xf numFmtId="0" fontId="11" fillId="4" borderId="114" xfId="0" applyFont="1" applyFill="1" applyBorder="1" applyAlignment="1">
      <alignment horizontal="center" vertical="center"/>
    </xf>
    <xf numFmtId="0" fontId="11" fillId="4" borderId="115" xfId="0" applyFont="1" applyFill="1" applyBorder="1" applyAlignment="1">
      <alignment horizontal="center" vertical="center"/>
    </xf>
    <xf numFmtId="0" fontId="11" fillId="4" borderId="117" xfId="0" applyFont="1" applyFill="1" applyBorder="1" applyAlignment="1">
      <alignment horizontal="center" vertical="center"/>
    </xf>
    <xf numFmtId="0" fontId="11" fillId="4" borderId="115" xfId="0" applyFont="1" applyFill="1" applyBorder="1" applyAlignment="1">
      <alignment horizontal="left" vertical="top"/>
    </xf>
    <xf numFmtId="0" fontId="11" fillId="4" borderId="116" xfId="0" applyFont="1" applyFill="1" applyBorder="1" applyAlignment="1">
      <alignment horizontal="left" vertical="top"/>
    </xf>
    <xf numFmtId="0" fontId="11" fillId="4" borderId="79" xfId="0" applyFont="1" applyFill="1" applyBorder="1" applyAlignment="1">
      <alignment horizontal="left" vertical="top"/>
    </xf>
    <xf numFmtId="0" fontId="11" fillId="4" borderId="110" xfId="0" applyFont="1" applyFill="1" applyBorder="1" applyAlignment="1">
      <alignment horizontal="left" vertical="top"/>
    </xf>
    <xf numFmtId="0" fontId="11" fillId="4" borderId="40" xfId="0" applyFont="1" applyFill="1" applyBorder="1" applyAlignment="1">
      <alignment horizontal="center" vertical="center"/>
    </xf>
    <xf numFmtId="49" fontId="4" fillId="2" borderId="92" xfId="0" applyNumberFormat="1" applyFont="1" applyFill="1" applyBorder="1" applyAlignment="1" applyProtection="1">
      <alignment horizontal="center" vertical="center"/>
      <protection locked="0"/>
    </xf>
    <xf numFmtId="49" fontId="4" fillId="4" borderId="0" xfId="0" applyNumberFormat="1" applyFont="1" applyFill="1" applyAlignment="1">
      <alignment horizontal="center" vertical="center"/>
    </xf>
    <xf numFmtId="0" fontId="11" fillId="4" borderId="103" xfId="0" applyFont="1" applyFill="1" applyBorder="1" applyAlignment="1">
      <alignment horizontal="center" vertical="center" textRotation="255"/>
    </xf>
    <xf numFmtId="0" fontId="11" fillId="4" borderId="101" xfId="0" applyFont="1" applyFill="1" applyBorder="1" applyAlignment="1">
      <alignment horizontal="center" vertical="center" textRotation="255"/>
    </xf>
    <xf numFmtId="0" fontId="11" fillId="4" borderId="63" xfId="0" applyFont="1" applyFill="1" applyBorder="1" applyAlignment="1">
      <alignment horizontal="center" vertical="center" textRotation="255"/>
    </xf>
    <xf numFmtId="0" fontId="11" fillId="4" borderId="69" xfId="0" applyFont="1" applyFill="1" applyBorder="1" applyAlignment="1">
      <alignment horizontal="center" vertical="center" textRotation="255"/>
    </xf>
    <xf numFmtId="0" fontId="11" fillId="4" borderId="66" xfId="0" applyFont="1" applyFill="1" applyBorder="1" applyAlignment="1">
      <alignment horizontal="center" vertical="center" textRotation="255"/>
    </xf>
    <xf numFmtId="0" fontId="11" fillId="4" borderId="71" xfId="0" applyFont="1" applyFill="1" applyBorder="1" applyAlignment="1">
      <alignment horizontal="center" vertical="center" textRotation="255"/>
    </xf>
    <xf numFmtId="0" fontId="11" fillId="4" borderId="62" xfId="0" applyFont="1" applyFill="1" applyBorder="1" applyAlignment="1">
      <alignment horizontal="center" vertical="center"/>
    </xf>
    <xf numFmtId="0" fontId="11" fillId="4" borderId="60" xfId="0" applyFont="1" applyFill="1" applyBorder="1" applyAlignment="1">
      <alignment horizontal="center" vertical="center" wrapText="1"/>
    </xf>
    <xf numFmtId="0" fontId="11" fillId="4" borderId="66" xfId="0" applyFont="1" applyFill="1" applyBorder="1" applyAlignment="1">
      <alignment horizontal="center" vertical="center"/>
    </xf>
    <xf numFmtId="0" fontId="13" fillId="4" borderId="61" xfId="0" applyFont="1" applyFill="1" applyBorder="1" applyAlignment="1">
      <alignment horizontal="left" vertical="center"/>
    </xf>
    <xf numFmtId="0" fontId="13" fillId="4" borderId="107" xfId="0" applyFont="1" applyFill="1" applyBorder="1" applyAlignment="1">
      <alignment horizontal="left" vertical="center"/>
    </xf>
    <xf numFmtId="0" fontId="18" fillId="2" borderId="105" xfId="0" applyFont="1" applyFill="1" applyBorder="1" applyAlignment="1" applyProtection="1">
      <alignment horizontal="center" vertical="center"/>
      <protection locked="0"/>
    </xf>
    <xf numFmtId="49" fontId="4" fillId="2" borderId="61" xfId="0" applyNumberFormat="1" applyFont="1" applyFill="1" applyBorder="1" applyAlignment="1" applyProtection="1">
      <alignment horizontal="center" vertical="center"/>
      <protection locked="0"/>
    </xf>
    <xf numFmtId="49" fontId="4" fillId="4" borderId="61" xfId="0" applyNumberFormat="1" applyFont="1" applyFill="1" applyBorder="1" applyAlignment="1">
      <alignment horizontal="center" vertical="center"/>
    </xf>
    <xf numFmtId="0" fontId="11" fillId="4" borderId="76" xfId="0" applyFont="1" applyFill="1" applyBorder="1" applyAlignment="1">
      <alignment horizontal="center" vertical="center" textRotation="255"/>
    </xf>
    <xf numFmtId="0" fontId="11" fillId="4" borderId="77" xfId="0" applyFont="1" applyFill="1" applyBorder="1" applyAlignment="1">
      <alignment horizontal="center" vertical="center" textRotation="255"/>
    </xf>
    <xf numFmtId="0" fontId="4" fillId="2" borderId="206" xfId="0" applyFont="1" applyFill="1" applyBorder="1" applyAlignment="1" applyProtection="1">
      <alignment vertical="center" wrapText="1"/>
      <protection locked="0"/>
    </xf>
    <xf numFmtId="0" fontId="4" fillId="2" borderId="98" xfId="0" applyFont="1" applyFill="1" applyBorder="1" applyAlignment="1" applyProtection="1">
      <alignment vertical="center" wrapText="1"/>
      <protection locked="0"/>
    </xf>
    <xf numFmtId="0" fontId="4" fillId="2" borderId="99" xfId="0" applyFont="1" applyFill="1" applyBorder="1" applyAlignment="1" applyProtection="1">
      <alignment vertical="center" wrapText="1"/>
      <protection locked="0"/>
    </xf>
    <xf numFmtId="0" fontId="4" fillId="2" borderId="63" xfId="0" applyFont="1" applyFill="1" applyBorder="1" applyAlignment="1" applyProtection="1">
      <alignment vertical="center" wrapText="1"/>
      <protection locked="0"/>
    </xf>
    <xf numFmtId="0" fontId="4" fillId="2" borderId="0" xfId="0" applyFont="1" applyFill="1" applyAlignment="1" applyProtection="1">
      <alignment vertical="center" wrapText="1"/>
      <protection locked="0"/>
    </xf>
    <xf numFmtId="0" fontId="4" fillId="2" borderId="69" xfId="0" applyFont="1" applyFill="1" applyBorder="1" applyAlignment="1" applyProtection="1">
      <alignment vertical="center" wrapText="1"/>
      <protection locked="0"/>
    </xf>
    <xf numFmtId="0" fontId="4" fillId="2" borderId="66" xfId="0" applyFont="1" applyFill="1" applyBorder="1" applyAlignment="1" applyProtection="1">
      <alignment vertical="center" wrapText="1"/>
      <protection locked="0"/>
    </xf>
    <xf numFmtId="0" fontId="4" fillId="2" borderId="52" xfId="0" applyFont="1" applyFill="1" applyBorder="1" applyAlignment="1" applyProtection="1">
      <alignment vertical="center" wrapText="1"/>
      <protection locked="0"/>
    </xf>
    <xf numFmtId="0" fontId="4" fillId="2" borderId="71" xfId="0" applyFont="1" applyFill="1" applyBorder="1" applyAlignment="1" applyProtection="1">
      <alignment vertical="center" wrapText="1"/>
      <protection locked="0"/>
    </xf>
    <xf numFmtId="0" fontId="11" fillId="4" borderId="221"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9" xfId="0" applyFont="1" applyFill="1" applyBorder="1" applyAlignment="1">
      <alignment horizontal="center" vertical="center" shrinkToFit="1"/>
    </xf>
    <xf numFmtId="0" fontId="11" fillId="2" borderId="165" xfId="0" applyFont="1" applyFill="1" applyBorder="1" applyAlignment="1" applyProtection="1">
      <alignment horizontal="center" vertical="center"/>
      <protection locked="0"/>
    </xf>
    <xf numFmtId="0" fontId="11" fillId="4" borderId="98" xfId="0" applyFont="1" applyFill="1" applyBorder="1" applyAlignment="1">
      <alignment vertical="center" wrapText="1"/>
    </xf>
    <xf numFmtId="0" fontId="11" fillId="4" borderId="0" xfId="0" applyFont="1" applyFill="1" applyAlignment="1">
      <alignment vertical="center" wrapText="1"/>
    </xf>
    <xf numFmtId="0" fontId="11" fillId="4" borderId="52" xfId="0" applyFont="1" applyFill="1" applyBorder="1" applyAlignment="1">
      <alignment vertical="center" wrapText="1"/>
    </xf>
    <xf numFmtId="0" fontId="11" fillId="4" borderId="206" xfId="0" applyFont="1" applyFill="1" applyBorder="1" applyAlignment="1">
      <alignment vertical="center" wrapText="1"/>
    </xf>
    <xf numFmtId="0" fontId="11" fillId="4" borderId="182" xfId="0" applyFont="1" applyFill="1" applyBorder="1" applyAlignment="1">
      <alignment vertical="center" wrapText="1"/>
    </xf>
    <xf numFmtId="0" fontId="11" fillId="4" borderId="63" xfId="0" applyFont="1" applyFill="1" applyBorder="1" applyAlignment="1">
      <alignment vertical="center" wrapText="1"/>
    </xf>
    <xf numFmtId="0" fontId="11" fillId="4" borderId="104" xfId="0" applyFont="1" applyFill="1" applyBorder="1" applyAlignment="1">
      <alignment vertical="center" wrapText="1"/>
    </xf>
    <xf numFmtId="0" fontId="11" fillId="4" borderId="66" xfId="0" applyFont="1" applyFill="1" applyBorder="1" applyAlignment="1">
      <alignment vertical="center" wrapText="1"/>
    </xf>
    <xf numFmtId="0" fontId="11" fillId="4" borderId="105" xfId="0" applyFont="1" applyFill="1" applyBorder="1" applyAlignment="1">
      <alignment vertical="center" wrapText="1"/>
    </xf>
    <xf numFmtId="0" fontId="11" fillId="2" borderId="9" xfId="0" applyFont="1" applyFill="1" applyBorder="1" applyAlignment="1" applyProtection="1">
      <alignment horizontal="center" vertical="center" shrinkToFit="1"/>
      <protection locked="0"/>
    </xf>
    <xf numFmtId="0" fontId="11" fillId="2" borderId="10" xfId="0" applyFont="1" applyFill="1" applyBorder="1" applyAlignment="1" applyProtection="1">
      <alignment horizontal="center" vertical="center" shrinkToFit="1"/>
      <protection locked="0"/>
    </xf>
    <xf numFmtId="0" fontId="11" fillId="4" borderId="109" xfId="0" applyFont="1" applyFill="1" applyBorder="1" applyAlignment="1">
      <alignment horizontal="left" vertical="center" wrapText="1"/>
    </xf>
    <xf numFmtId="0" fontId="11" fillId="4" borderId="61" xfId="0" applyFont="1" applyFill="1" applyBorder="1" applyAlignment="1">
      <alignment horizontal="left" vertical="center" wrapText="1"/>
    </xf>
    <xf numFmtId="0" fontId="11" fillId="4" borderId="107" xfId="0" applyFont="1" applyFill="1" applyBorder="1" applyAlignment="1">
      <alignment horizontal="left" vertical="center" wrapText="1"/>
    </xf>
    <xf numFmtId="0" fontId="11" fillId="4" borderId="40" xfId="0" applyFont="1" applyFill="1" applyBorder="1" applyAlignment="1">
      <alignment horizontal="left" vertical="center" wrapText="1"/>
    </xf>
    <xf numFmtId="0" fontId="11" fillId="4" borderId="104" xfId="0" applyFont="1" applyFill="1" applyBorder="1" applyAlignment="1">
      <alignment horizontal="left" vertical="center" wrapText="1"/>
    </xf>
    <xf numFmtId="0" fontId="11" fillId="4" borderId="105" xfId="0" applyFont="1" applyFill="1" applyBorder="1" applyAlignment="1">
      <alignment horizontal="center" vertical="center" wrapText="1"/>
    </xf>
    <xf numFmtId="0" fontId="11" fillId="4" borderId="120" xfId="0" applyFont="1" applyFill="1" applyBorder="1" applyAlignment="1">
      <alignment horizontal="center" vertical="center"/>
    </xf>
    <xf numFmtId="0" fontId="11" fillId="4" borderId="175" xfId="0" applyFont="1" applyFill="1" applyBorder="1" applyAlignment="1">
      <alignment horizontal="center" wrapText="1"/>
    </xf>
    <xf numFmtId="0" fontId="11" fillId="4" borderId="93" xfId="0" applyFont="1" applyFill="1" applyBorder="1" applyAlignment="1">
      <alignment horizontal="center" wrapText="1"/>
    </xf>
    <xf numFmtId="0" fontId="11" fillId="4" borderId="126" xfId="0" applyFont="1" applyFill="1" applyBorder="1" applyAlignment="1">
      <alignment horizontal="center" wrapText="1"/>
    </xf>
    <xf numFmtId="176" fontId="19" fillId="4" borderId="68" xfId="1" applyNumberFormat="1" applyFont="1" applyFill="1" applyBorder="1" applyAlignment="1">
      <alignment horizontal="right" vertical="center"/>
    </xf>
    <xf numFmtId="176" fontId="19" fillId="4" borderId="0" xfId="1" applyNumberFormat="1" applyFont="1" applyFill="1" applyBorder="1" applyAlignment="1">
      <alignment horizontal="right" vertical="center"/>
    </xf>
    <xf numFmtId="0" fontId="11" fillId="4" borderId="40" xfId="0" applyFont="1" applyFill="1" applyBorder="1" applyAlignment="1">
      <alignment horizontal="distributed" vertical="center" indent="2"/>
    </xf>
    <xf numFmtId="0" fontId="11" fillId="4" borderId="0" xfId="0" applyFont="1" applyFill="1" applyAlignment="1">
      <alignment horizontal="distributed" vertical="center" indent="2"/>
    </xf>
    <xf numFmtId="0" fontId="11" fillId="4" borderId="69" xfId="0" applyFont="1" applyFill="1" applyBorder="1" applyAlignment="1">
      <alignment horizontal="distributed" vertical="center" indent="2"/>
    </xf>
    <xf numFmtId="0" fontId="15" fillId="2" borderId="60" xfId="0" applyFont="1" applyFill="1" applyBorder="1" applyAlignment="1" applyProtection="1">
      <alignment horizontal="left" vertical="top" wrapText="1"/>
      <protection locked="0"/>
    </xf>
    <xf numFmtId="0" fontId="15" fillId="2" borderId="61" xfId="0" applyFont="1" applyFill="1" applyBorder="1" applyAlignment="1" applyProtection="1">
      <alignment horizontal="left" vertical="top" wrapText="1"/>
      <protection locked="0"/>
    </xf>
    <xf numFmtId="0" fontId="15" fillId="2" borderId="73" xfId="0" applyFont="1" applyFill="1" applyBorder="1" applyAlignment="1" applyProtection="1">
      <alignment horizontal="left" vertical="top" wrapText="1"/>
      <protection locked="0"/>
    </xf>
    <xf numFmtId="0" fontId="15" fillId="2" borderId="63" xfId="0" applyFont="1" applyFill="1" applyBorder="1" applyAlignment="1" applyProtection="1">
      <alignment horizontal="left" vertical="top" wrapText="1"/>
      <protection locked="0"/>
    </xf>
    <xf numFmtId="0" fontId="15" fillId="2" borderId="0" xfId="0" applyFont="1" applyFill="1" applyAlignment="1" applyProtection="1">
      <alignment horizontal="left" vertical="top" wrapText="1"/>
      <protection locked="0"/>
    </xf>
    <xf numFmtId="0" fontId="15" fillId="2" borderId="69" xfId="0" applyFont="1" applyFill="1" applyBorder="1" applyAlignment="1" applyProtection="1">
      <alignment horizontal="left" vertical="top" wrapText="1"/>
      <protection locked="0"/>
    </xf>
    <xf numFmtId="0" fontId="15" fillId="2" borderId="66" xfId="0" applyFont="1" applyFill="1" applyBorder="1" applyAlignment="1" applyProtection="1">
      <alignment horizontal="left" vertical="top" wrapText="1"/>
      <protection locked="0"/>
    </xf>
    <xf numFmtId="0" fontId="15" fillId="2" borderId="52" xfId="0" applyFont="1" applyFill="1" applyBorder="1" applyAlignment="1" applyProtection="1">
      <alignment horizontal="left" vertical="top" wrapText="1"/>
      <protection locked="0"/>
    </xf>
    <xf numFmtId="0" fontId="15" fillId="2" borderId="71" xfId="0" applyFont="1" applyFill="1" applyBorder="1" applyAlignment="1" applyProtection="1">
      <alignment horizontal="left" vertical="top" wrapText="1"/>
      <protection locked="0"/>
    </xf>
    <xf numFmtId="0" fontId="13" fillId="4" borderId="218" xfId="0" applyFont="1" applyFill="1" applyBorder="1" applyAlignment="1">
      <alignment horizontal="left" vertical="center" wrapText="1"/>
    </xf>
    <xf numFmtId="0" fontId="13" fillId="4" borderId="81" xfId="0" applyFont="1" applyFill="1" applyBorder="1" applyAlignment="1">
      <alignment horizontal="left" vertical="center" wrapText="1"/>
    </xf>
    <xf numFmtId="0" fontId="13" fillId="4" borderId="83" xfId="0" applyFont="1" applyFill="1" applyBorder="1" applyAlignment="1">
      <alignment horizontal="left" vertical="center" wrapText="1"/>
    </xf>
    <xf numFmtId="0" fontId="12" fillId="4" borderId="97" xfId="0" applyFont="1" applyFill="1" applyBorder="1" applyAlignment="1">
      <alignment horizontal="center" vertical="distributed" textRotation="255" wrapText="1" indent="1"/>
    </xf>
    <xf numFmtId="0" fontId="12" fillId="4" borderId="98" xfId="0" applyFont="1" applyFill="1" applyBorder="1" applyAlignment="1">
      <alignment horizontal="center" vertical="distributed" textRotation="255" wrapText="1" indent="1"/>
    </xf>
    <xf numFmtId="0" fontId="12" fillId="4" borderId="99" xfId="0" applyFont="1" applyFill="1" applyBorder="1" applyAlignment="1">
      <alignment horizontal="center" vertical="distributed" textRotation="255" wrapText="1" indent="1"/>
    </xf>
    <xf numFmtId="0" fontId="12" fillId="4" borderId="95" xfId="0" applyFont="1" applyFill="1" applyBorder="1" applyAlignment="1">
      <alignment horizontal="center" vertical="distributed" textRotation="255" wrapText="1" indent="1"/>
    </xf>
    <xf numFmtId="0" fontId="12" fillId="4" borderId="0" xfId="0" applyFont="1" applyFill="1" applyAlignment="1">
      <alignment horizontal="center" vertical="distributed" textRotation="255" wrapText="1" indent="1"/>
    </xf>
    <xf numFmtId="0" fontId="12" fillId="4" borderId="69" xfId="0" applyFont="1" applyFill="1" applyBorder="1" applyAlignment="1">
      <alignment horizontal="center" vertical="distributed" textRotation="255" wrapText="1" indent="1"/>
    </xf>
    <xf numFmtId="0" fontId="12" fillId="4" borderId="96" xfId="0" applyFont="1" applyFill="1" applyBorder="1" applyAlignment="1">
      <alignment horizontal="center" vertical="distributed" textRotation="255" wrapText="1" indent="1"/>
    </xf>
    <xf numFmtId="0" fontId="12" fillId="4" borderId="52" xfId="0" applyFont="1" applyFill="1" applyBorder="1" applyAlignment="1">
      <alignment horizontal="center" vertical="distributed" textRotation="255" wrapText="1" indent="1"/>
    </xf>
    <xf numFmtId="0" fontId="12" fillId="4" borderId="71" xfId="0" applyFont="1" applyFill="1" applyBorder="1" applyAlignment="1">
      <alignment horizontal="center" vertical="distributed" textRotation="255" wrapText="1" indent="1"/>
    </xf>
    <xf numFmtId="0" fontId="11" fillId="4" borderId="164" xfId="0" applyFont="1" applyFill="1" applyBorder="1" applyAlignment="1">
      <alignment horizontal="center" vertical="center" shrinkToFit="1"/>
    </xf>
    <xf numFmtId="0" fontId="11" fillId="4" borderId="165" xfId="0" applyFont="1" applyFill="1" applyBorder="1" applyAlignment="1">
      <alignment horizontal="center" vertical="center" shrinkToFit="1"/>
    </xf>
    <xf numFmtId="0" fontId="11" fillId="4" borderId="205" xfId="0" applyFont="1" applyFill="1" applyBorder="1" applyAlignment="1">
      <alignment horizontal="center" vertical="center" shrinkToFit="1"/>
    </xf>
    <xf numFmtId="0" fontId="11" fillId="4" borderId="61" xfId="0" applyFont="1" applyFill="1" applyBorder="1" applyAlignment="1">
      <alignment horizontal="center" vertical="center" wrapText="1"/>
    </xf>
    <xf numFmtId="0" fontId="11" fillId="4" borderId="73" xfId="0" applyFont="1" applyFill="1" applyBorder="1" applyAlignment="1">
      <alignment horizontal="center" vertical="center" wrapText="1"/>
    </xf>
    <xf numFmtId="0" fontId="11" fillId="4" borderId="63" xfId="0" applyFont="1" applyFill="1" applyBorder="1" applyAlignment="1">
      <alignment horizontal="center" vertical="center" wrapText="1"/>
    </xf>
    <xf numFmtId="0" fontId="11" fillId="4" borderId="69" xfId="0" applyFont="1" applyFill="1" applyBorder="1" applyAlignment="1">
      <alignment horizontal="center" vertical="center" wrapText="1"/>
    </xf>
    <xf numFmtId="0" fontId="11" fillId="4" borderId="66"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11" fillId="4" borderId="78" xfId="0" applyFont="1" applyFill="1" applyBorder="1" applyAlignment="1">
      <alignment horizontal="center" vertical="center" wrapText="1"/>
    </xf>
    <xf numFmtId="0" fontId="11" fillId="4" borderId="72" xfId="0" applyFont="1" applyFill="1" applyBorder="1" applyAlignment="1">
      <alignment horizontal="center" vertical="center" wrapText="1"/>
    </xf>
    <xf numFmtId="0" fontId="4" fillId="2" borderId="78" xfId="0" applyFont="1" applyFill="1" applyBorder="1" applyAlignment="1" applyProtection="1">
      <alignment horizontal="center" vertical="center" wrapText="1"/>
      <protection locked="0"/>
    </xf>
    <xf numFmtId="0" fontId="4" fillId="2" borderId="72" xfId="0" applyFont="1" applyFill="1" applyBorder="1" applyAlignment="1" applyProtection="1">
      <alignment horizontal="center" vertical="center" wrapText="1"/>
      <protection locked="0"/>
    </xf>
    <xf numFmtId="0" fontId="4" fillId="2" borderId="79" xfId="0" applyFont="1" applyFill="1" applyBorder="1" applyAlignment="1" applyProtection="1">
      <alignment horizontal="center" vertical="center" wrapText="1"/>
      <protection locked="0"/>
    </xf>
    <xf numFmtId="0" fontId="10" fillId="2" borderId="53"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2" borderId="54" xfId="0" applyFont="1" applyFill="1" applyBorder="1" applyAlignment="1" applyProtection="1">
      <alignment horizontal="center" vertical="center"/>
      <protection locked="0"/>
    </xf>
    <xf numFmtId="0" fontId="10" fillId="2" borderId="26" xfId="0" applyFont="1" applyFill="1" applyBorder="1" applyAlignment="1" applyProtection="1">
      <alignment horizontal="center" vertical="center"/>
      <protection locked="0"/>
    </xf>
    <xf numFmtId="0" fontId="10" fillId="2" borderId="87"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protection locked="0"/>
    </xf>
    <xf numFmtId="0" fontId="10" fillId="2" borderId="15" xfId="0" applyFont="1" applyFill="1" applyBorder="1" applyAlignment="1" applyProtection="1">
      <alignment horizontal="center" vertical="center"/>
      <protection locked="0"/>
    </xf>
    <xf numFmtId="0" fontId="10" fillId="2" borderId="111" xfId="0" applyFont="1" applyFill="1" applyBorder="1" applyAlignment="1" applyProtection="1">
      <alignment horizontal="center" vertical="center"/>
      <protection locked="0"/>
    </xf>
    <xf numFmtId="0" fontId="10" fillId="2" borderId="207" xfId="0" applyFont="1" applyFill="1" applyBorder="1" applyAlignment="1" applyProtection="1">
      <alignment horizontal="center" vertical="center"/>
      <protection locked="0"/>
    </xf>
    <xf numFmtId="0" fontId="51" fillId="2" borderId="54" xfId="0" applyFont="1" applyFill="1" applyBorder="1" applyAlignment="1" applyProtection="1">
      <alignment horizontal="center" vertical="center"/>
      <protection locked="0"/>
    </xf>
    <xf numFmtId="0" fontId="51" fillId="2" borderId="87" xfId="0" applyFont="1" applyFill="1" applyBorder="1" applyAlignment="1" applyProtection="1">
      <alignment horizontal="center" vertical="center"/>
      <protection locked="0"/>
    </xf>
    <xf numFmtId="0" fontId="11" fillId="4" borderId="218" xfId="0" applyFont="1" applyFill="1" applyBorder="1" applyAlignment="1">
      <alignment horizontal="center" vertical="center"/>
    </xf>
    <xf numFmtId="0" fontId="11" fillId="4" borderId="81" xfId="0" applyFont="1" applyFill="1" applyBorder="1" applyAlignment="1">
      <alignment horizontal="center" vertical="center"/>
    </xf>
    <xf numFmtId="0" fontId="11" fillId="4" borderId="219" xfId="0" applyFont="1" applyFill="1" applyBorder="1" applyAlignment="1">
      <alignment horizontal="center" vertical="center"/>
    </xf>
    <xf numFmtId="0" fontId="12" fillId="4" borderId="218" xfId="0" applyFont="1" applyFill="1" applyBorder="1" applyAlignment="1">
      <alignment horizontal="left" vertical="top"/>
    </xf>
    <xf numFmtId="0" fontId="12" fillId="4" borderId="81" xfId="0" applyFont="1" applyFill="1" applyBorder="1" applyAlignment="1">
      <alignment horizontal="left" vertical="top"/>
    </xf>
    <xf numFmtId="0" fontId="11" fillId="4" borderId="94" xfId="0" applyFont="1" applyFill="1" applyBorder="1" applyAlignment="1">
      <alignment horizontal="center" vertical="center"/>
    </xf>
    <xf numFmtId="0" fontId="11" fillId="4" borderId="129" xfId="0" applyFont="1" applyFill="1" applyBorder="1" applyAlignment="1">
      <alignment horizontal="center" vertical="center"/>
    </xf>
    <xf numFmtId="0" fontId="11" fillId="4" borderId="14" xfId="0" applyFont="1" applyFill="1" applyBorder="1" applyAlignment="1">
      <alignment horizontal="center" vertical="center"/>
    </xf>
    <xf numFmtId="0" fontId="11" fillId="4" borderId="26"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38" xfId="0" applyFont="1" applyFill="1" applyBorder="1" applyAlignment="1">
      <alignment horizontal="center" vertical="center"/>
    </xf>
    <xf numFmtId="0" fontId="11" fillId="4" borderId="37" xfId="0" applyFont="1" applyFill="1" applyBorder="1" applyAlignment="1">
      <alignment horizontal="center" vertical="center"/>
    </xf>
    <xf numFmtId="0" fontId="11" fillId="4" borderId="65" xfId="0" applyFont="1" applyFill="1" applyBorder="1" applyAlignment="1">
      <alignment horizontal="center" vertical="center"/>
    </xf>
    <xf numFmtId="0" fontId="11" fillId="4" borderId="62" xfId="0" applyFont="1" applyFill="1" applyBorder="1" applyAlignment="1">
      <alignment horizontal="center" vertical="center" textRotation="255"/>
    </xf>
    <xf numFmtId="0" fontId="11" fillId="4" borderId="64" xfId="0" applyFont="1" applyFill="1" applyBorder="1" applyAlignment="1">
      <alignment horizontal="center" vertical="center" textRotation="255"/>
    </xf>
    <xf numFmtId="0" fontId="11" fillId="4" borderId="30" xfId="0" applyFont="1" applyFill="1" applyBorder="1" applyAlignment="1">
      <alignment horizontal="center" vertical="center" textRotation="255"/>
    </xf>
    <xf numFmtId="0" fontId="15" fillId="4" borderId="80" xfId="0" applyFont="1" applyFill="1" applyBorder="1" applyAlignment="1">
      <alignment horizontal="left" vertical="center" wrapText="1"/>
    </xf>
    <xf numFmtId="0" fontId="11" fillId="4" borderId="90" xfId="0" applyFont="1" applyFill="1" applyBorder="1" applyAlignment="1">
      <alignment horizontal="distributed" vertical="center" indent="2"/>
    </xf>
    <xf numFmtId="0" fontId="11" fillId="4" borderId="61" xfId="0" applyFont="1" applyFill="1" applyBorder="1" applyAlignment="1">
      <alignment horizontal="distributed" vertical="center" indent="2"/>
    </xf>
    <xf numFmtId="0" fontId="11" fillId="4" borderId="62" xfId="0" applyFont="1" applyFill="1" applyBorder="1" applyAlignment="1">
      <alignment horizontal="distributed" vertical="center" indent="2"/>
    </xf>
    <xf numFmtId="0" fontId="11" fillId="4" borderId="58" xfId="0" applyFont="1" applyFill="1" applyBorder="1" applyAlignment="1">
      <alignment horizontal="distributed" vertical="center" indent="2"/>
    </xf>
    <xf numFmtId="0" fontId="11" fillId="4" borderId="59" xfId="0" applyFont="1" applyFill="1" applyBorder="1" applyAlignment="1">
      <alignment horizontal="distributed" vertical="center" indent="2"/>
    </xf>
    <xf numFmtId="0" fontId="11" fillId="4" borderId="30" xfId="0" applyFont="1" applyFill="1" applyBorder="1" applyAlignment="1">
      <alignment horizontal="distributed" vertical="center" indent="2"/>
    </xf>
    <xf numFmtId="0" fontId="11" fillId="4" borderId="174" xfId="0" applyFont="1" applyFill="1" applyBorder="1" applyAlignment="1">
      <alignment horizontal="center" vertical="center" textRotation="255"/>
    </xf>
    <xf numFmtId="0" fontId="11" fillId="4" borderId="117" xfId="0" applyFont="1" applyFill="1" applyBorder="1" applyAlignment="1">
      <alignment horizontal="center" vertical="center" textRotation="255"/>
    </xf>
    <xf numFmtId="0" fontId="11" fillId="4" borderId="109" xfId="0" applyFont="1" applyFill="1" applyBorder="1" applyAlignment="1">
      <alignment horizontal="center" vertical="center" wrapText="1"/>
    </xf>
    <xf numFmtId="0" fontId="11" fillId="4" borderId="62" xfId="0" applyFont="1" applyFill="1" applyBorder="1" applyAlignment="1">
      <alignment horizontal="center" vertical="center" wrapText="1"/>
    </xf>
    <xf numFmtId="0" fontId="11" fillId="4" borderId="127" xfId="0" applyFont="1" applyFill="1" applyBorder="1" applyAlignment="1">
      <alignment horizontal="center" vertical="center" wrapText="1"/>
    </xf>
    <xf numFmtId="0" fontId="11" fillId="4" borderId="80" xfId="0" applyFont="1" applyFill="1" applyBorder="1" applyAlignment="1">
      <alignment horizontal="center" vertical="center" wrapText="1"/>
    </xf>
    <xf numFmtId="0" fontId="11" fillId="4" borderId="128" xfId="0" applyFont="1" applyFill="1" applyBorder="1" applyAlignment="1">
      <alignment horizontal="center" vertical="center" wrapText="1"/>
    </xf>
    <xf numFmtId="0" fontId="33" fillId="4" borderId="0" xfId="0" applyFont="1" applyFill="1" applyAlignment="1">
      <alignment horizontal="left" vertical="center" wrapText="1"/>
    </xf>
    <xf numFmtId="0" fontId="11" fillId="4" borderId="193" xfId="0" applyFont="1" applyFill="1" applyBorder="1" applyAlignment="1">
      <alignment horizontal="center" vertical="center" wrapText="1"/>
    </xf>
    <xf numFmtId="0" fontId="11" fillId="4" borderId="194" xfId="0" applyFont="1" applyFill="1" applyBorder="1" applyAlignment="1">
      <alignment horizontal="center" vertical="center" wrapText="1"/>
    </xf>
    <xf numFmtId="0" fontId="11" fillId="4" borderId="102" xfId="0" applyFont="1" applyFill="1" applyBorder="1" applyAlignment="1">
      <alignment horizontal="center" vertical="center" wrapText="1"/>
    </xf>
    <xf numFmtId="0" fontId="11" fillId="4" borderId="121" xfId="0" applyFont="1" applyFill="1" applyBorder="1" applyAlignment="1">
      <alignment horizontal="center" vertical="center"/>
    </xf>
    <xf numFmtId="0" fontId="11" fillId="4" borderId="118" xfId="0" applyFont="1" applyFill="1" applyBorder="1" applyAlignment="1">
      <alignment horizontal="center" vertical="center"/>
    </xf>
    <xf numFmtId="0" fontId="11" fillId="4" borderId="119" xfId="0" applyFont="1" applyFill="1" applyBorder="1" applyAlignment="1">
      <alignment horizontal="center" vertical="center"/>
    </xf>
    <xf numFmtId="0" fontId="11" fillId="4" borderId="192" xfId="0" applyFont="1" applyFill="1" applyBorder="1" applyAlignment="1">
      <alignment horizontal="center" vertical="center"/>
    </xf>
    <xf numFmtId="0" fontId="11" fillId="4" borderId="189" xfId="0" applyFont="1" applyFill="1" applyBorder="1" applyAlignment="1">
      <alignment horizontal="center" vertical="center"/>
    </xf>
    <xf numFmtId="0" fontId="11" fillId="4" borderId="190" xfId="0" applyFont="1" applyFill="1" applyBorder="1" applyAlignment="1">
      <alignment horizontal="center" vertical="center"/>
    </xf>
    <xf numFmtId="0" fontId="11" fillId="4" borderId="64" xfId="0" applyFont="1" applyFill="1" applyBorder="1" applyAlignment="1">
      <alignment horizontal="center" vertical="center" textRotation="255" shrinkToFit="1"/>
    </xf>
    <xf numFmtId="0" fontId="11" fillId="4" borderId="30" xfId="0" applyFont="1" applyFill="1" applyBorder="1" applyAlignment="1">
      <alignment horizontal="center" vertical="center" textRotation="255" shrinkToFit="1"/>
    </xf>
    <xf numFmtId="0" fontId="11" fillId="4" borderId="31" xfId="0" applyFont="1" applyFill="1" applyBorder="1" applyAlignment="1">
      <alignment horizontal="center" vertical="center" textRotation="255" shrinkToFit="1"/>
    </xf>
    <xf numFmtId="0" fontId="11" fillId="4" borderId="67" xfId="0" applyFont="1" applyFill="1" applyBorder="1" applyAlignment="1">
      <alignment horizontal="center" vertical="center" textRotation="255" shrinkToFit="1"/>
    </xf>
    <xf numFmtId="0" fontId="15" fillId="4" borderId="0" xfId="0" applyFont="1" applyFill="1" applyAlignment="1">
      <alignment horizontal="center" vertical="center"/>
    </xf>
    <xf numFmtId="38" fontId="11" fillId="2" borderId="14" xfId="0" applyNumberFormat="1" applyFont="1" applyFill="1" applyBorder="1" applyAlignment="1" applyProtection="1">
      <alignment horizontal="right" vertical="center" shrinkToFit="1"/>
      <protection locked="0"/>
    </xf>
    <xf numFmtId="38" fontId="11" fillId="2" borderId="6" xfId="0" applyNumberFormat="1" applyFont="1" applyFill="1" applyBorder="1" applyAlignment="1" applyProtection="1">
      <alignment horizontal="right" vertical="center" shrinkToFit="1"/>
      <protection locked="0"/>
    </xf>
    <xf numFmtId="38" fontId="11" fillId="2" borderId="56" xfId="0" applyNumberFormat="1" applyFont="1" applyFill="1" applyBorder="1" applyAlignment="1" applyProtection="1">
      <alignment horizontal="right" vertical="center" shrinkToFit="1"/>
      <protection locked="0"/>
    </xf>
    <xf numFmtId="38" fontId="11" fillId="2" borderId="58" xfId="0" applyNumberFormat="1" applyFont="1" applyFill="1" applyBorder="1" applyAlignment="1" applyProtection="1">
      <alignment horizontal="right" vertical="center" shrinkToFit="1"/>
      <protection locked="0"/>
    </xf>
    <xf numFmtId="38" fontId="11" fillId="2" borderId="53" xfId="0" applyNumberFormat="1" applyFont="1" applyFill="1" applyBorder="1" applyAlignment="1" applyProtection="1">
      <alignment horizontal="right" vertical="center" shrinkToFit="1"/>
      <protection locked="0"/>
    </xf>
    <xf numFmtId="38" fontId="11" fillId="2" borderId="55" xfId="0" applyNumberFormat="1" applyFont="1" applyFill="1" applyBorder="1" applyAlignment="1" applyProtection="1">
      <alignment horizontal="right" vertical="center" shrinkToFit="1"/>
      <protection locked="0"/>
    </xf>
    <xf numFmtId="0" fontId="11" fillId="4" borderId="134" xfId="0" applyFont="1" applyFill="1" applyBorder="1" applyAlignment="1">
      <alignment horizontal="center" vertical="center"/>
    </xf>
    <xf numFmtId="0" fontId="11" fillId="4" borderId="138" xfId="0" applyFont="1" applyFill="1" applyBorder="1" applyAlignment="1">
      <alignment horizontal="center" vertical="center"/>
    </xf>
    <xf numFmtId="0" fontId="11" fillId="4" borderId="191" xfId="0" applyFont="1" applyFill="1" applyBorder="1" applyAlignment="1">
      <alignment horizontal="center" vertical="center" wrapText="1"/>
    </xf>
    <xf numFmtId="0" fontId="11" fillId="4" borderId="189" xfId="0" applyFont="1" applyFill="1" applyBorder="1" applyAlignment="1">
      <alignment horizontal="center" vertical="center" wrapText="1"/>
    </xf>
    <xf numFmtId="0" fontId="11" fillId="4" borderId="187" xfId="0" applyFont="1" applyFill="1" applyBorder="1" applyAlignment="1">
      <alignment horizontal="center" vertical="center" wrapText="1"/>
    </xf>
    <xf numFmtId="0" fontId="11" fillId="4" borderId="204" xfId="0" applyFont="1" applyFill="1" applyBorder="1" applyAlignment="1">
      <alignment horizontal="center" vertical="center"/>
    </xf>
    <xf numFmtId="0" fontId="11" fillId="4" borderId="35" xfId="0" applyFont="1" applyFill="1" applyBorder="1" applyAlignment="1">
      <alignment horizontal="center" vertical="center"/>
    </xf>
    <xf numFmtId="0" fontId="11" fillId="4" borderId="2" xfId="0" applyFont="1" applyFill="1" applyBorder="1" applyAlignment="1">
      <alignment horizontal="center" vertical="center" wrapText="1"/>
    </xf>
    <xf numFmtId="0" fontId="11" fillId="4" borderId="2"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36" xfId="0" applyFont="1" applyFill="1" applyBorder="1" applyAlignment="1">
      <alignment horizontal="center" vertical="center"/>
    </xf>
    <xf numFmtId="0" fontId="11" fillId="4" borderId="67" xfId="0" applyFont="1" applyFill="1" applyBorder="1" applyAlignment="1">
      <alignment horizontal="center" vertical="center" wrapText="1"/>
    </xf>
    <xf numFmtId="38" fontId="11" fillId="2" borderId="54" xfId="0" applyNumberFormat="1" applyFont="1" applyFill="1" applyBorder="1" applyAlignment="1" applyProtection="1">
      <alignment horizontal="right" vertical="center" shrinkToFit="1"/>
      <protection locked="0"/>
    </xf>
    <xf numFmtId="38" fontId="11" fillId="2" borderId="26" xfId="0" applyNumberFormat="1" applyFont="1" applyFill="1" applyBorder="1" applyAlignment="1" applyProtection="1">
      <alignment horizontal="right" vertical="center" shrinkToFit="1"/>
      <protection locked="0"/>
    </xf>
    <xf numFmtId="38" fontId="11" fillId="2" borderId="68" xfId="0" applyNumberFormat="1" applyFont="1" applyFill="1" applyBorder="1" applyAlignment="1" applyProtection="1">
      <alignment horizontal="right" vertical="center" shrinkToFit="1"/>
      <protection locked="0"/>
    </xf>
    <xf numFmtId="38" fontId="11" fillId="4" borderId="188" xfId="0" applyNumberFormat="1" applyFont="1" applyFill="1" applyBorder="1" applyAlignment="1">
      <alignment horizontal="right" vertical="center" shrinkToFit="1"/>
    </xf>
    <xf numFmtId="38" fontId="11" fillId="4" borderId="18" xfId="0" applyNumberFormat="1" applyFont="1" applyFill="1" applyBorder="1" applyAlignment="1">
      <alignment horizontal="right" vertical="center" shrinkToFit="1"/>
    </xf>
    <xf numFmtId="38" fontId="11" fillId="4" borderId="85" xfId="0" applyNumberFormat="1" applyFont="1" applyFill="1" applyBorder="1" applyAlignment="1">
      <alignment horizontal="right" vertical="center" shrinkToFit="1"/>
    </xf>
    <xf numFmtId="38" fontId="11" fillId="4" borderId="17" xfId="0" applyNumberFormat="1" applyFont="1" applyFill="1" applyBorder="1" applyAlignment="1">
      <alignment horizontal="right" vertical="center" shrinkToFit="1"/>
    </xf>
    <xf numFmtId="38" fontId="11" fillId="4" borderId="86" xfId="0" applyNumberFormat="1" applyFont="1" applyFill="1" applyBorder="1" applyAlignment="1">
      <alignment horizontal="right" vertical="center" shrinkToFit="1"/>
    </xf>
    <xf numFmtId="38" fontId="11" fillId="4" borderId="133" xfId="0" applyNumberFormat="1" applyFont="1" applyFill="1" applyBorder="1" applyAlignment="1">
      <alignment horizontal="right" vertical="center" shrinkToFit="1"/>
    </xf>
    <xf numFmtId="0" fontId="11" fillId="4" borderId="56" xfId="0" applyFont="1" applyFill="1" applyBorder="1" applyAlignment="1">
      <alignment horizontal="center" vertical="center" wrapText="1"/>
    </xf>
    <xf numFmtId="0" fontId="11" fillId="4" borderId="57"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11" fillId="4" borderId="58" xfId="0" applyFont="1" applyFill="1" applyBorder="1" applyAlignment="1">
      <alignment horizontal="center" vertical="center" wrapText="1"/>
    </xf>
    <xf numFmtId="0" fontId="11" fillId="4" borderId="59" xfId="0" applyFont="1" applyFill="1" applyBorder="1" applyAlignment="1">
      <alignment horizontal="center" vertical="center" wrapText="1"/>
    </xf>
    <xf numFmtId="0" fontId="11" fillId="4" borderId="30" xfId="0" applyFont="1" applyFill="1" applyBorder="1" applyAlignment="1">
      <alignment horizontal="center" vertical="center" wrapText="1"/>
    </xf>
    <xf numFmtId="38" fontId="11" fillId="4" borderId="207" xfId="0" applyNumberFormat="1" applyFont="1" applyFill="1" applyBorder="1" applyAlignment="1">
      <alignment horizontal="right" vertical="center" shrinkToFit="1"/>
    </xf>
    <xf numFmtId="0" fontId="11" fillId="4" borderId="89" xfId="0" applyFont="1" applyFill="1" applyBorder="1" applyAlignment="1">
      <alignment horizontal="center" vertical="center"/>
    </xf>
    <xf numFmtId="38" fontId="11" fillId="4" borderId="87" xfId="0" applyNumberFormat="1" applyFont="1" applyFill="1" applyBorder="1" applyAlignment="1">
      <alignment horizontal="right" vertical="center" shrinkToFit="1"/>
    </xf>
    <xf numFmtId="38" fontId="11" fillId="4" borderId="27" xfId="0" applyNumberFormat="1" applyFont="1" applyFill="1" applyBorder="1" applyAlignment="1">
      <alignment horizontal="right" vertical="center" shrinkToFit="1"/>
    </xf>
    <xf numFmtId="0" fontId="30" fillId="4" borderId="0" xfId="0" applyFont="1" applyFill="1" applyAlignment="1">
      <alignment horizontal="left" wrapText="1"/>
    </xf>
    <xf numFmtId="0" fontId="30" fillId="4" borderId="0" xfId="0" applyFont="1" applyFill="1" applyAlignment="1">
      <alignment horizontal="left"/>
    </xf>
    <xf numFmtId="0" fontId="30" fillId="4" borderId="52" xfId="0" applyFont="1" applyFill="1" applyBorder="1" applyAlignment="1">
      <alignment horizontal="left"/>
    </xf>
    <xf numFmtId="0" fontId="11" fillId="4" borderId="224" xfId="0" applyFont="1" applyFill="1" applyBorder="1" applyAlignment="1">
      <alignment horizontal="center" vertical="center" textRotation="255"/>
    </xf>
    <xf numFmtId="0" fontId="11" fillId="4" borderId="64" xfId="0" applyFont="1" applyFill="1" applyBorder="1" applyAlignment="1">
      <alignment horizontal="center" vertical="center" wrapText="1"/>
    </xf>
    <xf numFmtId="0" fontId="11" fillId="4" borderId="203"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34" xfId="0" applyFont="1" applyFill="1" applyBorder="1" applyAlignment="1">
      <alignment horizontal="center" vertical="center"/>
    </xf>
    <xf numFmtId="0" fontId="11" fillId="4" borderId="203"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0" fillId="4" borderId="2" xfId="0" applyFill="1" applyBorder="1" applyAlignment="1">
      <alignment horizontal="center" vertical="center"/>
    </xf>
    <xf numFmtId="0" fontId="0" fillId="5" borderId="146" xfId="0" applyFill="1" applyBorder="1" applyAlignment="1">
      <alignment horizontal="center" vertical="center"/>
    </xf>
    <xf numFmtId="0" fontId="0" fillId="5" borderId="143" xfId="0" applyFill="1" applyBorder="1" applyAlignment="1">
      <alignment horizontal="center" vertical="center"/>
    </xf>
    <xf numFmtId="0" fontId="0" fillId="5" borderId="145" xfId="0" applyFill="1" applyBorder="1" applyAlignment="1">
      <alignment horizontal="center" vertical="center"/>
    </xf>
    <xf numFmtId="0" fontId="0" fillId="4" borderId="140" xfId="0" applyFill="1" applyBorder="1" applyAlignment="1">
      <alignment horizontal="center" vertical="center"/>
    </xf>
    <xf numFmtId="0" fontId="0" fillId="4" borderId="87" xfId="0" applyFill="1" applyBorder="1" applyAlignment="1">
      <alignment horizontal="center" vertical="center"/>
    </xf>
    <xf numFmtId="0" fontId="0" fillId="5" borderId="25" xfId="0" applyFill="1" applyBorder="1" applyAlignment="1">
      <alignment horizontal="center" vertical="center"/>
    </xf>
    <xf numFmtId="0" fontId="0" fillId="5" borderId="2" xfId="0" applyFill="1" applyBorder="1" applyAlignment="1">
      <alignment horizontal="center" vertical="center"/>
    </xf>
    <xf numFmtId="0" fontId="0" fillId="5" borderId="23" xfId="0" applyFill="1" applyBorder="1" applyAlignment="1">
      <alignment horizontal="center" vertical="center"/>
    </xf>
    <xf numFmtId="0" fontId="0" fillId="4" borderId="30" xfId="0" applyFill="1" applyBorder="1" applyAlignment="1">
      <alignment horizontal="center" vertical="center"/>
    </xf>
    <xf numFmtId="0" fontId="0" fillId="4" borderId="58" xfId="0" applyFill="1" applyBorder="1" applyAlignment="1">
      <alignment horizontal="center" vertical="center"/>
    </xf>
    <xf numFmtId="0" fontId="0" fillId="4" borderId="141" xfId="0" applyFill="1" applyBorder="1" applyAlignment="1">
      <alignment horizontal="center" vertical="center"/>
    </xf>
    <xf numFmtId="0" fontId="0" fillId="4" borderId="144" xfId="0" applyFill="1" applyBorder="1" applyAlignment="1">
      <alignment horizontal="center" vertical="center"/>
    </xf>
    <xf numFmtId="0" fontId="0" fillId="4" borderId="70" xfId="0" applyFill="1" applyBorder="1" applyAlignment="1">
      <alignment horizontal="center" vertical="center"/>
    </xf>
    <xf numFmtId="0" fontId="0" fillId="4" borderId="28" xfId="0" applyFill="1" applyBorder="1" applyAlignment="1">
      <alignment horizontal="center" vertical="center"/>
    </xf>
    <xf numFmtId="0" fontId="0" fillId="4" borderId="67" xfId="0" applyFill="1" applyBorder="1" applyAlignment="1">
      <alignment horizontal="center" vertical="center"/>
    </xf>
    <xf numFmtId="0" fontId="0" fillId="4" borderId="114" xfId="0" applyFill="1" applyBorder="1" applyAlignment="1">
      <alignment horizontal="center" vertical="center"/>
    </xf>
    <xf numFmtId="0" fontId="0" fillId="4" borderId="117" xfId="0" applyFill="1" applyBorder="1" applyAlignment="1">
      <alignment horizontal="center" vertical="center"/>
    </xf>
    <xf numFmtId="0" fontId="0" fillId="4" borderId="116" xfId="0" applyFill="1" applyBorder="1" applyAlignment="1">
      <alignment horizontal="center" vertical="center"/>
    </xf>
    <xf numFmtId="0" fontId="0" fillId="4" borderId="110" xfId="0" applyFill="1" applyBorder="1" applyAlignment="1">
      <alignment horizontal="center" vertical="center"/>
    </xf>
    <xf numFmtId="0" fontId="0" fillId="4" borderId="142" xfId="0" applyFill="1" applyBorder="1" applyAlignment="1">
      <alignment horizontal="center" vertical="center"/>
    </xf>
    <xf numFmtId="0" fontId="0" fillId="4" borderId="158" xfId="0" applyFill="1" applyBorder="1" applyAlignment="1">
      <alignment horizontal="center" vertical="center"/>
    </xf>
    <xf numFmtId="0" fontId="30" fillId="4" borderId="0" xfId="0" applyFont="1" applyFill="1" applyAlignment="1">
      <alignment horizontal="left" vertical="center" wrapText="1"/>
    </xf>
    <xf numFmtId="0" fontId="30" fillId="4" borderId="0" xfId="0" applyFont="1" applyFill="1" applyAlignment="1">
      <alignment horizontal="left" vertical="center"/>
    </xf>
    <xf numFmtId="0" fontId="0" fillId="4" borderId="84" xfId="0" applyFill="1" applyBorder="1" applyAlignment="1">
      <alignment horizontal="center" vertical="center"/>
    </xf>
    <xf numFmtId="0" fontId="0" fillId="4" borderId="19" xfId="0" applyFill="1" applyBorder="1" applyAlignment="1">
      <alignment horizontal="center" vertical="center"/>
    </xf>
    <xf numFmtId="0" fontId="0" fillId="4" borderId="85" xfId="0" applyFill="1" applyBorder="1" applyAlignment="1">
      <alignment horizontal="center" vertical="center"/>
    </xf>
    <xf numFmtId="0" fontId="0" fillId="4" borderId="94" xfId="0" applyFill="1" applyBorder="1" applyAlignment="1">
      <alignment horizontal="center" vertical="center"/>
    </xf>
    <xf numFmtId="0" fontId="0" fillId="4" borderId="89" xfId="0" applyFill="1" applyBorder="1" applyAlignment="1">
      <alignment horizontal="center" vertical="center"/>
    </xf>
    <xf numFmtId="0" fontId="0" fillId="4" borderId="39" xfId="0" applyFill="1" applyBorder="1" applyAlignment="1">
      <alignment horizontal="center" vertical="center"/>
    </xf>
    <xf numFmtId="0" fontId="25" fillId="4" borderId="0" xfId="0" applyFont="1" applyFill="1" applyAlignment="1">
      <alignment horizontal="center" vertical="center"/>
    </xf>
    <xf numFmtId="0" fontId="26" fillId="4" borderId="0" xfId="0" applyFont="1" applyFill="1" applyAlignment="1">
      <alignment horizontal="center" vertical="center"/>
    </xf>
    <xf numFmtId="0" fontId="0" fillId="4" borderId="88" xfId="0" applyFill="1" applyBorder="1" applyAlignment="1">
      <alignment horizontal="center" vertical="center"/>
    </xf>
    <xf numFmtId="0" fontId="0" fillId="4" borderId="68" xfId="0" applyFill="1" applyBorder="1" applyAlignment="1">
      <alignment horizontal="center" vertical="center"/>
    </xf>
    <xf numFmtId="0" fontId="0" fillId="4" borderId="0" xfId="0" applyFill="1" applyAlignment="1">
      <alignment horizontal="center" vertical="center"/>
    </xf>
    <xf numFmtId="0" fontId="0" fillId="4" borderId="69" xfId="0" applyFill="1" applyBorder="1" applyAlignment="1">
      <alignment horizontal="center" vertical="center"/>
    </xf>
  </cellXfs>
  <cellStyles count="5">
    <cellStyle name="ハイパーリンク" xfId="2" builtinId="8"/>
    <cellStyle name="桁区切り" xfId="1" builtinId="6"/>
    <cellStyle name="標準" xfId="0" builtinId="0"/>
    <cellStyle name="標準 2" xfId="3" xr:uid="{472DB4F9-6C74-41F5-B2F2-462074D3A233}"/>
    <cellStyle name="標準 3" xfId="4" xr:uid="{43D63B11-390D-4ABA-AC51-755EA32FFAAD}"/>
  </cellStyles>
  <dxfs count="5">
    <dxf>
      <font>
        <color rgb="FF9C0006"/>
      </font>
      <fill>
        <patternFill>
          <bgColor rgb="FFFFC7CE"/>
        </patternFill>
      </fill>
    </dxf>
    <dxf>
      <fill>
        <patternFill>
          <fgColor auto="1"/>
          <bgColor theme="1"/>
        </patternFill>
      </fill>
    </dxf>
    <dxf>
      <font>
        <color theme="0"/>
      </font>
      <fill>
        <patternFill>
          <bgColor theme="1"/>
        </patternFill>
      </fill>
    </dxf>
    <dxf>
      <fill>
        <patternFill patternType="none">
          <bgColor auto="1"/>
        </patternFill>
      </fill>
    </dxf>
    <dxf>
      <font>
        <color rgb="FFFFFF00"/>
      </font>
      <fill>
        <patternFill>
          <fgColor auto="1"/>
          <bgColor theme="1"/>
        </patternFill>
      </fill>
      <border>
        <vertical/>
        <horizontal/>
      </border>
    </dxf>
  </dxfs>
  <tableStyles count="0" defaultTableStyle="TableStyleMedium2" defaultPivotStyle="PivotStyleLight16"/>
  <colors>
    <mruColors>
      <color rgb="FFFF4B00"/>
      <color rgb="FFFFCCFF"/>
      <color rgb="FFCCFFCC"/>
      <color rgb="FFFFCC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44</xdr:col>
      <xdr:colOff>19050</xdr:colOff>
      <xdr:row>4</xdr:row>
      <xdr:rowOff>0</xdr:rowOff>
    </xdr:to>
    <xdr:sp macro="" textlink="">
      <xdr:nvSpPr>
        <xdr:cNvPr id="4" name="額縁 1">
          <a:extLst>
            <a:ext uri="{FF2B5EF4-FFF2-40B4-BE49-F238E27FC236}">
              <a16:creationId xmlns:a16="http://schemas.microsoft.com/office/drawing/2014/main" id="{F32E8FB5-C87C-4F91-81CD-298C07590CED}"/>
            </a:ext>
          </a:extLst>
        </xdr:cNvPr>
        <xdr:cNvSpPr/>
      </xdr:nvSpPr>
      <xdr:spPr>
        <a:xfrm>
          <a:off x="171450" y="190500"/>
          <a:ext cx="7391400" cy="5715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a:latin typeface="HGS創英角ｺﾞｼｯｸUB" panose="020B0900000000000000" pitchFamily="50" charset="-128"/>
              <a:ea typeface="HGS創英角ｺﾞｼｯｸUB" panose="020B0900000000000000" pitchFamily="50" charset="-128"/>
            </a:rPr>
            <a:t>手持品課税等申告書作成ツールについて</a:t>
          </a:r>
        </a:p>
      </xdr:txBody>
    </xdr:sp>
    <xdr:clientData/>
  </xdr:twoCellAnchor>
  <xdr:twoCellAnchor editAs="oneCell">
    <xdr:from>
      <xdr:col>41</xdr:col>
      <xdr:colOff>117231</xdr:colOff>
      <xdr:row>41</xdr:row>
      <xdr:rowOff>17585</xdr:rowOff>
    </xdr:from>
    <xdr:to>
      <xdr:col>45</xdr:col>
      <xdr:colOff>104538</xdr:colOff>
      <xdr:row>43</xdr:row>
      <xdr:rowOff>198324</xdr:rowOff>
    </xdr:to>
    <xdr:pic>
      <xdr:nvPicPr>
        <xdr:cNvPr id="2" name="図 1">
          <a:extLst>
            <a:ext uri="{FF2B5EF4-FFF2-40B4-BE49-F238E27FC236}">
              <a16:creationId xmlns:a16="http://schemas.microsoft.com/office/drawing/2014/main" id="{2982CD24-B56A-A633-E3E5-B12274F67667}"/>
            </a:ext>
          </a:extLst>
        </xdr:cNvPr>
        <xdr:cNvPicPr>
          <a:picLocks noChangeAspect="1"/>
        </xdr:cNvPicPr>
      </xdr:nvPicPr>
      <xdr:blipFill>
        <a:blip xmlns:r="http://schemas.openxmlformats.org/officeDocument/2006/relationships" r:embed="rId1"/>
        <a:stretch>
          <a:fillRect/>
        </a:stretch>
      </xdr:blipFill>
      <xdr:spPr>
        <a:xfrm>
          <a:off x="7086600" y="10767647"/>
          <a:ext cx="720000" cy="720000"/>
        </a:xfrm>
        <a:prstGeom prst="rect">
          <a:avLst/>
        </a:prstGeom>
      </xdr:spPr>
    </xdr:pic>
    <xdr:clientData/>
  </xdr:twoCellAnchor>
  <xdr:twoCellAnchor editAs="oneCell">
    <xdr:from>
      <xdr:col>41</xdr:col>
      <xdr:colOff>117231</xdr:colOff>
      <xdr:row>46</xdr:row>
      <xdr:rowOff>64478</xdr:rowOff>
    </xdr:from>
    <xdr:to>
      <xdr:col>45</xdr:col>
      <xdr:colOff>104538</xdr:colOff>
      <xdr:row>48</xdr:row>
      <xdr:rowOff>245216</xdr:rowOff>
    </xdr:to>
    <xdr:pic>
      <xdr:nvPicPr>
        <xdr:cNvPr id="3" name="図 2">
          <a:extLst>
            <a:ext uri="{FF2B5EF4-FFF2-40B4-BE49-F238E27FC236}">
              <a16:creationId xmlns:a16="http://schemas.microsoft.com/office/drawing/2014/main" id="{6F3C31E0-B4A0-0838-A5F1-9826F9BC29A1}"/>
            </a:ext>
          </a:extLst>
        </xdr:cNvPr>
        <xdr:cNvPicPr>
          <a:picLocks noChangeAspect="1"/>
        </xdr:cNvPicPr>
      </xdr:nvPicPr>
      <xdr:blipFill>
        <a:blip xmlns:r="http://schemas.openxmlformats.org/officeDocument/2006/relationships" r:embed="rId2"/>
        <a:stretch>
          <a:fillRect/>
        </a:stretch>
      </xdr:blipFill>
      <xdr:spPr>
        <a:xfrm>
          <a:off x="7086600" y="12022016"/>
          <a:ext cx="720000"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253033</xdr:colOff>
      <xdr:row>0</xdr:row>
      <xdr:rowOff>142047</xdr:rowOff>
    </xdr:from>
    <xdr:to>
      <xdr:col>14</xdr:col>
      <xdr:colOff>1034083</xdr:colOff>
      <xdr:row>4</xdr:row>
      <xdr:rowOff>37272</xdr:rowOff>
    </xdr:to>
    <xdr:sp macro="" textlink="">
      <xdr:nvSpPr>
        <xdr:cNvPr id="2" name="Text Box 109">
          <a:extLst>
            <a:ext uri="{FF2B5EF4-FFF2-40B4-BE49-F238E27FC236}">
              <a16:creationId xmlns:a16="http://schemas.microsoft.com/office/drawing/2014/main" id="{0709329C-271F-4473-88C1-10B71E3A0904}"/>
            </a:ext>
          </a:extLst>
        </xdr:cNvPr>
        <xdr:cNvSpPr txBox="1">
          <a:spLocks noChangeArrowheads="1"/>
        </xdr:cNvSpPr>
      </xdr:nvSpPr>
      <xdr:spPr bwMode="auto">
        <a:xfrm>
          <a:off x="10219993" y="142047"/>
          <a:ext cx="781050" cy="649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HG丸ｺﾞｼｯｸM-PRO"/>
              <a:ea typeface="HG丸ｺﾞｼｯｸM-PRO"/>
            </a:rPr>
            <a:t>酒 税</a:t>
          </a:r>
        </a:p>
      </xdr:txBody>
    </xdr:sp>
    <xdr:clientData/>
  </xdr:twoCellAnchor>
  <xdr:twoCellAnchor>
    <xdr:from>
      <xdr:col>14</xdr:col>
      <xdr:colOff>190500</xdr:colOff>
      <xdr:row>0</xdr:row>
      <xdr:rowOff>95250</xdr:rowOff>
    </xdr:from>
    <xdr:to>
      <xdr:col>14</xdr:col>
      <xdr:colOff>914400</xdr:colOff>
      <xdr:row>2</xdr:row>
      <xdr:rowOff>142875</xdr:rowOff>
    </xdr:to>
    <xdr:sp macro="" textlink="">
      <xdr:nvSpPr>
        <xdr:cNvPr id="3" name="AutoShape 108">
          <a:extLst>
            <a:ext uri="{FF2B5EF4-FFF2-40B4-BE49-F238E27FC236}">
              <a16:creationId xmlns:a16="http://schemas.microsoft.com/office/drawing/2014/main" id="{84336A6E-B70F-4F89-8995-EA6356DE2FE6}"/>
            </a:ext>
          </a:extLst>
        </xdr:cNvPr>
        <xdr:cNvSpPr>
          <a:spLocks noChangeArrowheads="1"/>
        </xdr:cNvSpPr>
      </xdr:nvSpPr>
      <xdr:spPr bwMode="auto">
        <a:xfrm>
          <a:off x="10157460" y="95250"/>
          <a:ext cx="723900" cy="398145"/>
        </a:xfrm>
        <a:prstGeom prst="roundRect">
          <a:avLst>
            <a:gd name="adj" fmla="val 16667"/>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59055</xdr:colOff>
      <xdr:row>11</xdr:row>
      <xdr:rowOff>28574</xdr:rowOff>
    </xdr:from>
    <xdr:to>
      <xdr:col>7</xdr:col>
      <xdr:colOff>1264920</xdr:colOff>
      <xdr:row>13</xdr:row>
      <xdr:rowOff>7619</xdr:rowOff>
    </xdr:to>
    <xdr:sp macro="" textlink="">
      <xdr:nvSpPr>
        <xdr:cNvPr id="4" name="AutoShape 111">
          <a:extLst>
            <a:ext uri="{FF2B5EF4-FFF2-40B4-BE49-F238E27FC236}">
              <a16:creationId xmlns:a16="http://schemas.microsoft.com/office/drawing/2014/main" id="{91ADF785-659C-4DC0-A6BC-92EE4DCBE2B7}"/>
            </a:ext>
          </a:extLst>
        </xdr:cNvPr>
        <xdr:cNvSpPr>
          <a:spLocks noChangeArrowheads="1"/>
        </xdr:cNvSpPr>
      </xdr:nvSpPr>
      <xdr:spPr bwMode="auto">
        <a:xfrm>
          <a:off x="4029075" y="1804034"/>
          <a:ext cx="1205865" cy="314325"/>
        </a:xfrm>
        <a:prstGeom prst="bracketPair">
          <a:avLst>
            <a:gd name="adj" fmla="val 159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152399</xdr:colOff>
      <xdr:row>0</xdr:row>
      <xdr:rowOff>123825</xdr:rowOff>
    </xdr:from>
    <xdr:to>
      <xdr:col>45</xdr:col>
      <xdr:colOff>104774</xdr:colOff>
      <xdr:row>2</xdr:row>
      <xdr:rowOff>180975</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7772399" y="2190750"/>
          <a:ext cx="904875" cy="438150"/>
        </a:xfrm>
        <a:prstGeom prst="roundRect">
          <a:avLst/>
        </a:prstGeom>
        <a:noFill/>
        <a:ln w="571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latin typeface="HG丸ｺﾞｼｯｸM-PRO" panose="020F0600000000000000" pitchFamily="50" charset="-128"/>
              <a:ea typeface="HG丸ｺﾞｼｯｸM-PRO" panose="020F0600000000000000" pitchFamily="50" charset="-128"/>
            </a:rPr>
            <a:t>酒税</a:t>
          </a:r>
          <a:endParaRPr kumimoji="1" lang="en-US" altLang="ja-JP" sz="2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48</xdr:col>
      <xdr:colOff>25130</xdr:colOff>
      <xdr:row>53</xdr:row>
      <xdr:rowOff>171450</xdr:rowOff>
    </xdr:from>
    <xdr:to>
      <xdr:col>50</xdr:col>
      <xdr:colOff>101330</xdr:colOff>
      <xdr:row>55</xdr:row>
      <xdr:rowOff>9525</xdr:rowOff>
    </xdr:to>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8131513" y="9043076"/>
          <a:ext cx="413426" cy="18178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47</xdr:col>
      <xdr:colOff>28575</xdr:colOff>
      <xdr:row>26</xdr:row>
      <xdr:rowOff>133350</xdr:rowOff>
    </xdr:from>
    <xdr:to>
      <xdr:col>52</xdr:col>
      <xdr:colOff>66675</xdr:colOff>
      <xdr:row>27</xdr:row>
      <xdr:rowOff>161925</xdr:rowOff>
    </xdr:to>
    <xdr:sp macro="" textlink="">
      <xdr:nvSpPr>
        <xdr:cNvPr id="8" name="角丸四角形 7">
          <a:extLst>
            <a:ext uri="{FF2B5EF4-FFF2-40B4-BE49-F238E27FC236}">
              <a16:creationId xmlns:a16="http://schemas.microsoft.com/office/drawing/2014/main" id="{00000000-0008-0000-0800-000008000000}"/>
            </a:ext>
          </a:extLst>
        </xdr:cNvPr>
        <xdr:cNvSpPr/>
      </xdr:nvSpPr>
      <xdr:spPr>
        <a:xfrm>
          <a:off x="8086725" y="5143500"/>
          <a:ext cx="895350" cy="295275"/>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152399</xdr:colOff>
      <xdr:row>0</xdr:row>
      <xdr:rowOff>123825</xdr:rowOff>
    </xdr:from>
    <xdr:to>
      <xdr:col>45</xdr:col>
      <xdr:colOff>104774</xdr:colOff>
      <xdr:row>2</xdr:row>
      <xdr:rowOff>180975</xdr:rowOff>
    </xdr:to>
    <xdr:sp macro="" textlink="">
      <xdr:nvSpPr>
        <xdr:cNvPr id="11" name="角丸四角形 2">
          <a:extLst>
            <a:ext uri="{FF2B5EF4-FFF2-40B4-BE49-F238E27FC236}">
              <a16:creationId xmlns:a16="http://schemas.microsoft.com/office/drawing/2014/main" id="{74B9F8FF-B2FA-46AA-84D2-39DCADC46122}"/>
            </a:ext>
          </a:extLst>
        </xdr:cNvPr>
        <xdr:cNvSpPr/>
      </xdr:nvSpPr>
      <xdr:spPr>
        <a:xfrm>
          <a:off x="7772399" y="123825"/>
          <a:ext cx="904875" cy="438150"/>
        </a:xfrm>
        <a:prstGeom prst="roundRect">
          <a:avLst/>
        </a:prstGeom>
        <a:noFill/>
        <a:ln w="571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latin typeface="HG丸ｺﾞｼｯｸM-PRO" panose="020F0600000000000000" pitchFamily="50" charset="-128"/>
              <a:ea typeface="HG丸ｺﾞｼｯｸM-PRO" panose="020F0600000000000000" pitchFamily="50" charset="-128"/>
            </a:rPr>
            <a:t>酒税</a:t>
          </a:r>
          <a:endParaRPr kumimoji="1" lang="en-US" altLang="ja-JP" sz="2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129541</xdr:colOff>
      <xdr:row>25</xdr:row>
      <xdr:rowOff>38100</xdr:rowOff>
    </xdr:from>
    <xdr:to>
      <xdr:col>10</xdr:col>
      <xdr:colOff>133351</xdr:colOff>
      <xdr:row>26</xdr:row>
      <xdr:rowOff>219075</xdr:rowOff>
    </xdr:to>
    <xdr:sp macro="" textlink="">
      <xdr:nvSpPr>
        <xdr:cNvPr id="12" name="大かっこ 11">
          <a:extLst>
            <a:ext uri="{FF2B5EF4-FFF2-40B4-BE49-F238E27FC236}">
              <a16:creationId xmlns:a16="http://schemas.microsoft.com/office/drawing/2014/main" id="{4740CC7A-372F-43BA-B5F9-F31C7B53C66F}"/>
            </a:ext>
          </a:extLst>
        </xdr:cNvPr>
        <xdr:cNvSpPr/>
      </xdr:nvSpPr>
      <xdr:spPr>
        <a:xfrm>
          <a:off x="297181" y="4846320"/>
          <a:ext cx="1512570" cy="3714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48</xdr:col>
      <xdr:colOff>25130</xdr:colOff>
      <xdr:row>56</xdr:row>
      <xdr:rowOff>608</xdr:rowOff>
    </xdr:from>
    <xdr:to>
      <xdr:col>50</xdr:col>
      <xdr:colOff>101330</xdr:colOff>
      <xdr:row>56</xdr:row>
      <xdr:rowOff>152400</xdr:rowOff>
    </xdr:to>
    <xdr:sp macro="" textlink="">
      <xdr:nvSpPr>
        <xdr:cNvPr id="13" name="角丸四角形 6">
          <a:extLst>
            <a:ext uri="{FF2B5EF4-FFF2-40B4-BE49-F238E27FC236}">
              <a16:creationId xmlns:a16="http://schemas.microsoft.com/office/drawing/2014/main" id="{715F5B9D-B127-465A-B6AD-27522F7A7115}"/>
            </a:ext>
          </a:extLst>
        </xdr:cNvPr>
        <xdr:cNvSpPr/>
      </xdr:nvSpPr>
      <xdr:spPr>
        <a:xfrm>
          <a:off x="8131513" y="9339161"/>
          <a:ext cx="413426" cy="151792"/>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25010</xdr:colOff>
      <xdr:row>70</xdr:row>
      <xdr:rowOff>47625</xdr:rowOff>
    </xdr:from>
    <xdr:to>
      <xdr:col>34</xdr:col>
      <xdr:colOff>99552</xdr:colOff>
      <xdr:row>71</xdr:row>
      <xdr:rowOff>142875</xdr:rowOff>
    </xdr:to>
    <xdr:sp macro="" textlink="">
      <xdr:nvSpPr>
        <xdr:cNvPr id="14" name="正方形/長方形 13">
          <a:extLst>
            <a:ext uri="{FF2B5EF4-FFF2-40B4-BE49-F238E27FC236}">
              <a16:creationId xmlns:a16="http://schemas.microsoft.com/office/drawing/2014/main" id="{393E6490-F88C-455A-A268-832AB9ADD12D}"/>
            </a:ext>
          </a:extLst>
        </xdr:cNvPr>
        <xdr:cNvSpPr/>
      </xdr:nvSpPr>
      <xdr:spPr>
        <a:xfrm>
          <a:off x="5511410" y="11730470"/>
          <a:ext cx="240797" cy="285750"/>
        </a:xfrm>
        <a:prstGeom prst="rect">
          <a:avLst/>
        </a:prstGeom>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1038225</xdr:colOff>
      <xdr:row>1</xdr:row>
      <xdr:rowOff>85932</xdr:rowOff>
    </xdr:from>
    <xdr:to>
      <xdr:col>12</xdr:col>
      <xdr:colOff>1836420</xdr:colOff>
      <xdr:row>2</xdr:row>
      <xdr:rowOff>57357</xdr:rowOff>
    </xdr:to>
    <xdr:sp macro="" textlink="">
      <xdr:nvSpPr>
        <xdr:cNvPr id="2" name="角丸四角形 1">
          <a:extLst>
            <a:ext uri="{FF2B5EF4-FFF2-40B4-BE49-F238E27FC236}">
              <a16:creationId xmlns:a16="http://schemas.microsoft.com/office/drawing/2014/main" id="{00000000-0008-0000-0900-000002000000}"/>
            </a:ext>
          </a:extLst>
        </xdr:cNvPr>
        <xdr:cNvSpPr/>
      </xdr:nvSpPr>
      <xdr:spPr>
        <a:xfrm>
          <a:off x="10106025" y="823869"/>
          <a:ext cx="798195" cy="436646"/>
        </a:xfrm>
        <a:prstGeom prst="roundRect">
          <a:avLst/>
        </a:prstGeom>
        <a:noFill/>
        <a:ln w="571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latin typeface="HG丸ｺﾞｼｯｸM-PRO" panose="020F0600000000000000" pitchFamily="50" charset="-128"/>
              <a:ea typeface="HG丸ｺﾞｼｯｸM-PRO" panose="020F0600000000000000" pitchFamily="50" charset="-128"/>
            </a:rPr>
            <a:t>酒税</a:t>
          </a:r>
          <a:endParaRPr kumimoji="1" lang="en-US" altLang="ja-JP" sz="2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1286996</xdr:colOff>
      <xdr:row>35</xdr:row>
      <xdr:rowOff>567765</xdr:rowOff>
    </xdr:from>
    <xdr:to>
      <xdr:col>12</xdr:col>
      <xdr:colOff>1927412</xdr:colOff>
      <xdr:row>65</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flipH="1">
          <a:off x="8384055" y="9076765"/>
          <a:ext cx="1947769" cy="690487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8</xdr:col>
      <xdr:colOff>1071705</xdr:colOff>
      <xdr:row>5</xdr:row>
      <xdr:rowOff>165320</xdr:rowOff>
    </xdr:from>
    <xdr:ext cx="312906" cy="259045"/>
    <xdr:sp macro="" textlink="">
      <xdr:nvSpPr>
        <xdr:cNvPr id="4" name="テキスト ボックス 3">
          <a:extLst>
            <a:ext uri="{FF2B5EF4-FFF2-40B4-BE49-F238E27FC236}">
              <a16:creationId xmlns:a16="http://schemas.microsoft.com/office/drawing/2014/main" id="{A211ABA4-2467-41F1-8676-7922B0F2CBBE}"/>
            </a:ext>
          </a:extLst>
        </xdr:cNvPr>
        <xdr:cNvSpPr txBox="1"/>
      </xdr:nvSpPr>
      <xdr:spPr>
        <a:xfrm>
          <a:off x="4231217" y="194022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en-US" altLang="ja-JP" sz="1000">
              <a:latin typeface="ＭＳ 明朝" panose="02020609040205080304" pitchFamily="17" charset="-128"/>
              <a:ea typeface="ＭＳ 明朝" panose="02020609040205080304" pitchFamily="17" charset="-128"/>
            </a:rPr>
            <a:t>ml</a:t>
          </a:r>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9</xdr:col>
      <xdr:colOff>1080028</xdr:colOff>
      <xdr:row>5</xdr:row>
      <xdr:rowOff>167269</xdr:rowOff>
    </xdr:from>
    <xdr:ext cx="312906" cy="259045"/>
    <xdr:sp macro="" textlink="">
      <xdr:nvSpPr>
        <xdr:cNvPr id="8" name="テキスト ボックス 7">
          <a:extLst>
            <a:ext uri="{FF2B5EF4-FFF2-40B4-BE49-F238E27FC236}">
              <a16:creationId xmlns:a16="http://schemas.microsoft.com/office/drawing/2014/main" id="{06C29A10-C242-48A4-9DD7-99FF6EFE5425}"/>
            </a:ext>
          </a:extLst>
        </xdr:cNvPr>
        <xdr:cNvSpPr txBox="1"/>
      </xdr:nvSpPr>
      <xdr:spPr>
        <a:xfrm>
          <a:off x="5546711" y="194217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ml</a:t>
          </a:r>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10</xdr:col>
      <xdr:colOff>1089758</xdr:colOff>
      <xdr:row>5</xdr:row>
      <xdr:rowOff>167269</xdr:rowOff>
    </xdr:from>
    <xdr:ext cx="312906" cy="259045"/>
    <xdr:sp macro="" textlink="">
      <xdr:nvSpPr>
        <xdr:cNvPr id="9" name="テキスト ボックス 8">
          <a:extLst>
            <a:ext uri="{FF2B5EF4-FFF2-40B4-BE49-F238E27FC236}">
              <a16:creationId xmlns:a16="http://schemas.microsoft.com/office/drawing/2014/main" id="{9F796568-A4FC-4730-93E1-1984E49991EF}"/>
            </a:ext>
          </a:extLst>
        </xdr:cNvPr>
        <xdr:cNvSpPr txBox="1"/>
      </xdr:nvSpPr>
      <xdr:spPr>
        <a:xfrm>
          <a:off x="6863612" y="194217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ml</a:t>
          </a:r>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11</xdr:col>
      <xdr:colOff>1076311</xdr:colOff>
      <xdr:row>5</xdr:row>
      <xdr:rowOff>173464</xdr:rowOff>
    </xdr:from>
    <xdr:ext cx="312906" cy="259045"/>
    <xdr:sp macro="" textlink="">
      <xdr:nvSpPr>
        <xdr:cNvPr id="10" name="テキスト ボックス 9">
          <a:extLst>
            <a:ext uri="{FF2B5EF4-FFF2-40B4-BE49-F238E27FC236}">
              <a16:creationId xmlns:a16="http://schemas.microsoft.com/office/drawing/2014/main" id="{A0BD02B9-5174-42B5-8657-34E65F138F33}"/>
            </a:ext>
          </a:extLst>
        </xdr:cNvPr>
        <xdr:cNvSpPr txBox="1"/>
      </xdr:nvSpPr>
      <xdr:spPr>
        <a:xfrm>
          <a:off x="8157335" y="1948366"/>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ml</a:t>
          </a:r>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8</xdr:col>
      <xdr:colOff>1085057</xdr:colOff>
      <xdr:row>38</xdr:row>
      <xdr:rowOff>164170</xdr:rowOff>
    </xdr:from>
    <xdr:ext cx="312906" cy="259045"/>
    <xdr:sp macro="" textlink="">
      <xdr:nvSpPr>
        <xdr:cNvPr id="19" name="テキスト ボックス 18">
          <a:extLst>
            <a:ext uri="{FF2B5EF4-FFF2-40B4-BE49-F238E27FC236}">
              <a16:creationId xmlns:a16="http://schemas.microsoft.com/office/drawing/2014/main" id="{BCC0848B-4B98-4EAC-B08E-2737475DF14F}"/>
            </a:ext>
          </a:extLst>
        </xdr:cNvPr>
        <xdr:cNvSpPr txBox="1"/>
      </xdr:nvSpPr>
      <xdr:spPr>
        <a:xfrm>
          <a:off x="4244569" y="1068039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ml</a:t>
          </a:r>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9</xdr:col>
      <xdr:colOff>1086223</xdr:colOff>
      <xdr:row>38</xdr:row>
      <xdr:rowOff>164170</xdr:rowOff>
    </xdr:from>
    <xdr:ext cx="312906" cy="259045"/>
    <xdr:sp macro="" textlink="">
      <xdr:nvSpPr>
        <xdr:cNvPr id="20" name="テキスト ボックス 19">
          <a:extLst>
            <a:ext uri="{FF2B5EF4-FFF2-40B4-BE49-F238E27FC236}">
              <a16:creationId xmlns:a16="http://schemas.microsoft.com/office/drawing/2014/main" id="{D9E5E85C-178C-4011-9DE9-83DA43D3BCF3}"/>
            </a:ext>
          </a:extLst>
        </xdr:cNvPr>
        <xdr:cNvSpPr txBox="1"/>
      </xdr:nvSpPr>
      <xdr:spPr>
        <a:xfrm>
          <a:off x="5552906" y="1068039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ml</a:t>
          </a:r>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10</xdr:col>
      <xdr:colOff>1089757</xdr:colOff>
      <xdr:row>38</xdr:row>
      <xdr:rowOff>167267</xdr:rowOff>
    </xdr:from>
    <xdr:ext cx="312906" cy="259045"/>
    <xdr:sp macro="" textlink="">
      <xdr:nvSpPr>
        <xdr:cNvPr id="21" name="テキスト ボックス 20">
          <a:extLst>
            <a:ext uri="{FF2B5EF4-FFF2-40B4-BE49-F238E27FC236}">
              <a16:creationId xmlns:a16="http://schemas.microsoft.com/office/drawing/2014/main" id="{6110043D-4992-4945-BD6A-9009F28019DA}"/>
            </a:ext>
          </a:extLst>
        </xdr:cNvPr>
        <xdr:cNvSpPr txBox="1"/>
      </xdr:nvSpPr>
      <xdr:spPr>
        <a:xfrm>
          <a:off x="6863611" y="1068348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ml</a:t>
          </a:r>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11</xdr:col>
      <xdr:colOff>1079410</xdr:colOff>
      <xdr:row>38</xdr:row>
      <xdr:rowOff>170365</xdr:rowOff>
    </xdr:from>
    <xdr:ext cx="312906" cy="259045"/>
    <xdr:sp macro="" textlink="">
      <xdr:nvSpPr>
        <xdr:cNvPr id="22" name="テキスト ボックス 21">
          <a:extLst>
            <a:ext uri="{FF2B5EF4-FFF2-40B4-BE49-F238E27FC236}">
              <a16:creationId xmlns:a16="http://schemas.microsoft.com/office/drawing/2014/main" id="{B33F86D7-DDA4-4520-9087-9B07C0E06E04}"/>
            </a:ext>
          </a:extLst>
        </xdr:cNvPr>
        <xdr:cNvSpPr txBox="1"/>
      </xdr:nvSpPr>
      <xdr:spPr>
        <a:xfrm>
          <a:off x="8160434" y="1068658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ml</a:t>
          </a:r>
          <a:endParaRPr kumimoji="1" lang="ja-JP" altLang="en-US" sz="1000">
            <a:latin typeface="ＭＳ 明朝" panose="02020609040205080304" pitchFamily="17" charset="-128"/>
            <a:ea typeface="ＭＳ 明朝" panose="02020609040205080304" pitchFamily="17" charset="-128"/>
          </a:endParaRPr>
        </a:p>
      </xdr:txBody>
    </xdr:sp>
    <xdr:clientData/>
  </xdr:oneCellAnchor>
  <xdr:twoCellAnchor>
    <xdr:from>
      <xdr:col>12</xdr:col>
      <xdr:colOff>1038225</xdr:colOff>
      <xdr:row>34</xdr:row>
      <xdr:rowOff>71689</xdr:rowOff>
    </xdr:from>
    <xdr:to>
      <xdr:col>12</xdr:col>
      <xdr:colOff>1836420</xdr:colOff>
      <xdr:row>35</xdr:row>
      <xdr:rowOff>43114</xdr:rowOff>
    </xdr:to>
    <xdr:sp macro="" textlink="">
      <xdr:nvSpPr>
        <xdr:cNvPr id="45" name="角丸四角形 1">
          <a:extLst>
            <a:ext uri="{FF2B5EF4-FFF2-40B4-BE49-F238E27FC236}">
              <a16:creationId xmlns:a16="http://schemas.microsoft.com/office/drawing/2014/main" id="{EF1DCD13-F9B7-43BE-B1A8-D9BDEA7BA9B1}"/>
            </a:ext>
          </a:extLst>
        </xdr:cNvPr>
        <xdr:cNvSpPr/>
      </xdr:nvSpPr>
      <xdr:spPr>
        <a:xfrm>
          <a:off x="10106025" y="9877426"/>
          <a:ext cx="798195" cy="436646"/>
        </a:xfrm>
        <a:prstGeom prst="roundRect">
          <a:avLst/>
        </a:prstGeom>
        <a:noFill/>
        <a:ln w="571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latin typeface="HG丸ｺﾞｼｯｸM-PRO" panose="020F0600000000000000" pitchFamily="50" charset="-128"/>
              <a:ea typeface="HG丸ｺﾞｼｯｸM-PRO" panose="020F0600000000000000" pitchFamily="50" charset="-128"/>
            </a:rPr>
            <a:t>酒税</a:t>
          </a:r>
          <a:endParaRPr kumimoji="1" lang="en-US" altLang="ja-JP" sz="2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19050</xdr:rowOff>
    </xdr:from>
    <xdr:to>
      <xdr:col>4</xdr:col>
      <xdr:colOff>0</xdr:colOff>
      <xdr:row>9</xdr:row>
      <xdr:rowOff>120650</xdr:rowOff>
    </xdr:to>
    <xdr:sp macro="" textlink="">
      <xdr:nvSpPr>
        <xdr:cNvPr id="2" name="額縁 1">
          <a:extLst>
            <a:ext uri="{FF2B5EF4-FFF2-40B4-BE49-F238E27FC236}">
              <a16:creationId xmlns:a16="http://schemas.microsoft.com/office/drawing/2014/main" id="{E8EC9226-8FEF-4625-8B4F-653FEE4C72F1}"/>
            </a:ext>
          </a:extLst>
        </xdr:cNvPr>
        <xdr:cNvSpPr/>
      </xdr:nvSpPr>
      <xdr:spPr>
        <a:xfrm>
          <a:off x="0" y="19050"/>
          <a:ext cx="3776663" cy="1601788"/>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a:latin typeface="HGS創英角ｺﾞｼｯｸUB" panose="020B0900000000000000" pitchFamily="50" charset="-128"/>
              <a:ea typeface="HGS創英角ｺﾞｼｯｸUB" panose="020B0900000000000000" pitchFamily="50" charset="-128"/>
            </a:rPr>
            <a:t>その他の発泡性酒類のうち</a:t>
          </a:r>
          <a:r>
            <a:rPr kumimoji="1" lang="en-US" altLang="ja-JP" sz="2000">
              <a:latin typeface="HGS創英角ｺﾞｼｯｸUB" panose="020B0900000000000000" pitchFamily="50" charset="-128"/>
              <a:ea typeface="HGS創英角ｺﾞｼｯｸUB" panose="020B0900000000000000" pitchFamily="50" charset="-128"/>
            </a:rPr>
            <a:t>10</a:t>
          </a:r>
          <a:r>
            <a:rPr kumimoji="1" lang="ja-JP" altLang="en-US" sz="2000">
              <a:latin typeface="HGS創英角ｺﾞｼｯｸUB" panose="020B0900000000000000" pitchFamily="50" charset="-128"/>
              <a:ea typeface="HGS創英角ｺﾞｼｯｸUB" panose="020B0900000000000000" pitchFamily="50" charset="-128"/>
            </a:rPr>
            <a:t>度以上</a:t>
          </a:r>
          <a:r>
            <a:rPr kumimoji="1" lang="en-US" altLang="ja-JP" sz="2000">
              <a:latin typeface="HGS創英角ｺﾞｼｯｸUB" panose="020B0900000000000000" pitchFamily="50" charset="-128"/>
              <a:ea typeface="HGS創英角ｺﾞｼｯｸUB" panose="020B0900000000000000" pitchFamily="50" charset="-128"/>
            </a:rPr>
            <a:t>11</a:t>
          </a:r>
          <a:r>
            <a:rPr kumimoji="1" lang="ja-JP" altLang="en-US" sz="2000">
              <a:latin typeface="HGS創英角ｺﾞｼｯｸUB" panose="020B0900000000000000" pitchFamily="50" charset="-128"/>
              <a:ea typeface="HGS創英角ｺﾞｼｯｸUB" panose="020B0900000000000000" pitchFamily="50" charset="-128"/>
            </a:rPr>
            <a:t>度未満の品目等リスト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718DF-0F86-42E9-B4FA-DADCB38A7675}">
  <sheetPr codeName="Sheet1">
    <tabColor rgb="FFFF0000"/>
  </sheetPr>
  <dimension ref="A1:AT49"/>
  <sheetViews>
    <sheetView tabSelected="1" zoomScale="85" zoomScaleNormal="85" workbookViewId="0"/>
  </sheetViews>
  <sheetFormatPr defaultRowHeight="13" x14ac:dyDescent="0.2"/>
  <cols>
    <col min="1" max="44" width="2.453125" customWidth="1"/>
    <col min="45" max="46" width="3.26953125" customWidth="1"/>
  </cols>
  <sheetData>
    <row r="1" spans="1:46" ht="15" customHeight="1" x14ac:dyDescent="0.2">
      <c r="A1" s="105"/>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row>
    <row r="2" spans="1:46" ht="15" customHeight="1" x14ac:dyDescent="0.2">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row>
    <row r="3" spans="1:46" ht="15" customHeight="1" x14ac:dyDescent="0.2">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row>
    <row r="4" spans="1:46" ht="15" customHeight="1" x14ac:dyDescent="0.2">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row>
    <row r="5" spans="1:46" ht="21" customHeight="1" x14ac:dyDescent="0.2">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row>
    <row r="6" spans="1:46" ht="21" customHeight="1" x14ac:dyDescent="0.2">
      <c r="A6" s="105"/>
      <c r="B6" s="105" t="s">
        <v>0</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row>
    <row r="7" spans="1:46" ht="21" customHeight="1" x14ac:dyDescent="0.2">
      <c r="A7" s="105"/>
      <c r="B7" s="105" t="s">
        <v>1</v>
      </c>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row>
    <row r="8" spans="1:46" ht="21" customHeight="1" x14ac:dyDescent="0.2">
      <c r="A8" s="105"/>
      <c r="B8" s="105"/>
      <c r="C8" s="105"/>
      <c r="D8" s="246" t="s">
        <v>2</v>
      </c>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105"/>
      <c r="AS8" s="105"/>
      <c r="AT8" s="105"/>
    </row>
    <row r="9" spans="1:46" ht="21" customHeight="1" x14ac:dyDescent="0.2">
      <c r="A9" s="105"/>
      <c r="B9" s="105"/>
      <c r="C9" s="105"/>
      <c r="D9" s="105"/>
      <c r="E9" s="105"/>
      <c r="F9" s="105" t="s">
        <v>3</v>
      </c>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row>
    <row r="10" spans="1:46" ht="21" customHeight="1" x14ac:dyDescent="0.2">
      <c r="A10" s="105"/>
      <c r="B10" s="105"/>
      <c r="C10" s="105"/>
      <c r="D10" s="105"/>
      <c r="E10" s="105"/>
      <c r="F10" s="105" t="s">
        <v>4</v>
      </c>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row>
    <row r="11" spans="1:46" ht="21" customHeight="1" x14ac:dyDescent="0.2">
      <c r="A11" s="105"/>
      <c r="B11" s="105"/>
      <c r="C11" s="105"/>
      <c r="D11" s="105"/>
      <c r="E11" s="105"/>
      <c r="F11" s="105" t="s">
        <v>5</v>
      </c>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row>
    <row r="12" spans="1:46" ht="21" customHeight="1" x14ac:dyDescent="0.2">
      <c r="A12" s="105"/>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row>
    <row r="13" spans="1:46" ht="21" customHeight="1" x14ac:dyDescent="0.2">
      <c r="A13" s="105"/>
      <c r="B13" s="105" t="s">
        <v>6</v>
      </c>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row>
    <row r="14" spans="1:46" ht="21" customHeight="1" x14ac:dyDescent="0.2">
      <c r="A14" s="105"/>
      <c r="B14" s="105" t="s">
        <v>7</v>
      </c>
      <c r="C14" s="105"/>
      <c r="D14" s="246" t="s">
        <v>8</v>
      </c>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105"/>
      <c r="AT14" s="105"/>
    </row>
    <row r="15" spans="1:46" ht="21" customHeight="1" x14ac:dyDescent="0.2">
      <c r="A15" s="105"/>
      <c r="B15" s="105"/>
      <c r="C15" s="105"/>
      <c r="D15" s="246" t="s">
        <v>9</v>
      </c>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105"/>
      <c r="AS15" s="105"/>
      <c r="AT15" s="105"/>
    </row>
    <row r="16" spans="1:46" ht="21" customHeight="1" x14ac:dyDescent="0.2">
      <c r="A16" s="105"/>
      <c r="B16" s="105"/>
      <c r="C16" s="105"/>
      <c r="D16" s="246" t="s">
        <v>10</v>
      </c>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row>
    <row r="17" spans="1:46" ht="21" customHeight="1" x14ac:dyDescent="0.2">
      <c r="A17" s="105"/>
      <c r="B17" s="105"/>
      <c r="C17" s="105"/>
      <c r="D17" s="246" t="s">
        <v>11</v>
      </c>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row>
    <row r="18" spans="1:46" ht="21" customHeight="1" x14ac:dyDescent="0.2">
      <c r="A18" s="105"/>
      <c r="B18" s="105"/>
      <c r="C18" s="105"/>
      <c r="D18" s="246" t="s">
        <v>12</v>
      </c>
      <c r="E18" s="246"/>
      <c r="F18" s="246"/>
      <c r="G18" s="246"/>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105"/>
      <c r="AS18" s="105"/>
      <c r="AT18" s="105"/>
    </row>
    <row r="19" spans="1:46" ht="21" customHeight="1" x14ac:dyDescent="0.2">
      <c r="A19" s="105"/>
      <c r="B19" s="105"/>
      <c r="C19" s="105"/>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05"/>
      <c r="AS19" s="105"/>
      <c r="AT19" s="105"/>
    </row>
    <row r="20" spans="1:46" ht="21" customHeight="1" x14ac:dyDescent="0.2">
      <c r="A20" s="105"/>
      <c r="B20" s="105" t="s">
        <v>13</v>
      </c>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row>
    <row r="21" spans="1:46" ht="21" customHeight="1" x14ac:dyDescent="0.2">
      <c r="A21" s="105"/>
      <c r="B21" s="105"/>
      <c r="C21" s="105"/>
      <c r="D21" s="246" t="s">
        <v>14</v>
      </c>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105"/>
      <c r="AS21" s="105"/>
      <c r="AT21" s="105"/>
    </row>
    <row r="22" spans="1:46" ht="21" customHeight="1" x14ac:dyDescent="0.2">
      <c r="A22" s="105"/>
      <c r="B22" s="105"/>
      <c r="C22" s="105"/>
      <c r="D22" s="246" t="s">
        <v>15</v>
      </c>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105"/>
      <c r="AS22" s="105"/>
      <c r="AT22" s="105"/>
    </row>
    <row r="23" spans="1:46" ht="21" customHeight="1" x14ac:dyDescent="0.2">
      <c r="A23" s="105"/>
      <c r="B23" s="105"/>
      <c r="C23" s="105"/>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105"/>
      <c r="AS23" s="105"/>
      <c r="AT23" s="105"/>
    </row>
    <row r="24" spans="1:46" ht="21" customHeight="1" x14ac:dyDescent="0.2">
      <c r="A24" s="105"/>
      <c r="B24" s="105" t="s">
        <v>16</v>
      </c>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row>
    <row r="25" spans="1:46" ht="21" customHeight="1" x14ac:dyDescent="0.2">
      <c r="A25" s="105"/>
      <c r="B25" s="105" t="s">
        <v>17</v>
      </c>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row>
    <row r="26" spans="1:46" ht="21" customHeight="1" x14ac:dyDescent="0.2">
      <c r="A26" s="105"/>
      <c r="B26" s="105" t="s">
        <v>18</v>
      </c>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row>
    <row r="27" spans="1:46" ht="21" customHeight="1" x14ac:dyDescent="0.2">
      <c r="A27" s="105"/>
      <c r="B27" s="105" t="s">
        <v>19</v>
      </c>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row>
    <row r="28" spans="1:46" ht="21" customHeight="1" x14ac:dyDescent="0.2">
      <c r="A28" s="105"/>
      <c r="B28" s="105" t="s">
        <v>20</v>
      </c>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row>
    <row r="29" spans="1:46" ht="21" customHeight="1" x14ac:dyDescent="0.2">
      <c r="A29" s="105"/>
      <c r="B29" s="105" t="s">
        <v>21</v>
      </c>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5"/>
      <c r="AR29" s="105"/>
      <c r="AS29" s="105"/>
      <c r="AT29" s="105"/>
    </row>
    <row r="30" spans="1:46" ht="21" customHeight="1" x14ac:dyDescent="0.2">
      <c r="A30" s="105"/>
      <c r="B30" s="105"/>
      <c r="C30" s="105" t="s">
        <v>22</v>
      </c>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row>
    <row r="31" spans="1:46" ht="21" customHeight="1" x14ac:dyDescent="0.2">
      <c r="A31" s="105"/>
      <c r="B31" s="105" t="s">
        <v>23</v>
      </c>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5"/>
      <c r="AS31" s="105"/>
      <c r="AT31" s="105"/>
    </row>
    <row r="32" spans="1:46" ht="21" customHeight="1" x14ac:dyDescent="0.2">
      <c r="A32" s="105"/>
      <c r="B32" s="105" t="s">
        <v>24</v>
      </c>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row>
    <row r="33" spans="1:46" ht="21" customHeight="1" x14ac:dyDescent="0.2">
      <c r="A33" s="105"/>
      <c r="B33" s="105" t="s">
        <v>25</v>
      </c>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row>
    <row r="34" spans="1:46" ht="21" customHeight="1" x14ac:dyDescent="0.2">
      <c r="A34" s="105"/>
      <c r="B34" s="105" t="s">
        <v>26</v>
      </c>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row>
    <row r="35" spans="1:46" ht="21" customHeight="1" x14ac:dyDescent="0.2">
      <c r="A35" s="105"/>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row>
    <row r="36" spans="1:46" ht="21" customHeight="1" x14ac:dyDescent="0.2">
      <c r="A36" s="105"/>
      <c r="B36" s="105" t="s">
        <v>27</v>
      </c>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row>
    <row r="37" spans="1:46" ht="21" customHeight="1" x14ac:dyDescent="0.2">
      <c r="A37" s="105"/>
      <c r="B37" s="105" t="s">
        <v>28</v>
      </c>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row>
    <row r="38" spans="1:46" ht="21" customHeight="1" x14ac:dyDescent="0.2">
      <c r="A38" s="105"/>
      <c r="B38" s="105" t="s">
        <v>29</v>
      </c>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row>
    <row r="39" spans="1:46" ht="21" customHeight="1" x14ac:dyDescent="0.2">
      <c r="A39" s="105"/>
      <c r="B39" s="105" t="s">
        <v>30</v>
      </c>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row>
    <row r="40" spans="1:46" ht="21" customHeight="1" x14ac:dyDescent="0.2">
      <c r="A40" s="105"/>
      <c r="B40" s="105" t="s">
        <v>31</v>
      </c>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row>
    <row r="41" spans="1:46" ht="21" customHeight="1" x14ac:dyDescent="0.2">
      <c r="A41" s="105"/>
      <c r="B41" s="105" t="s">
        <v>32</v>
      </c>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row>
    <row r="42" spans="1:46" ht="21" customHeight="1" x14ac:dyDescent="0.2">
      <c r="A42" s="105"/>
      <c r="B42" s="105" t="s">
        <v>33</v>
      </c>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row>
    <row r="43" spans="1:46" ht="21" customHeight="1" x14ac:dyDescent="0.2">
      <c r="A43" s="105"/>
      <c r="B43" s="105" t="s">
        <v>34</v>
      </c>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row>
    <row r="44" spans="1:46" ht="21" customHeight="1" x14ac:dyDescent="0.2">
      <c r="A44" s="105"/>
      <c r="B44" s="110"/>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row>
    <row r="45" spans="1:46" ht="10.5" customHeight="1" x14ac:dyDescent="0.2">
      <c r="A45" s="105"/>
      <c r="B45" s="110"/>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row>
    <row r="46" spans="1:46" ht="21" customHeight="1" x14ac:dyDescent="0.2">
      <c r="A46" s="105"/>
      <c r="B46" s="105" t="s">
        <v>35</v>
      </c>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row>
    <row r="47" spans="1:46" ht="21" customHeight="1" x14ac:dyDescent="0.2">
      <c r="A47" s="105"/>
      <c r="B47" s="105" t="s">
        <v>36</v>
      </c>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row>
    <row r="48" spans="1:46" ht="21" customHeight="1" x14ac:dyDescent="0.2">
      <c r="A48" s="105"/>
      <c r="B48" s="105" t="s">
        <v>37</v>
      </c>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5"/>
    </row>
    <row r="49" spans="1:46" ht="21" customHeight="1" x14ac:dyDescent="0.2">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row>
  </sheetData>
  <mergeCells count="9">
    <mergeCell ref="D21:AQ21"/>
    <mergeCell ref="D22:AQ22"/>
    <mergeCell ref="D23:AQ23"/>
    <mergeCell ref="D8:AQ8"/>
    <mergeCell ref="D14:AR14"/>
    <mergeCell ref="D15:AQ15"/>
    <mergeCell ref="D16:AT16"/>
    <mergeCell ref="D17:AT17"/>
    <mergeCell ref="D18:AQ18"/>
  </mergeCells>
  <phoneticPr fontId="3"/>
  <pageMargins left="0.7" right="0.7" top="0.75" bottom="0.75" header="0.3" footer="0.3"/>
  <pageSetup paperSize="9" scale="79" orientation="portrait" r:id="rId1"/>
  <colBreaks count="1" manualBreakCount="1">
    <brk id="4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Q30"/>
  <sheetViews>
    <sheetView zoomScale="70" zoomScaleNormal="70" zoomScaleSheetLayoutView="100" workbookViewId="0">
      <pane ySplit="3" topLeftCell="A4" activePane="bottomLeft" state="frozen"/>
      <selection activeCell="B48" sqref="B48"/>
      <selection pane="bottomLeft" activeCell="O17" sqref="O17"/>
    </sheetView>
  </sheetViews>
  <sheetFormatPr defaultColWidth="9" defaultRowHeight="13" x14ac:dyDescent="0.2"/>
  <cols>
    <col min="1" max="2" width="5" style="24" customWidth="1"/>
    <col min="3" max="3" width="15.7265625" style="24" bestFit="1" customWidth="1"/>
    <col min="4" max="4" width="14.7265625" style="24" customWidth="1"/>
    <col min="5" max="5" width="19.7265625" style="24" customWidth="1"/>
    <col min="6" max="7" width="3" style="24" customWidth="1"/>
    <col min="8" max="8" width="20.6328125" style="24" customWidth="1"/>
    <col min="9" max="9" width="22" style="24" customWidth="1"/>
    <col min="10" max="10" width="2.453125" style="24" customWidth="1"/>
    <col min="11" max="11" width="9.6328125" style="24" customWidth="1"/>
    <col min="12" max="12" width="10.36328125" style="24" bestFit="1" customWidth="1"/>
    <col min="13" max="14" width="20.08984375" style="24" customWidth="1"/>
    <col min="15" max="15" width="50.6328125" style="24" customWidth="1"/>
    <col min="16" max="16" width="9" style="24"/>
    <col min="17" max="17" width="14.36328125" style="24" customWidth="1"/>
    <col min="18" max="16384" width="9" style="24"/>
  </cols>
  <sheetData>
    <row r="1" spans="1:16" ht="85.5" customHeight="1" x14ac:dyDescent="0.2">
      <c r="A1" s="249" t="s">
        <v>38</v>
      </c>
      <c r="B1" s="250"/>
      <c r="C1" s="250"/>
      <c r="D1" s="250"/>
      <c r="E1" s="250"/>
      <c r="F1" s="250"/>
      <c r="G1" s="250"/>
      <c r="H1" s="250"/>
      <c r="I1" s="250"/>
      <c r="M1" s="30"/>
    </row>
    <row r="2" spans="1:16" ht="17.149999999999999" customHeight="1" thickBot="1" x14ac:dyDescent="0.25">
      <c r="A2" s="247" t="s">
        <v>39</v>
      </c>
      <c r="B2" s="248"/>
      <c r="C2" s="248"/>
      <c r="D2" s="248"/>
      <c r="E2" s="248"/>
      <c r="F2" s="248"/>
      <c r="G2" s="248"/>
      <c r="H2" s="248"/>
      <c r="I2" s="248"/>
    </row>
    <row r="3" spans="1:16" ht="25.5" customHeight="1" x14ac:dyDescent="0.2">
      <c r="A3" s="251"/>
      <c r="B3" s="252"/>
      <c r="C3" s="252"/>
      <c r="D3" s="252"/>
      <c r="E3" s="252"/>
      <c r="F3" s="252"/>
      <c r="G3" s="253"/>
      <c r="H3" s="44" t="s">
        <v>40</v>
      </c>
      <c r="I3" s="45" t="s">
        <v>41</v>
      </c>
      <c r="J3" s="25"/>
      <c r="K3" s="26" t="s">
        <v>42</v>
      </c>
      <c r="L3" s="26" t="s">
        <v>43</v>
      </c>
      <c r="M3" s="25" t="s">
        <v>44</v>
      </c>
      <c r="N3" s="25" t="s">
        <v>45</v>
      </c>
      <c r="O3" s="25"/>
    </row>
    <row r="4" spans="1:16" ht="40.15" customHeight="1" x14ac:dyDescent="0.2">
      <c r="A4" s="260" t="s">
        <v>46</v>
      </c>
      <c r="B4" s="280" t="s">
        <v>47</v>
      </c>
      <c r="C4" s="274" t="s">
        <v>48</v>
      </c>
      <c r="D4" s="274"/>
      <c r="E4" s="274"/>
      <c r="F4" s="275"/>
      <c r="G4" s="225" t="s">
        <v>49</v>
      </c>
      <c r="H4" s="106"/>
      <c r="I4" s="144">
        <f>M4-N4</f>
        <v>0</v>
      </c>
      <c r="J4" s="27"/>
      <c r="K4" s="24">
        <v>0.155</v>
      </c>
      <c r="L4" s="24">
        <v>0.18099999999999999</v>
      </c>
      <c r="M4" s="28">
        <f>ROUNDDOWN(ROUNDDOWN($H4,-1)*$K4,0)</f>
        <v>0</v>
      </c>
      <c r="N4" s="28">
        <f>ROUNDDOWN(ROUNDDOWN($H4,-1)*$L4,0)</f>
        <v>0</v>
      </c>
      <c r="O4" s="28"/>
    </row>
    <row r="5" spans="1:16" ht="40.15" customHeight="1" x14ac:dyDescent="0.2">
      <c r="A5" s="261"/>
      <c r="B5" s="272"/>
      <c r="C5" s="282" t="s">
        <v>50</v>
      </c>
      <c r="D5" s="264" t="s">
        <v>51</v>
      </c>
      <c r="E5" s="264"/>
      <c r="F5" s="265"/>
      <c r="G5" s="103" t="s">
        <v>49</v>
      </c>
      <c r="H5" s="107"/>
      <c r="I5" s="145">
        <f t="shared" ref="I5" si="0">M5-N5</f>
        <v>0</v>
      </c>
      <c r="J5" s="27"/>
      <c r="K5" s="24">
        <v>0.155</v>
      </c>
      <c r="L5" s="24">
        <v>0.18099999999999999</v>
      </c>
      <c r="M5" s="28">
        <f t="shared" ref="M5:M17" si="1">ROUNDDOWN(ROUNDDOWN($H5,-1)*$K5,0)</f>
        <v>0</v>
      </c>
      <c r="N5" s="28">
        <f t="shared" ref="N5:N17" si="2">ROUNDDOWN(ROUNDDOWN($H5,-1)*$L5,0)</f>
        <v>0</v>
      </c>
      <c r="O5" s="28"/>
    </row>
    <row r="6" spans="1:16" ht="40.15" customHeight="1" x14ac:dyDescent="0.2">
      <c r="A6" s="261"/>
      <c r="B6" s="272"/>
      <c r="C6" s="283"/>
      <c r="D6" s="264" t="s">
        <v>52</v>
      </c>
      <c r="E6" s="264"/>
      <c r="F6" s="265"/>
      <c r="G6" s="176" t="s">
        <v>53</v>
      </c>
      <c r="H6" s="245"/>
      <c r="I6" s="163"/>
      <c r="J6" s="27"/>
      <c r="L6" s="149"/>
      <c r="M6" s="28"/>
      <c r="N6" s="28"/>
      <c r="O6" s="28"/>
    </row>
    <row r="7" spans="1:16" ht="48.4" customHeight="1" x14ac:dyDescent="0.2">
      <c r="A7" s="261"/>
      <c r="B7" s="272"/>
      <c r="C7" s="283"/>
      <c r="D7" s="264" t="s">
        <v>54</v>
      </c>
      <c r="E7" s="264"/>
      <c r="F7" s="265"/>
      <c r="G7" s="104" t="s">
        <v>55</v>
      </c>
      <c r="H7" s="107"/>
      <c r="I7" s="145">
        <f>M7-N7</f>
        <v>0</v>
      </c>
      <c r="J7" s="29"/>
      <c r="K7" s="24">
        <v>0.155</v>
      </c>
      <c r="L7" s="149">
        <v>0.13425000000000001</v>
      </c>
      <c r="M7" s="28">
        <f t="shared" si="1"/>
        <v>0</v>
      </c>
      <c r="N7" s="28">
        <f t="shared" si="2"/>
        <v>0</v>
      </c>
      <c r="O7" s="28"/>
    </row>
    <row r="8" spans="1:16" ht="48.4" customHeight="1" x14ac:dyDescent="0.2">
      <c r="A8" s="261"/>
      <c r="B8" s="281"/>
      <c r="C8" s="284"/>
      <c r="D8" s="264" t="s">
        <v>56</v>
      </c>
      <c r="E8" s="264"/>
      <c r="F8" s="265"/>
      <c r="G8" s="103" t="s">
        <v>49</v>
      </c>
      <c r="H8" s="107"/>
      <c r="I8" s="145">
        <f t="shared" ref="I8" si="3">M8-N8</f>
        <v>0</v>
      </c>
      <c r="J8" s="29"/>
      <c r="K8" s="24">
        <v>0.155</v>
      </c>
      <c r="L8" s="24">
        <v>0.18099999999999999</v>
      </c>
      <c r="M8" s="28">
        <f t="shared" si="1"/>
        <v>0</v>
      </c>
      <c r="N8" s="28">
        <f t="shared" si="2"/>
        <v>0</v>
      </c>
      <c r="O8" s="28"/>
    </row>
    <row r="9" spans="1:16" ht="40.15" customHeight="1" x14ac:dyDescent="0.2">
      <c r="A9" s="261"/>
      <c r="B9" s="271" t="s">
        <v>57</v>
      </c>
      <c r="C9" s="311" t="s">
        <v>58</v>
      </c>
      <c r="D9" s="264" t="s">
        <v>59</v>
      </c>
      <c r="E9" s="266"/>
      <c r="F9" s="267"/>
      <c r="G9" s="104" t="s">
        <v>55</v>
      </c>
      <c r="H9" s="107"/>
      <c r="I9" s="145">
        <f t="shared" ref="I9:I10" si="4">M9-N9</f>
        <v>0</v>
      </c>
      <c r="J9" s="27"/>
      <c r="K9" s="24">
        <v>0.1</v>
      </c>
      <c r="L9" s="24">
        <v>0.08</v>
      </c>
      <c r="M9" s="28">
        <f t="shared" si="1"/>
        <v>0</v>
      </c>
      <c r="N9" s="28">
        <f t="shared" si="2"/>
        <v>0</v>
      </c>
      <c r="O9" s="28"/>
      <c r="P9" s="30"/>
    </row>
    <row r="10" spans="1:16" ht="40.15" customHeight="1" x14ac:dyDescent="0.2">
      <c r="A10" s="261"/>
      <c r="B10" s="272"/>
      <c r="C10" s="312"/>
      <c r="D10" s="268" t="s">
        <v>60</v>
      </c>
      <c r="E10" s="242"/>
      <c r="F10" s="276" t="s">
        <v>61</v>
      </c>
      <c r="G10" s="161" t="str">
        <f>IF(E10="","",VLOOKUP(E10,リスト!$A$12:$D$25,2,FALSE))</f>
        <v/>
      </c>
      <c r="H10" s="107"/>
      <c r="I10" s="145">
        <f t="shared" si="4"/>
        <v>0</v>
      </c>
      <c r="J10" s="27"/>
      <c r="K10" s="24">
        <f>IF(E10="",0,VLOOKUP(E10,リスト!$A$12:$D$25,3,FALSE))</f>
        <v>0</v>
      </c>
      <c r="L10" s="24">
        <f>IF(E10="",0,VLOOKUP(E10,リスト!$A$12:$D$25,4,FALSE))</f>
        <v>0</v>
      </c>
      <c r="M10" s="28">
        <f t="shared" si="1"/>
        <v>0</v>
      </c>
      <c r="N10" s="28">
        <f t="shared" si="2"/>
        <v>0</v>
      </c>
      <c r="O10" s="28"/>
    </row>
    <row r="11" spans="1:16" ht="40.15" customHeight="1" x14ac:dyDescent="0.2">
      <c r="A11" s="261"/>
      <c r="B11" s="272"/>
      <c r="C11" s="312"/>
      <c r="D11" s="269"/>
      <c r="E11" s="242"/>
      <c r="F11" s="277"/>
      <c r="G11" s="161" t="str">
        <f>IF(E11="","",VLOOKUP(E11,リスト!$A$12:$D$25,2,FALSE))</f>
        <v/>
      </c>
      <c r="H11" s="107"/>
      <c r="I11" s="145">
        <f t="shared" ref="I11:I13" si="5">M11-N11</f>
        <v>0</v>
      </c>
      <c r="J11" s="29"/>
      <c r="K11" s="24">
        <f>IF(E11="",0,VLOOKUP(E11,リスト!$A$12:$D$25,3,FALSE))</f>
        <v>0</v>
      </c>
      <c r="L11" s="24">
        <f>IF(E11="",0,VLOOKUP(E11,リスト!$A$12:$D$25,4,FALSE))</f>
        <v>0</v>
      </c>
      <c r="M11" s="28">
        <f t="shared" si="1"/>
        <v>0</v>
      </c>
      <c r="N11" s="28">
        <f t="shared" si="2"/>
        <v>0</v>
      </c>
      <c r="O11" s="28"/>
    </row>
    <row r="12" spans="1:16" ht="40.15" customHeight="1" x14ac:dyDescent="0.2">
      <c r="A12" s="262"/>
      <c r="B12" s="272"/>
      <c r="C12" s="312"/>
      <c r="D12" s="269"/>
      <c r="E12" s="243"/>
      <c r="F12" s="277"/>
      <c r="G12" s="161" t="str">
        <f>IF(E12="","",VLOOKUP(E12,リスト!$A$12:$D$25,2,FALSE))</f>
        <v/>
      </c>
      <c r="H12" s="107"/>
      <c r="I12" s="145">
        <f t="shared" si="5"/>
        <v>0</v>
      </c>
      <c r="J12" s="29"/>
      <c r="K12" s="24">
        <f>IF(E12="",0,VLOOKUP(E12,リスト!$A$12:$D$25,3,FALSE))</f>
        <v>0</v>
      </c>
      <c r="L12" s="24">
        <f>IF(E12="",0,VLOOKUP(E12,リスト!$A$12:$D$25,4,FALSE))</f>
        <v>0</v>
      </c>
      <c r="M12" s="28">
        <f t="shared" si="1"/>
        <v>0</v>
      </c>
      <c r="N12" s="28">
        <f t="shared" si="2"/>
        <v>0</v>
      </c>
      <c r="O12" s="28"/>
    </row>
    <row r="13" spans="1:16" ht="40.15" customHeight="1" x14ac:dyDescent="0.2">
      <c r="A13" s="263"/>
      <c r="B13" s="273"/>
      <c r="C13" s="313"/>
      <c r="D13" s="270"/>
      <c r="E13" s="244"/>
      <c r="F13" s="278"/>
      <c r="G13" s="162" t="str">
        <f>IF(E13="","",VLOOKUP(E13,リスト!$A$12:$D$25,2,FALSE))</f>
        <v/>
      </c>
      <c r="H13" s="107"/>
      <c r="I13" s="145">
        <f t="shared" si="5"/>
        <v>0</v>
      </c>
      <c r="J13" s="27"/>
      <c r="K13" s="24">
        <f>IF(E13="",0,VLOOKUP(E13,リスト!$A$12:$D$25,3,FALSE))</f>
        <v>0</v>
      </c>
      <c r="L13" s="24">
        <f>IF(E13="",0,VLOOKUP(E13,リスト!$A$12:$D$25,4,FALSE))</f>
        <v>0</v>
      </c>
      <c r="M13" s="28">
        <f t="shared" si="1"/>
        <v>0</v>
      </c>
      <c r="N13" s="28">
        <f t="shared" si="2"/>
        <v>0</v>
      </c>
      <c r="O13" s="28"/>
    </row>
    <row r="14" spans="1:16" ht="40.15" customHeight="1" x14ac:dyDescent="0.2">
      <c r="A14" s="320" t="s">
        <v>62</v>
      </c>
      <c r="B14" s="286" t="s">
        <v>63</v>
      </c>
      <c r="C14" s="322" t="s">
        <v>64</v>
      </c>
      <c r="D14" s="290" t="s">
        <v>65</v>
      </c>
      <c r="E14" s="291"/>
      <c r="F14" s="292"/>
      <c r="G14" s="104" t="s">
        <v>55</v>
      </c>
      <c r="H14" s="108"/>
      <c r="I14" s="146">
        <f t="shared" ref="I14:I17" si="6">M14-N14</f>
        <v>0</v>
      </c>
      <c r="J14" s="27"/>
      <c r="K14" s="24">
        <v>0.1</v>
      </c>
      <c r="L14" s="24">
        <v>0.08</v>
      </c>
      <c r="M14" s="28">
        <f t="shared" si="1"/>
        <v>0</v>
      </c>
      <c r="N14" s="28">
        <f t="shared" si="2"/>
        <v>0</v>
      </c>
      <c r="O14" s="28"/>
    </row>
    <row r="15" spans="1:16" ht="40.15" customHeight="1" x14ac:dyDescent="0.2">
      <c r="A15" s="321"/>
      <c r="B15" s="287"/>
      <c r="C15" s="323"/>
      <c r="D15" s="296" t="s">
        <v>66</v>
      </c>
      <c r="E15" s="297"/>
      <c r="F15" s="298"/>
      <c r="G15" s="104" t="s">
        <v>55</v>
      </c>
      <c r="H15" s="107"/>
      <c r="I15" s="145">
        <f t="shared" si="6"/>
        <v>0</v>
      </c>
      <c r="J15" s="27"/>
      <c r="K15" s="24">
        <v>0.1</v>
      </c>
      <c r="L15" s="24">
        <v>0.09</v>
      </c>
      <c r="M15" s="28">
        <f t="shared" si="1"/>
        <v>0</v>
      </c>
      <c r="N15" s="28">
        <f t="shared" si="2"/>
        <v>0</v>
      </c>
      <c r="O15" s="28"/>
    </row>
    <row r="16" spans="1:16" ht="40.15" customHeight="1" x14ac:dyDescent="0.2">
      <c r="A16" s="262" t="s">
        <v>67</v>
      </c>
      <c r="B16" s="287"/>
      <c r="C16" s="282" t="s">
        <v>68</v>
      </c>
      <c r="D16" s="296" t="s">
        <v>65</v>
      </c>
      <c r="E16" s="297"/>
      <c r="F16" s="298"/>
      <c r="G16" s="104" t="s">
        <v>55</v>
      </c>
      <c r="H16" s="109"/>
      <c r="I16" s="147">
        <f t="shared" ref="I16" si="7">M16-N16</f>
        <v>0</v>
      </c>
      <c r="J16" s="27"/>
      <c r="K16" s="24">
        <v>0.1</v>
      </c>
      <c r="L16" s="24">
        <v>0.08</v>
      </c>
      <c r="M16" s="28">
        <f t="shared" si="1"/>
        <v>0</v>
      </c>
      <c r="N16" s="28">
        <f t="shared" si="2"/>
        <v>0</v>
      </c>
      <c r="O16" s="28"/>
    </row>
    <row r="17" spans="1:17" ht="40.15" customHeight="1" x14ac:dyDescent="0.2">
      <c r="A17" s="279"/>
      <c r="B17" s="288"/>
      <c r="C17" s="289"/>
      <c r="D17" s="293" t="s">
        <v>66</v>
      </c>
      <c r="E17" s="294"/>
      <c r="F17" s="295"/>
      <c r="G17" s="104" t="s">
        <v>55</v>
      </c>
      <c r="H17" s="109"/>
      <c r="I17" s="147">
        <f t="shared" si="6"/>
        <v>0</v>
      </c>
      <c r="J17" s="27"/>
      <c r="K17" s="24">
        <v>0.1</v>
      </c>
      <c r="L17" s="24">
        <v>0.09</v>
      </c>
      <c r="M17" s="28">
        <f t="shared" si="1"/>
        <v>0</v>
      </c>
      <c r="N17" s="28">
        <f t="shared" si="2"/>
        <v>0</v>
      </c>
      <c r="O17" s="28"/>
    </row>
    <row r="18" spans="1:17" ht="32.25" customHeight="1" x14ac:dyDescent="0.2">
      <c r="A18" s="254" t="s">
        <v>69</v>
      </c>
      <c r="B18" s="255"/>
      <c r="C18" s="255"/>
      <c r="D18" s="255"/>
      <c r="E18" s="255"/>
      <c r="F18" s="255"/>
      <c r="G18" s="256"/>
      <c r="H18" s="31">
        <f>SUMIFS(H4:H17,G4:G17,"引上")</f>
        <v>0</v>
      </c>
      <c r="I18" s="148">
        <f>SUMIFS(I4:I17,G4:G17,"引上")</f>
        <v>0</v>
      </c>
      <c r="J18" s="27"/>
      <c r="M18" s="300" t="s">
        <v>70</v>
      </c>
      <c r="N18" s="300"/>
      <c r="O18" s="300"/>
      <c r="P18" s="32"/>
      <c r="Q18" s="32"/>
    </row>
    <row r="19" spans="1:17" ht="32.25" customHeight="1" thickBot="1" x14ac:dyDescent="0.25">
      <c r="A19" s="257" t="s">
        <v>71</v>
      </c>
      <c r="B19" s="258"/>
      <c r="C19" s="258"/>
      <c r="D19" s="258"/>
      <c r="E19" s="258"/>
      <c r="F19" s="258"/>
      <c r="G19" s="259"/>
      <c r="H19" s="33">
        <f>SUMIFS(H4:H17,G4:G17,"引下")</f>
        <v>0</v>
      </c>
      <c r="I19" s="152">
        <f>SUMIFS(I4:I17,G4:G17,"引下")</f>
        <v>0</v>
      </c>
      <c r="J19" s="27"/>
      <c r="M19" s="30"/>
      <c r="N19" s="30"/>
      <c r="O19" s="30"/>
    </row>
    <row r="20" spans="1:17" ht="32.25" customHeight="1" thickTop="1" thickBot="1" x14ac:dyDescent="0.25">
      <c r="A20" s="309" t="s">
        <v>72</v>
      </c>
      <c r="B20" s="310"/>
      <c r="C20" s="310"/>
      <c r="D20" s="310"/>
      <c r="E20" s="310"/>
      <c r="F20" s="310"/>
      <c r="G20" s="310"/>
      <c r="H20" s="310"/>
      <c r="I20" s="143">
        <f>IF(I18+I19&lt;=0,I18+I19,ROUNDDOWN(I18+I19,-2))</f>
        <v>0</v>
      </c>
      <c r="J20" s="27"/>
      <c r="K20" s="34" t="s">
        <v>73</v>
      </c>
      <c r="L20" s="35"/>
      <c r="M20" s="35"/>
      <c r="N20" s="35"/>
      <c r="O20" s="35"/>
    </row>
    <row r="21" spans="1:17" ht="18.649999999999999" customHeight="1" thickBot="1" x14ac:dyDescent="0.25">
      <c r="A21" s="102" t="s">
        <v>74</v>
      </c>
      <c r="K21" s="34" t="s">
        <v>75</v>
      </c>
    </row>
    <row r="22" spans="1:17" ht="52.5" customHeight="1" thickTop="1" thickBot="1" x14ac:dyDescent="0.25">
      <c r="A22" s="314" t="s">
        <v>76</v>
      </c>
      <c r="B22" s="315"/>
      <c r="C22" s="305" t="s">
        <v>77</v>
      </c>
      <c r="D22" s="306"/>
      <c r="E22" s="303" t="str">
        <f>IF(K22="","",IF(H18+H19&gt;0,IF(H18&gt;=2000000,"　申告義務があります（引上対象酒類の所持数量合計が、2,000リットル以上）","　申告義務はありません（引上対象酒類の所持数量合計が、2,000リットル未満。）")))</f>
        <v/>
      </c>
      <c r="F22" s="303"/>
      <c r="G22" s="303"/>
      <c r="H22" s="303"/>
      <c r="I22" s="304"/>
      <c r="J22" s="36"/>
      <c r="K22" s="37" t="str">
        <f>IF(COUNT(H4:H17)=0,"",IF(H18&gt;=2000000,"A",IF(H18=0,"B",IF(I20&gt;=100,"C",IF(I20&lt;0,"D","E")))))</f>
        <v/>
      </c>
      <c r="L22" s="38" t="s">
        <v>78</v>
      </c>
      <c r="M22" s="39" t="s">
        <v>79</v>
      </c>
      <c r="N22" s="39" t="s">
        <v>80</v>
      </c>
      <c r="O22" s="39" t="s">
        <v>81</v>
      </c>
    </row>
    <row r="23" spans="1:17" ht="60" customHeight="1" thickTop="1" x14ac:dyDescent="0.2">
      <c r="A23" s="316"/>
      <c r="B23" s="317"/>
      <c r="C23" s="307" t="s">
        <v>82</v>
      </c>
      <c r="D23" s="308"/>
      <c r="E23" s="301" t="str">
        <f>IF(K22="","",I20)</f>
        <v/>
      </c>
      <c r="F23" s="302"/>
      <c r="G23" s="302"/>
      <c r="H23" s="302"/>
      <c r="I23" s="46" t="str">
        <f>IF(K22="","",IF(I20&lt;0,"円還付",IF(I20&gt;=100,"円納付","円（納付税額なし）")))</f>
        <v/>
      </c>
      <c r="J23" s="26"/>
      <c r="L23" s="39" t="s">
        <v>83</v>
      </c>
      <c r="M23" s="40" t="s">
        <v>84</v>
      </c>
      <c r="N23" s="41" t="s">
        <v>85</v>
      </c>
      <c r="O23" s="42" t="s">
        <v>86</v>
      </c>
    </row>
    <row r="24" spans="1:17" ht="75" customHeight="1" thickBot="1" x14ac:dyDescent="0.25">
      <c r="A24" s="318"/>
      <c r="B24" s="319"/>
      <c r="C24" s="324" t="s">
        <v>87</v>
      </c>
      <c r="D24" s="325"/>
      <c r="E24" s="327" t="str">
        <f>IF(K22="","",VLOOKUP($K$22,$L$23:$O$27,4,FALSE))</f>
        <v/>
      </c>
      <c r="F24" s="327"/>
      <c r="G24" s="327"/>
      <c r="H24" s="327"/>
      <c r="I24" s="328"/>
      <c r="J24" s="26"/>
      <c r="L24" s="39" t="s">
        <v>88</v>
      </c>
      <c r="M24" s="40" t="s">
        <v>89</v>
      </c>
      <c r="N24" s="41" t="s">
        <v>90</v>
      </c>
      <c r="O24" s="42" t="s">
        <v>91</v>
      </c>
    </row>
    <row r="25" spans="1:17" ht="49.9" customHeight="1" thickTop="1" x14ac:dyDescent="0.2">
      <c r="A25" s="326"/>
      <c r="B25" s="326"/>
      <c r="C25" s="326"/>
      <c r="D25" s="326"/>
      <c r="E25" s="285" t="s">
        <v>92</v>
      </c>
      <c r="F25" s="285"/>
      <c r="G25" s="285"/>
      <c r="H25" s="285"/>
      <c r="I25" s="285"/>
      <c r="J25" s="26"/>
      <c r="L25" s="39" t="s">
        <v>93</v>
      </c>
      <c r="M25" s="40" t="s">
        <v>94</v>
      </c>
      <c r="N25" s="41" t="s">
        <v>95</v>
      </c>
      <c r="O25" s="42" t="s">
        <v>96</v>
      </c>
    </row>
    <row r="26" spans="1:17" ht="75" customHeight="1" x14ac:dyDescent="0.2">
      <c r="A26" s="299" t="s">
        <v>97</v>
      </c>
      <c r="B26" s="299"/>
      <c r="C26" s="299"/>
      <c r="D26" s="299"/>
      <c r="E26" s="299"/>
      <c r="F26" s="299"/>
      <c r="G26" s="299"/>
      <c r="H26" s="299"/>
      <c r="I26" s="299"/>
      <c r="J26" s="26"/>
      <c r="L26" s="39" t="s">
        <v>98</v>
      </c>
      <c r="M26" s="40" t="s">
        <v>94</v>
      </c>
      <c r="N26" s="41" t="s">
        <v>90</v>
      </c>
      <c r="O26" s="42" t="s">
        <v>99</v>
      </c>
    </row>
    <row r="27" spans="1:17" ht="26" x14ac:dyDescent="0.2">
      <c r="E27" s="43"/>
      <c r="F27" s="43"/>
      <c r="G27" s="43"/>
      <c r="H27" s="43"/>
      <c r="I27" s="43"/>
      <c r="J27" s="132"/>
      <c r="L27" s="39" t="s">
        <v>100</v>
      </c>
      <c r="M27" s="40" t="s">
        <v>94</v>
      </c>
      <c r="N27" s="41" t="s">
        <v>101</v>
      </c>
      <c r="O27" s="42" t="s">
        <v>102</v>
      </c>
    </row>
    <row r="28" spans="1:17" ht="27" customHeight="1" x14ac:dyDescent="0.2">
      <c r="E28" s="43"/>
      <c r="F28" s="43"/>
      <c r="G28" s="43"/>
      <c r="H28" s="43"/>
      <c r="I28" s="43"/>
      <c r="J28" s="36"/>
    </row>
    <row r="29" spans="1:17" ht="27" customHeight="1" x14ac:dyDescent="0.2">
      <c r="E29" s="43"/>
      <c r="F29" s="43"/>
      <c r="G29" s="43"/>
      <c r="H29" s="43"/>
      <c r="I29" s="43"/>
      <c r="J29" s="36"/>
    </row>
    <row r="30" spans="1:17" ht="27" customHeight="1" x14ac:dyDescent="0.2">
      <c r="J30" s="36"/>
    </row>
  </sheetData>
  <sheetProtection sheet="1" objects="1" scenarios="1"/>
  <mergeCells count="39">
    <mergeCell ref="D8:F8"/>
    <mergeCell ref="A26:I26"/>
    <mergeCell ref="M18:O18"/>
    <mergeCell ref="E23:H23"/>
    <mergeCell ref="D7:F7"/>
    <mergeCell ref="E22:I22"/>
    <mergeCell ref="C22:D22"/>
    <mergeCell ref="C23:D23"/>
    <mergeCell ref="A20:H20"/>
    <mergeCell ref="C9:C13"/>
    <mergeCell ref="A22:B24"/>
    <mergeCell ref="A14:A15"/>
    <mergeCell ref="C14:C15"/>
    <mergeCell ref="C24:D24"/>
    <mergeCell ref="A25:D25"/>
    <mergeCell ref="E24:I24"/>
    <mergeCell ref="E25:I25"/>
    <mergeCell ref="B14:B17"/>
    <mergeCell ref="C16:C17"/>
    <mergeCell ref="D14:F14"/>
    <mergeCell ref="D17:F17"/>
    <mergeCell ref="D16:F16"/>
    <mergeCell ref="D15:F15"/>
    <mergeCell ref="A2:I2"/>
    <mergeCell ref="A1:I1"/>
    <mergeCell ref="A3:G3"/>
    <mergeCell ref="A18:G18"/>
    <mergeCell ref="A19:G19"/>
    <mergeCell ref="A4:A13"/>
    <mergeCell ref="D6:F6"/>
    <mergeCell ref="D9:F9"/>
    <mergeCell ref="D10:D13"/>
    <mergeCell ref="B9:B13"/>
    <mergeCell ref="C4:F4"/>
    <mergeCell ref="D5:F5"/>
    <mergeCell ref="F10:F13"/>
    <mergeCell ref="A16:A17"/>
    <mergeCell ref="B4:B8"/>
    <mergeCell ref="C5:C8"/>
  </mergeCells>
  <phoneticPr fontId="3"/>
  <conditionalFormatting sqref="G10:G13">
    <cfRule type="cellIs" dxfId="4" priority="4" operator="equal">
      <formula>"対象外"</formula>
    </cfRule>
    <cfRule type="cellIs" dxfId="3" priority="5" operator="equal">
      <formula>"引下"</formula>
    </cfRule>
    <cfRule type="cellIs" dxfId="2" priority="6" operator="equal">
      <formula>"引上"</formula>
    </cfRule>
  </conditionalFormatting>
  <conditionalFormatting sqref="H10:I13">
    <cfRule type="expression" dxfId="1" priority="1">
      <formula>$G10="対象外"</formula>
    </cfRule>
  </conditionalFormatting>
  <dataValidations count="1">
    <dataValidation type="whole" imeMode="off" operator="greaterThan" allowBlank="1" showInputMessage="1" showErrorMessage="1" sqref="H4:H5 H7:H17" xr:uid="{00000000-0002-0000-0100-000001000000}">
      <formula1>0</formula1>
    </dataValidation>
  </dataValidations>
  <printOptions horizontalCentered="1"/>
  <pageMargins left="0.70866141732283472" right="0.70866141732283472" top="0.55118110236220474" bottom="0.43307086614173229" header="0.31496062992125984" footer="0.31496062992125984"/>
  <pageSetup paperSize="9" scale="80" orientation="portrait" blackAndWhite="1" cellComments="asDisplayed" r:id="rId1"/>
  <extLst>
    <ext xmlns:x14="http://schemas.microsoft.com/office/spreadsheetml/2009/9/main" uri="{CCE6A557-97BC-4b89-ADB6-D9C93CAAB3DF}">
      <x14:dataValidations xmlns:xm="http://schemas.microsoft.com/office/excel/2006/main" count="1">
        <x14:dataValidation type="list" allowBlank="1" showInputMessage="1" showErrorMessage="1" xr:uid="{7B19684F-F957-428A-998D-C642F652F929}">
          <x14:formula1>
            <xm:f>リスト!$A$12:$A$25</xm:f>
          </x14:formula1>
          <xm:sqref>E10:E13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CB47"/>
  <sheetViews>
    <sheetView topLeftCell="AU1" zoomScale="70" zoomScaleNormal="70" zoomScaleSheetLayoutView="70" workbookViewId="0">
      <pane ySplit="8" topLeftCell="A9" activePane="bottomLeft" state="frozen"/>
      <selection activeCell="B48" sqref="B48"/>
      <selection pane="bottomLeft" activeCell="AS17" sqref="AS17"/>
    </sheetView>
  </sheetViews>
  <sheetFormatPr defaultColWidth="9" defaultRowHeight="13" x14ac:dyDescent="0.2"/>
  <cols>
    <col min="1" max="2" width="6.26953125" style="24" customWidth="1"/>
    <col min="3" max="3" width="9" style="24"/>
    <col min="4" max="4" width="17.453125" style="24" customWidth="1"/>
    <col min="5" max="5" width="15" style="24" customWidth="1"/>
    <col min="6" max="6" width="9" style="24"/>
    <col min="7" max="7" width="18.7265625" style="24" customWidth="1"/>
    <col min="8" max="8" width="2.453125" style="24" customWidth="1"/>
    <col min="9" max="10" width="6.26953125" style="24" customWidth="1"/>
    <col min="11" max="11" width="9" style="24"/>
    <col min="12" max="12" width="17.453125" style="24" customWidth="1"/>
    <col min="13" max="13" width="15" style="24" customWidth="1"/>
    <col min="14" max="14" width="9" style="24"/>
    <col min="15" max="15" width="18.7265625" style="24" customWidth="1"/>
    <col min="16" max="16" width="2.453125" style="24" customWidth="1"/>
    <col min="17" max="18" width="6.26953125" style="24" customWidth="1"/>
    <col min="19" max="19" width="9" style="24"/>
    <col min="20" max="20" width="17.453125" style="24" customWidth="1"/>
    <col min="21" max="21" width="15" style="24" customWidth="1"/>
    <col min="22" max="22" width="9" style="24"/>
    <col min="23" max="23" width="18.7265625" style="24" customWidth="1"/>
    <col min="24" max="24" width="2.453125" style="24" customWidth="1"/>
    <col min="25" max="26" width="6.26953125" style="24" customWidth="1"/>
    <col min="27" max="27" width="9" style="24"/>
    <col min="28" max="28" width="17.453125" style="24" customWidth="1"/>
    <col min="29" max="29" width="15" style="24" customWidth="1"/>
    <col min="30" max="30" width="9" style="24"/>
    <col min="31" max="31" width="18.7265625" style="24" customWidth="1"/>
    <col min="32" max="32" width="2.453125" style="24" customWidth="1"/>
    <col min="33" max="34" width="6.26953125" style="24" customWidth="1"/>
    <col min="35" max="35" width="9" style="24"/>
    <col min="36" max="36" width="17.453125" style="24" customWidth="1"/>
    <col min="37" max="37" width="15" style="24" customWidth="1"/>
    <col min="38" max="38" width="9" style="24"/>
    <col min="39" max="39" width="18.7265625" style="24" customWidth="1"/>
    <col min="40" max="40" width="2.453125" style="24" customWidth="1"/>
    <col min="41" max="42" width="6.26953125" style="24" customWidth="1"/>
    <col min="43" max="43" width="9" style="24"/>
    <col min="44" max="44" width="17.453125" style="24" customWidth="1"/>
    <col min="45" max="45" width="15" style="24" customWidth="1"/>
    <col min="46" max="46" width="9" style="24"/>
    <col min="47" max="47" width="18.7265625" style="24" customWidth="1"/>
    <col min="48" max="48" width="2.453125" style="24" customWidth="1"/>
    <col min="49" max="50" width="6.26953125" style="24" customWidth="1"/>
    <col min="51" max="51" width="9" style="24"/>
    <col min="52" max="52" width="17.453125" style="24" customWidth="1"/>
    <col min="53" max="53" width="15" style="24" customWidth="1"/>
    <col min="54" max="54" width="9" style="24"/>
    <col min="55" max="55" width="18.7265625" style="24" customWidth="1"/>
    <col min="56" max="56" width="2.453125" style="24" customWidth="1"/>
    <col min="57" max="58" width="6.26953125" style="24" customWidth="1"/>
    <col min="59" max="59" width="9" style="24"/>
    <col min="60" max="60" width="17.453125" style="24" customWidth="1"/>
    <col min="61" max="61" width="15" style="24" customWidth="1"/>
    <col min="62" max="62" width="9" style="24"/>
    <col min="63" max="63" width="18.7265625" style="24" customWidth="1"/>
    <col min="64" max="64" width="2.453125" style="24" customWidth="1"/>
    <col min="65" max="66" width="6.26953125" style="24" customWidth="1"/>
    <col min="67" max="67" width="9" style="24"/>
    <col min="68" max="68" width="17.453125" style="24" customWidth="1"/>
    <col min="69" max="69" width="15" style="24" customWidth="1"/>
    <col min="70" max="70" width="9" style="24"/>
    <col min="71" max="71" width="18.7265625" style="24" customWidth="1"/>
    <col min="72" max="72" width="2.453125" style="24" customWidth="1"/>
    <col min="73" max="74" width="9" style="24"/>
    <col min="75" max="75" width="29.453125" style="24" customWidth="1"/>
    <col min="76" max="76" width="9" style="24"/>
    <col min="77" max="77" width="13.26953125" style="24" bestFit="1" customWidth="1"/>
    <col min="78" max="78" width="10.90625" style="24" bestFit="1" customWidth="1"/>
    <col min="79" max="16384" width="9" style="24"/>
  </cols>
  <sheetData>
    <row r="1" spans="1:72" ht="16.5" customHeight="1" x14ac:dyDescent="0.2">
      <c r="A1" s="331" t="s">
        <v>103</v>
      </c>
      <c r="B1" s="337"/>
      <c r="C1" s="337"/>
      <c r="D1" s="337"/>
      <c r="E1" s="337"/>
      <c r="F1" s="337"/>
      <c r="G1" s="337"/>
      <c r="I1" s="331" t="s">
        <v>104</v>
      </c>
      <c r="J1" s="337"/>
      <c r="K1" s="337"/>
      <c r="L1" s="337"/>
      <c r="M1" s="337"/>
      <c r="N1" s="337"/>
      <c r="O1" s="337"/>
      <c r="Q1" s="331" t="s">
        <v>104</v>
      </c>
      <c r="R1" s="337"/>
      <c r="S1" s="337"/>
      <c r="T1" s="337"/>
      <c r="U1" s="337"/>
      <c r="V1" s="337"/>
      <c r="W1" s="337"/>
      <c r="Y1" s="331" t="s">
        <v>104</v>
      </c>
      <c r="Z1" s="337"/>
      <c r="AA1" s="337"/>
      <c r="AB1" s="337"/>
      <c r="AC1" s="337"/>
      <c r="AD1" s="337"/>
      <c r="AE1" s="337"/>
      <c r="AG1" s="331" t="s">
        <v>105</v>
      </c>
      <c r="AH1" s="337"/>
      <c r="AI1" s="337"/>
      <c r="AJ1" s="337"/>
      <c r="AK1" s="337"/>
      <c r="AL1" s="337"/>
      <c r="AM1" s="337"/>
      <c r="AO1" s="331" t="s">
        <v>105</v>
      </c>
      <c r="AP1" s="337"/>
      <c r="AQ1" s="337"/>
      <c r="AR1" s="337"/>
      <c r="AS1" s="337"/>
      <c r="AT1" s="337"/>
      <c r="AU1" s="337"/>
      <c r="AW1" s="331" t="s">
        <v>105</v>
      </c>
      <c r="AX1" s="337"/>
      <c r="AY1" s="337"/>
      <c r="AZ1" s="337"/>
      <c r="BA1" s="337"/>
      <c r="BB1" s="337"/>
      <c r="BC1" s="337"/>
      <c r="BE1" s="331" t="s">
        <v>105</v>
      </c>
      <c r="BF1" s="337"/>
      <c r="BG1" s="337"/>
      <c r="BH1" s="337"/>
      <c r="BI1" s="337"/>
      <c r="BJ1" s="337"/>
      <c r="BK1" s="337"/>
      <c r="BM1" s="331" t="s">
        <v>105</v>
      </c>
      <c r="BN1" s="331"/>
      <c r="BO1" s="331"/>
      <c r="BP1" s="331"/>
      <c r="BQ1" s="331"/>
      <c r="BR1" s="331"/>
      <c r="BS1" s="331"/>
    </row>
    <row r="2" spans="1:72" ht="39.65" customHeight="1" x14ac:dyDescent="0.2">
      <c r="A2" s="329" t="s">
        <v>106</v>
      </c>
      <c r="B2" s="369"/>
      <c r="C2" s="369"/>
      <c r="D2" s="369"/>
      <c r="E2" s="369"/>
      <c r="F2" s="369"/>
      <c r="G2" s="369"/>
      <c r="I2" s="329" t="s">
        <v>107</v>
      </c>
      <c r="J2" s="369"/>
      <c r="K2" s="369"/>
      <c r="L2" s="369"/>
      <c r="M2" s="369"/>
      <c r="N2" s="369"/>
      <c r="O2" s="369"/>
      <c r="Q2" s="329" t="s">
        <v>108</v>
      </c>
      <c r="R2" s="369"/>
      <c r="S2" s="369"/>
      <c r="T2" s="369"/>
      <c r="U2" s="369"/>
      <c r="V2" s="369"/>
      <c r="W2" s="369"/>
      <c r="Y2" s="329" t="s">
        <v>109</v>
      </c>
      <c r="Z2" s="369"/>
      <c r="AA2" s="369"/>
      <c r="AB2" s="369"/>
      <c r="AC2" s="369"/>
      <c r="AD2" s="369"/>
      <c r="AE2" s="369"/>
      <c r="AG2" s="329" t="s">
        <v>110</v>
      </c>
      <c r="AH2" s="330"/>
      <c r="AI2" s="330"/>
      <c r="AJ2" s="330"/>
      <c r="AK2" s="330"/>
      <c r="AL2" s="330"/>
      <c r="AM2" s="330"/>
      <c r="AO2" s="329" t="s">
        <v>111</v>
      </c>
      <c r="AP2" s="330"/>
      <c r="AQ2" s="330"/>
      <c r="AR2" s="330"/>
      <c r="AS2" s="330"/>
      <c r="AT2" s="330"/>
      <c r="AU2" s="330"/>
      <c r="AW2" s="329" t="s">
        <v>111</v>
      </c>
      <c r="AX2" s="330"/>
      <c r="AY2" s="330"/>
      <c r="AZ2" s="330"/>
      <c r="BA2" s="330"/>
      <c r="BB2" s="330"/>
      <c r="BC2" s="330"/>
      <c r="BE2" s="329" t="s">
        <v>111</v>
      </c>
      <c r="BF2" s="330"/>
      <c r="BG2" s="330"/>
      <c r="BH2" s="330"/>
      <c r="BI2" s="330"/>
      <c r="BJ2" s="330"/>
      <c r="BK2" s="330"/>
      <c r="BM2" s="329" t="s">
        <v>111</v>
      </c>
      <c r="BN2" s="330"/>
      <c r="BO2" s="330"/>
      <c r="BP2" s="330"/>
      <c r="BQ2" s="330"/>
      <c r="BR2" s="330"/>
      <c r="BS2" s="330"/>
    </row>
    <row r="3" spans="1:72" ht="24" customHeight="1" x14ac:dyDescent="0.2">
      <c r="A3" s="338" t="s">
        <v>112</v>
      </c>
      <c r="B3" s="338"/>
      <c r="C3" s="338"/>
      <c r="D3" s="377"/>
      <c r="E3" s="377"/>
      <c r="F3" s="377"/>
      <c r="G3" s="377"/>
      <c r="I3" s="338" t="s">
        <v>112</v>
      </c>
      <c r="J3" s="338"/>
      <c r="K3" s="338"/>
      <c r="L3" s="366" t="str">
        <f>IF($D$3="","",$D$3)</f>
        <v/>
      </c>
      <c r="M3" s="366"/>
      <c r="N3" s="366"/>
      <c r="O3" s="366"/>
      <c r="Q3" s="338" t="s">
        <v>112</v>
      </c>
      <c r="R3" s="338"/>
      <c r="S3" s="338"/>
      <c r="T3" s="339" t="str">
        <f>IF($D$3="","",$D$3)</f>
        <v/>
      </c>
      <c r="U3" s="339"/>
      <c r="V3" s="339"/>
      <c r="W3" s="339"/>
      <c r="Y3" s="338" t="s">
        <v>112</v>
      </c>
      <c r="Z3" s="338"/>
      <c r="AA3" s="338"/>
      <c r="AB3" s="339" t="str">
        <f>IF($D$3="","",$D$3)</f>
        <v/>
      </c>
      <c r="AC3" s="339"/>
      <c r="AD3" s="339"/>
      <c r="AE3" s="339"/>
      <c r="AG3" s="338" t="s">
        <v>112</v>
      </c>
      <c r="AH3" s="338"/>
      <c r="AI3" s="338"/>
      <c r="AJ3" s="339" t="str">
        <f>IF($D$3="","",$D$3)</f>
        <v/>
      </c>
      <c r="AK3" s="339"/>
      <c r="AL3" s="339"/>
      <c r="AM3" s="339"/>
      <c r="AO3" s="338" t="s">
        <v>112</v>
      </c>
      <c r="AP3" s="338"/>
      <c r="AQ3" s="338"/>
      <c r="AR3" s="339" t="str">
        <f>IF($D$3="","",$D$3)</f>
        <v/>
      </c>
      <c r="AS3" s="339"/>
      <c r="AT3" s="339"/>
      <c r="AU3" s="339"/>
      <c r="AW3" s="338" t="s">
        <v>112</v>
      </c>
      <c r="AX3" s="338"/>
      <c r="AY3" s="338"/>
      <c r="AZ3" s="339" t="str">
        <f>IF($D$3="","",$D$3)</f>
        <v/>
      </c>
      <c r="BA3" s="339"/>
      <c r="BB3" s="339"/>
      <c r="BC3" s="339"/>
      <c r="BE3" s="338" t="s">
        <v>112</v>
      </c>
      <c r="BF3" s="338"/>
      <c r="BG3" s="338"/>
      <c r="BH3" s="339" t="str">
        <f>IF($D$3="","",$D$3)</f>
        <v/>
      </c>
      <c r="BI3" s="339"/>
      <c r="BJ3" s="339"/>
      <c r="BK3" s="339"/>
      <c r="BM3" s="338" t="s">
        <v>112</v>
      </c>
      <c r="BN3" s="338"/>
      <c r="BO3" s="338"/>
      <c r="BP3" s="339" t="str">
        <f>IF($D$3="","",$D$3)</f>
        <v/>
      </c>
      <c r="BQ3" s="339"/>
      <c r="BR3" s="339"/>
      <c r="BS3" s="339"/>
    </row>
    <row r="4" spans="1:72" ht="24" customHeight="1" x14ac:dyDescent="0.2">
      <c r="A4" s="340" t="s">
        <v>113</v>
      </c>
      <c r="B4" s="340"/>
      <c r="C4" s="340"/>
      <c r="D4" s="378"/>
      <c r="E4" s="379"/>
      <c r="F4" s="379"/>
      <c r="G4" s="379"/>
      <c r="I4" s="340" t="s">
        <v>113</v>
      </c>
      <c r="J4" s="340"/>
      <c r="K4" s="340"/>
      <c r="L4" s="367" t="str">
        <f>IF($D$4="","",$D$4)</f>
        <v/>
      </c>
      <c r="M4" s="368"/>
      <c r="N4" s="368"/>
      <c r="O4" s="368"/>
      <c r="Q4" s="340" t="s">
        <v>113</v>
      </c>
      <c r="R4" s="340"/>
      <c r="S4" s="340"/>
      <c r="T4" s="339" t="str">
        <f>IF($D$4="","",$D$4)</f>
        <v/>
      </c>
      <c r="U4" s="339"/>
      <c r="V4" s="339"/>
      <c r="W4" s="339"/>
      <c r="Y4" s="340" t="s">
        <v>113</v>
      </c>
      <c r="Z4" s="340"/>
      <c r="AA4" s="340"/>
      <c r="AB4" s="339" t="str">
        <f>IF($D$4="","",$D$4)</f>
        <v/>
      </c>
      <c r="AC4" s="339"/>
      <c r="AD4" s="339"/>
      <c r="AE4" s="339"/>
      <c r="AG4" s="340" t="s">
        <v>113</v>
      </c>
      <c r="AH4" s="340"/>
      <c r="AI4" s="340"/>
      <c r="AJ4" s="339" t="str">
        <f>IF($D$4="","",$D$4)</f>
        <v/>
      </c>
      <c r="AK4" s="339"/>
      <c r="AL4" s="339"/>
      <c r="AM4" s="339"/>
      <c r="AO4" s="340" t="s">
        <v>113</v>
      </c>
      <c r="AP4" s="340"/>
      <c r="AQ4" s="340"/>
      <c r="AR4" s="339" t="str">
        <f>IF($D$4="","",$D$4)</f>
        <v/>
      </c>
      <c r="AS4" s="339"/>
      <c r="AT4" s="339"/>
      <c r="AU4" s="339"/>
      <c r="AW4" s="340" t="s">
        <v>113</v>
      </c>
      <c r="AX4" s="340"/>
      <c r="AY4" s="340"/>
      <c r="AZ4" s="339" t="str">
        <f>IF($D$4="","",$D$4)</f>
        <v/>
      </c>
      <c r="BA4" s="339"/>
      <c r="BB4" s="339"/>
      <c r="BC4" s="339"/>
      <c r="BE4" s="340" t="s">
        <v>113</v>
      </c>
      <c r="BF4" s="340"/>
      <c r="BG4" s="340"/>
      <c r="BH4" s="339" t="str">
        <f>IF($D$4="","",$D$4)</f>
        <v/>
      </c>
      <c r="BI4" s="339"/>
      <c r="BJ4" s="339"/>
      <c r="BK4" s="339"/>
      <c r="BM4" s="340" t="s">
        <v>113</v>
      </c>
      <c r="BN4" s="340"/>
      <c r="BO4" s="340"/>
      <c r="BP4" s="370" t="str">
        <f>IF($D$4="","",$D$4)</f>
        <v/>
      </c>
      <c r="BQ4" s="370"/>
      <c r="BR4" s="370"/>
      <c r="BS4" s="370"/>
    </row>
    <row r="5" spans="1:72" ht="11.25" customHeight="1" thickBot="1" x14ac:dyDescent="0.25">
      <c r="A5" s="47"/>
      <c r="B5" s="47"/>
      <c r="C5" s="47"/>
      <c r="D5" s="47"/>
      <c r="E5" s="47"/>
      <c r="F5" s="47"/>
      <c r="G5" s="47"/>
      <c r="I5" s="47"/>
      <c r="J5" s="47"/>
      <c r="K5" s="47"/>
      <c r="L5" s="47"/>
      <c r="M5" s="47"/>
      <c r="N5" s="47"/>
      <c r="O5" s="47"/>
      <c r="Q5" s="47"/>
      <c r="R5" s="47"/>
      <c r="S5" s="47"/>
      <c r="T5" s="47"/>
      <c r="U5" s="47"/>
      <c r="V5" s="47"/>
      <c r="W5" s="47"/>
      <c r="Y5" s="47"/>
      <c r="Z5" s="47"/>
      <c r="AA5" s="47"/>
      <c r="AB5" s="47"/>
      <c r="AC5" s="47"/>
      <c r="AD5" s="47"/>
      <c r="AE5" s="47"/>
      <c r="AG5" s="47"/>
      <c r="AH5" s="47"/>
      <c r="AI5" s="47"/>
      <c r="AJ5" s="47"/>
      <c r="AK5" s="47"/>
      <c r="AL5" s="47"/>
      <c r="AM5" s="47"/>
      <c r="AO5" s="47"/>
      <c r="AP5" s="47"/>
      <c r="AQ5" s="47"/>
      <c r="AR5" s="47"/>
      <c r="AS5" s="47"/>
      <c r="AT5" s="47"/>
      <c r="AU5" s="47"/>
      <c r="AW5" s="47"/>
      <c r="AX5" s="47"/>
      <c r="AY5" s="47"/>
      <c r="AZ5" s="47"/>
      <c r="BA5" s="47"/>
      <c r="BB5" s="47"/>
      <c r="BC5" s="47"/>
      <c r="BE5" s="47"/>
      <c r="BF5" s="47"/>
      <c r="BG5" s="47"/>
      <c r="BH5" s="47"/>
      <c r="BI5" s="47"/>
      <c r="BJ5" s="47"/>
      <c r="BK5" s="47"/>
      <c r="BM5" s="47"/>
      <c r="BN5" s="47"/>
      <c r="BO5" s="47"/>
      <c r="BP5" s="47"/>
      <c r="BQ5" s="47"/>
      <c r="BR5" s="47"/>
      <c r="BS5" s="47"/>
    </row>
    <row r="6" spans="1:72" ht="31.5" customHeight="1" thickBot="1" x14ac:dyDescent="0.25">
      <c r="A6" s="124"/>
      <c r="B6" s="124"/>
      <c r="C6" s="124"/>
      <c r="D6" s="341" t="s">
        <v>114</v>
      </c>
      <c r="E6" s="342"/>
      <c r="F6" s="343">
        <f>SUM(G9:G45)</f>
        <v>0</v>
      </c>
      <c r="G6" s="344"/>
      <c r="H6" s="123"/>
      <c r="I6" s="124"/>
      <c r="J6" s="124"/>
      <c r="K6" s="124"/>
      <c r="L6" s="341" t="s">
        <v>114</v>
      </c>
      <c r="M6" s="342"/>
      <c r="N6" s="343">
        <f>SUM(O9:O45)</f>
        <v>0</v>
      </c>
      <c r="O6" s="344"/>
      <c r="P6" s="123"/>
      <c r="Q6" s="124"/>
      <c r="R6" s="124"/>
      <c r="S6" s="124"/>
      <c r="T6" s="341" t="s">
        <v>114</v>
      </c>
      <c r="U6" s="342"/>
      <c r="V6" s="343">
        <f>SUM(W9:W45)</f>
        <v>0</v>
      </c>
      <c r="W6" s="344"/>
      <c r="X6" s="123"/>
      <c r="Y6" s="124"/>
      <c r="Z6" s="124"/>
      <c r="AA6" s="124"/>
      <c r="AB6" s="341" t="s">
        <v>114</v>
      </c>
      <c r="AC6" s="342"/>
      <c r="AD6" s="343">
        <f>SUM(AE9:AE45)</f>
        <v>0</v>
      </c>
      <c r="AE6" s="344"/>
      <c r="AF6" s="123"/>
      <c r="AG6" s="124"/>
      <c r="AH6" s="356"/>
      <c r="AI6" s="357"/>
      <c r="AJ6" s="341" t="s">
        <v>114</v>
      </c>
      <c r="AK6" s="342"/>
      <c r="AL6" s="343">
        <f>SUM(AM9:AM45)</f>
        <v>0</v>
      </c>
      <c r="AM6" s="344"/>
      <c r="AN6" s="123"/>
      <c r="AO6" s="179" t="s">
        <v>115</v>
      </c>
      <c r="AP6" s="332"/>
      <c r="AQ6" s="333"/>
      <c r="AR6" s="341" t="s">
        <v>114</v>
      </c>
      <c r="AS6" s="342"/>
      <c r="AT6" s="343">
        <f>SUM(AU9:AU45)</f>
        <v>0</v>
      </c>
      <c r="AU6" s="344"/>
      <c r="AV6" s="123"/>
      <c r="AW6" s="179" t="s">
        <v>115</v>
      </c>
      <c r="AX6" s="332"/>
      <c r="AY6" s="333"/>
      <c r="AZ6" s="341" t="s">
        <v>114</v>
      </c>
      <c r="BA6" s="342"/>
      <c r="BB6" s="343">
        <f>SUM(BC9:BC45)</f>
        <v>0</v>
      </c>
      <c r="BC6" s="344"/>
      <c r="BD6" s="123"/>
      <c r="BE6" s="179" t="s">
        <v>115</v>
      </c>
      <c r="BF6" s="332"/>
      <c r="BG6" s="333"/>
      <c r="BH6" s="341" t="s">
        <v>114</v>
      </c>
      <c r="BI6" s="342"/>
      <c r="BJ6" s="343">
        <f>SUM(BK9:BK45)</f>
        <v>0</v>
      </c>
      <c r="BK6" s="344"/>
      <c r="BL6" s="123"/>
      <c r="BM6" s="179" t="s">
        <v>115</v>
      </c>
      <c r="BN6" s="332"/>
      <c r="BO6" s="333"/>
      <c r="BP6" s="341" t="s">
        <v>114</v>
      </c>
      <c r="BQ6" s="342"/>
      <c r="BR6" s="343">
        <f>SUM(BS9:BS45)</f>
        <v>0</v>
      </c>
      <c r="BS6" s="371"/>
      <c r="BT6" s="123"/>
    </row>
    <row r="7" spans="1:72" ht="5.15" customHeight="1" x14ac:dyDescent="0.2">
      <c r="A7" s="48"/>
      <c r="B7" s="48"/>
      <c r="C7" s="48"/>
      <c r="D7" s="49"/>
      <c r="E7" s="49"/>
      <c r="F7" s="50"/>
      <c r="G7" s="51"/>
      <c r="I7" s="48"/>
      <c r="J7" s="48"/>
      <c r="K7" s="48"/>
      <c r="L7" s="49"/>
      <c r="M7" s="49"/>
      <c r="N7" s="50"/>
      <c r="O7" s="51"/>
      <c r="Q7" s="48"/>
      <c r="R7" s="48"/>
      <c r="S7" s="48"/>
      <c r="T7" s="49"/>
      <c r="U7" s="49"/>
      <c r="V7" s="50"/>
      <c r="W7" s="51"/>
      <c r="Y7" s="48"/>
      <c r="Z7" s="48"/>
      <c r="AA7" s="48"/>
      <c r="AB7" s="49"/>
      <c r="AC7" s="49"/>
      <c r="AD7" s="50"/>
      <c r="AE7" s="51"/>
      <c r="AG7" s="48"/>
      <c r="AH7" s="48"/>
      <c r="AI7" s="48"/>
      <c r="AJ7" s="49"/>
      <c r="AK7" s="49"/>
      <c r="AL7" s="50"/>
      <c r="AM7" s="51"/>
      <c r="AO7" s="48"/>
      <c r="AP7" s="48"/>
      <c r="AQ7" s="48"/>
      <c r="AR7" s="49"/>
      <c r="AS7" s="49"/>
      <c r="AT7" s="50"/>
      <c r="AU7" s="51"/>
      <c r="AW7" s="48"/>
      <c r="AX7" s="48"/>
      <c r="AY7" s="48"/>
      <c r="AZ7" s="49"/>
      <c r="BA7" s="49"/>
      <c r="BB7" s="50"/>
      <c r="BC7" s="51"/>
      <c r="BE7" s="48"/>
      <c r="BF7" s="48"/>
      <c r="BG7" s="48"/>
      <c r="BH7" s="49"/>
      <c r="BI7" s="49"/>
      <c r="BJ7" s="50"/>
      <c r="BK7" s="51"/>
      <c r="BM7" s="48"/>
      <c r="BN7" s="48"/>
      <c r="BO7" s="48"/>
      <c r="BP7" s="49"/>
      <c r="BQ7" s="49"/>
      <c r="BR7" s="50"/>
      <c r="BS7" s="51"/>
    </row>
    <row r="8" spans="1:72" ht="26" x14ac:dyDescent="0.2">
      <c r="A8" s="52" t="s">
        <v>116</v>
      </c>
      <c r="B8" s="53" t="s">
        <v>117</v>
      </c>
      <c r="C8" s="54" t="s">
        <v>118</v>
      </c>
      <c r="D8" s="53" t="s">
        <v>119</v>
      </c>
      <c r="E8" s="345" t="s">
        <v>120</v>
      </c>
      <c r="F8" s="345"/>
      <c r="G8" s="55" t="s">
        <v>121</v>
      </c>
      <c r="I8" s="52" t="s">
        <v>116</v>
      </c>
      <c r="J8" s="53" t="s">
        <v>117</v>
      </c>
      <c r="K8" s="54" t="s">
        <v>118</v>
      </c>
      <c r="L8" s="53" t="s">
        <v>119</v>
      </c>
      <c r="M8" s="345" t="s">
        <v>120</v>
      </c>
      <c r="N8" s="345"/>
      <c r="O8" s="55" t="s">
        <v>121</v>
      </c>
      <c r="Q8" s="52" t="s">
        <v>116</v>
      </c>
      <c r="R8" s="53" t="s">
        <v>117</v>
      </c>
      <c r="S8" s="54" t="s">
        <v>118</v>
      </c>
      <c r="T8" s="53" t="s">
        <v>119</v>
      </c>
      <c r="U8" s="345" t="s">
        <v>120</v>
      </c>
      <c r="V8" s="345"/>
      <c r="W8" s="55" t="s">
        <v>121</v>
      </c>
      <c r="Y8" s="52" t="s">
        <v>116</v>
      </c>
      <c r="Z8" s="53" t="s">
        <v>117</v>
      </c>
      <c r="AA8" s="54" t="s">
        <v>118</v>
      </c>
      <c r="AB8" s="53" t="s">
        <v>119</v>
      </c>
      <c r="AC8" s="345" t="s">
        <v>120</v>
      </c>
      <c r="AD8" s="345"/>
      <c r="AE8" s="55" t="s">
        <v>121</v>
      </c>
      <c r="AG8" s="52" t="s">
        <v>116</v>
      </c>
      <c r="AH8" s="53" t="s">
        <v>117</v>
      </c>
      <c r="AI8" s="54" t="s">
        <v>118</v>
      </c>
      <c r="AJ8" s="53" t="s">
        <v>119</v>
      </c>
      <c r="AK8" s="345" t="s">
        <v>120</v>
      </c>
      <c r="AL8" s="345"/>
      <c r="AM8" s="55" t="s">
        <v>121</v>
      </c>
      <c r="AO8" s="52" t="s">
        <v>116</v>
      </c>
      <c r="AP8" s="53" t="s">
        <v>117</v>
      </c>
      <c r="AQ8" s="54" t="s">
        <v>118</v>
      </c>
      <c r="AR8" s="53" t="s">
        <v>119</v>
      </c>
      <c r="AS8" s="345" t="s">
        <v>120</v>
      </c>
      <c r="AT8" s="345"/>
      <c r="AU8" s="55" t="s">
        <v>121</v>
      </c>
      <c r="AW8" s="52" t="s">
        <v>116</v>
      </c>
      <c r="AX8" s="53" t="s">
        <v>117</v>
      </c>
      <c r="AY8" s="54" t="s">
        <v>118</v>
      </c>
      <c r="AZ8" s="53" t="s">
        <v>119</v>
      </c>
      <c r="BA8" s="345" t="s">
        <v>120</v>
      </c>
      <c r="BB8" s="345"/>
      <c r="BC8" s="55" t="s">
        <v>121</v>
      </c>
      <c r="BE8" s="52" t="s">
        <v>116</v>
      </c>
      <c r="BF8" s="53" t="s">
        <v>117</v>
      </c>
      <c r="BG8" s="54" t="s">
        <v>118</v>
      </c>
      <c r="BH8" s="53" t="s">
        <v>119</v>
      </c>
      <c r="BI8" s="345" t="s">
        <v>120</v>
      </c>
      <c r="BJ8" s="345"/>
      <c r="BK8" s="55" t="s">
        <v>121</v>
      </c>
      <c r="BM8" s="52" t="s">
        <v>116</v>
      </c>
      <c r="BN8" s="53" t="s">
        <v>117</v>
      </c>
      <c r="BO8" s="54" t="s">
        <v>118</v>
      </c>
      <c r="BP8" s="53" t="s">
        <v>119</v>
      </c>
      <c r="BQ8" s="372" t="s">
        <v>120</v>
      </c>
      <c r="BR8" s="373"/>
      <c r="BS8" s="55" t="s">
        <v>121</v>
      </c>
    </row>
    <row r="9" spans="1:72" ht="18" customHeight="1" x14ac:dyDescent="0.2">
      <c r="A9" s="363" t="s">
        <v>48</v>
      </c>
      <c r="B9" s="351" t="s">
        <v>122</v>
      </c>
      <c r="C9" s="380">
        <v>500</v>
      </c>
      <c r="D9" s="56" t="s">
        <v>123</v>
      </c>
      <c r="E9" s="113"/>
      <c r="F9" s="57" t="s">
        <v>124</v>
      </c>
      <c r="G9" s="116">
        <f>C9*E9</f>
        <v>0</v>
      </c>
      <c r="I9" s="363" t="s">
        <v>125</v>
      </c>
      <c r="J9" s="351" t="s">
        <v>122</v>
      </c>
      <c r="K9" s="352">
        <v>500</v>
      </c>
      <c r="L9" s="56" t="s">
        <v>123</v>
      </c>
      <c r="M9" s="113"/>
      <c r="N9" s="57" t="s">
        <v>124</v>
      </c>
      <c r="O9" s="116">
        <f>K9*M9</f>
        <v>0</v>
      </c>
      <c r="Q9" s="363" t="s">
        <v>126</v>
      </c>
      <c r="R9" s="351" t="s">
        <v>122</v>
      </c>
      <c r="S9" s="352">
        <v>500</v>
      </c>
      <c r="T9" s="56" t="s">
        <v>123</v>
      </c>
      <c r="U9" s="113"/>
      <c r="V9" s="57" t="s">
        <v>124</v>
      </c>
      <c r="W9" s="116">
        <f>S9*U9</f>
        <v>0</v>
      </c>
      <c r="Y9" s="358" t="s">
        <v>127</v>
      </c>
      <c r="Z9" s="351" t="s">
        <v>122</v>
      </c>
      <c r="AA9" s="352">
        <v>500</v>
      </c>
      <c r="AB9" s="56" t="s">
        <v>123</v>
      </c>
      <c r="AC9" s="113"/>
      <c r="AD9" s="57" t="s">
        <v>124</v>
      </c>
      <c r="AE9" s="116">
        <f>AA9*AC9</f>
        <v>0</v>
      </c>
      <c r="AG9" s="346" t="s">
        <v>128</v>
      </c>
      <c r="AH9" s="349" t="s">
        <v>122</v>
      </c>
      <c r="AI9" s="352">
        <v>500</v>
      </c>
      <c r="AJ9" s="56" t="s">
        <v>123</v>
      </c>
      <c r="AK9" s="113"/>
      <c r="AL9" s="57" t="s">
        <v>124</v>
      </c>
      <c r="AM9" s="116">
        <f>AI9*AK9</f>
        <v>0</v>
      </c>
      <c r="AO9" s="346" t="s">
        <v>129</v>
      </c>
      <c r="AP9" s="349" t="s">
        <v>122</v>
      </c>
      <c r="AQ9" s="352">
        <v>500</v>
      </c>
      <c r="AR9" s="56" t="s">
        <v>123</v>
      </c>
      <c r="AS9" s="113"/>
      <c r="AT9" s="57" t="s">
        <v>124</v>
      </c>
      <c r="AU9" s="116">
        <f>AQ9*AS9</f>
        <v>0</v>
      </c>
      <c r="AV9" s="123"/>
      <c r="AW9" s="346" t="s">
        <v>129</v>
      </c>
      <c r="AX9" s="349" t="s">
        <v>122</v>
      </c>
      <c r="AY9" s="352">
        <v>500</v>
      </c>
      <c r="AZ9" s="56" t="s">
        <v>123</v>
      </c>
      <c r="BA9" s="113"/>
      <c r="BB9" s="57" t="s">
        <v>124</v>
      </c>
      <c r="BC9" s="116">
        <f>AY9*BA9</f>
        <v>0</v>
      </c>
      <c r="BD9" s="123"/>
      <c r="BE9" s="346" t="s">
        <v>129</v>
      </c>
      <c r="BF9" s="349" t="s">
        <v>122</v>
      </c>
      <c r="BG9" s="352">
        <v>500</v>
      </c>
      <c r="BH9" s="56" t="s">
        <v>123</v>
      </c>
      <c r="BI9" s="113"/>
      <c r="BJ9" s="57" t="s">
        <v>124</v>
      </c>
      <c r="BK9" s="116">
        <f>BG9*BI9</f>
        <v>0</v>
      </c>
      <c r="BL9" s="123"/>
      <c r="BM9" s="374" t="s">
        <v>129</v>
      </c>
      <c r="BN9" s="349" t="s">
        <v>122</v>
      </c>
      <c r="BO9" s="352">
        <v>500</v>
      </c>
      <c r="BP9" s="56" t="s">
        <v>123</v>
      </c>
      <c r="BQ9" s="113"/>
      <c r="BR9" s="57" t="s">
        <v>124</v>
      </c>
      <c r="BS9" s="116">
        <f>BO9*BQ9</f>
        <v>0</v>
      </c>
      <c r="BT9" s="123"/>
    </row>
    <row r="10" spans="1:72" ht="18" customHeight="1" x14ac:dyDescent="0.2">
      <c r="A10" s="364"/>
      <c r="B10" s="361"/>
      <c r="C10" s="381"/>
      <c r="D10" s="58" t="s">
        <v>130</v>
      </c>
      <c r="E10" s="114"/>
      <c r="F10" s="59" t="s">
        <v>131</v>
      </c>
      <c r="G10" s="117">
        <f>C9*6*E10</f>
        <v>0</v>
      </c>
      <c r="I10" s="364"/>
      <c r="J10" s="361"/>
      <c r="K10" s="353"/>
      <c r="L10" s="58" t="s">
        <v>130</v>
      </c>
      <c r="M10" s="114"/>
      <c r="N10" s="59" t="s">
        <v>131</v>
      </c>
      <c r="O10" s="117">
        <f>K9*6*M10</f>
        <v>0</v>
      </c>
      <c r="Q10" s="364"/>
      <c r="R10" s="361"/>
      <c r="S10" s="353"/>
      <c r="T10" s="58" t="s">
        <v>130</v>
      </c>
      <c r="U10" s="114"/>
      <c r="V10" s="59" t="s">
        <v>131</v>
      </c>
      <c r="W10" s="117">
        <f>S9*6*U10</f>
        <v>0</v>
      </c>
      <c r="Y10" s="359"/>
      <c r="Z10" s="361"/>
      <c r="AA10" s="353"/>
      <c r="AB10" s="58" t="s">
        <v>130</v>
      </c>
      <c r="AC10" s="114"/>
      <c r="AD10" s="59" t="s">
        <v>131</v>
      </c>
      <c r="AE10" s="117">
        <f>AA9*6*AC10</f>
        <v>0</v>
      </c>
      <c r="AG10" s="347"/>
      <c r="AH10" s="350"/>
      <c r="AI10" s="353"/>
      <c r="AJ10" s="58" t="s">
        <v>130</v>
      </c>
      <c r="AK10" s="114"/>
      <c r="AL10" s="59" t="s">
        <v>131</v>
      </c>
      <c r="AM10" s="117">
        <f>AI9*6*AK10</f>
        <v>0</v>
      </c>
      <c r="AO10" s="347"/>
      <c r="AP10" s="350"/>
      <c r="AQ10" s="353"/>
      <c r="AR10" s="58" t="s">
        <v>130</v>
      </c>
      <c r="AS10" s="114"/>
      <c r="AT10" s="59" t="s">
        <v>131</v>
      </c>
      <c r="AU10" s="117">
        <f>AQ9*6*AS10</f>
        <v>0</v>
      </c>
      <c r="AV10" s="123"/>
      <c r="AW10" s="347"/>
      <c r="AX10" s="350"/>
      <c r="AY10" s="353"/>
      <c r="AZ10" s="58" t="s">
        <v>130</v>
      </c>
      <c r="BA10" s="114"/>
      <c r="BB10" s="59" t="s">
        <v>131</v>
      </c>
      <c r="BC10" s="117">
        <f>AY9*6*BA10</f>
        <v>0</v>
      </c>
      <c r="BD10" s="123"/>
      <c r="BE10" s="347"/>
      <c r="BF10" s="350"/>
      <c r="BG10" s="353"/>
      <c r="BH10" s="58" t="s">
        <v>130</v>
      </c>
      <c r="BI10" s="114"/>
      <c r="BJ10" s="59" t="s">
        <v>131</v>
      </c>
      <c r="BK10" s="117">
        <f>BG9*6*BI10</f>
        <v>0</v>
      </c>
      <c r="BL10" s="123"/>
      <c r="BM10" s="375"/>
      <c r="BN10" s="350"/>
      <c r="BO10" s="353"/>
      <c r="BP10" s="58" t="s">
        <v>130</v>
      </c>
      <c r="BQ10" s="114"/>
      <c r="BR10" s="59" t="s">
        <v>131</v>
      </c>
      <c r="BS10" s="117">
        <f>BO9*6*BQ10</f>
        <v>0</v>
      </c>
      <c r="BT10" s="123"/>
    </row>
    <row r="11" spans="1:72" ht="18" customHeight="1" x14ac:dyDescent="0.2">
      <c r="A11" s="364"/>
      <c r="B11" s="361"/>
      <c r="C11" s="381"/>
      <c r="D11" s="58" t="s">
        <v>132</v>
      </c>
      <c r="E11" s="114"/>
      <c r="F11" s="59" t="s">
        <v>133</v>
      </c>
      <c r="G11" s="117">
        <f>C9*24*E11</f>
        <v>0</v>
      </c>
      <c r="I11" s="364"/>
      <c r="J11" s="361"/>
      <c r="K11" s="353"/>
      <c r="L11" s="58" t="s">
        <v>132</v>
      </c>
      <c r="M11" s="114"/>
      <c r="N11" s="59" t="s">
        <v>133</v>
      </c>
      <c r="O11" s="117">
        <f>K9*24*M11</f>
        <v>0</v>
      </c>
      <c r="Q11" s="364"/>
      <c r="R11" s="361"/>
      <c r="S11" s="353"/>
      <c r="T11" s="58" t="s">
        <v>132</v>
      </c>
      <c r="U11" s="114"/>
      <c r="V11" s="59" t="s">
        <v>133</v>
      </c>
      <c r="W11" s="117">
        <f>S9*24*U11</f>
        <v>0</v>
      </c>
      <c r="Y11" s="359"/>
      <c r="Z11" s="361"/>
      <c r="AA11" s="353"/>
      <c r="AB11" s="58" t="s">
        <v>132</v>
      </c>
      <c r="AC11" s="114"/>
      <c r="AD11" s="59" t="s">
        <v>133</v>
      </c>
      <c r="AE11" s="117">
        <f>AA9*24*AC11</f>
        <v>0</v>
      </c>
      <c r="AG11" s="347"/>
      <c r="AH11" s="350"/>
      <c r="AI11" s="353"/>
      <c r="AJ11" s="58" t="s">
        <v>132</v>
      </c>
      <c r="AK11" s="114"/>
      <c r="AL11" s="59" t="s">
        <v>133</v>
      </c>
      <c r="AM11" s="117">
        <f>AI9*24*AK11</f>
        <v>0</v>
      </c>
      <c r="AO11" s="347"/>
      <c r="AP11" s="350"/>
      <c r="AQ11" s="353"/>
      <c r="AR11" s="58" t="s">
        <v>132</v>
      </c>
      <c r="AS11" s="114"/>
      <c r="AT11" s="59" t="s">
        <v>133</v>
      </c>
      <c r="AU11" s="117">
        <f>AQ9*24*AS11</f>
        <v>0</v>
      </c>
      <c r="AV11" s="123"/>
      <c r="AW11" s="347"/>
      <c r="AX11" s="350"/>
      <c r="AY11" s="353"/>
      <c r="AZ11" s="58" t="s">
        <v>132</v>
      </c>
      <c r="BA11" s="114"/>
      <c r="BB11" s="59" t="s">
        <v>133</v>
      </c>
      <c r="BC11" s="117">
        <f>AY9*24*BA11</f>
        <v>0</v>
      </c>
      <c r="BD11" s="123"/>
      <c r="BE11" s="347"/>
      <c r="BF11" s="350"/>
      <c r="BG11" s="353"/>
      <c r="BH11" s="58" t="s">
        <v>132</v>
      </c>
      <c r="BI11" s="114"/>
      <c r="BJ11" s="59" t="s">
        <v>133</v>
      </c>
      <c r="BK11" s="117">
        <f>BG9*24*BI11</f>
        <v>0</v>
      </c>
      <c r="BL11" s="123"/>
      <c r="BM11" s="375"/>
      <c r="BN11" s="350"/>
      <c r="BO11" s="353"/>
      <c r="BP11" s="58" t="s">
        <v>132</v>
      </c>
      <c r="BQ11" s="114"/>
      <c r="BR11" s="59" t="s">
        <v>133</v>
      </c>
      <c r="BS11" s="117">
        <f>BO9*24*BQ11</f>
        <v>0</v>
      </c>
      <c r="BT11" s="123"/>
    </row>
    <row r="12" spans="1:72" ht="18" customHeight="1" x14ac:dyDescent="0.2">
      <c r="A12" s="364"/>
      <c r="B12" s="361"/>
      <c r="C12" s="381">
        <v>350</v>
      </c>
      <c r="D12" s="58" t="s">
        <v>123</v>
      </c>
      <c r="E12" s="114"/>
      <c r="F12" s="59" t="s">
        <v>124</v>
      </c>
      <c r="G12" s="117">
        <f>C12*E12</f>
        <v>0</v>
      </c>
      <c r="I12" s="364"/>
      <c r="J12" s="361"/>
      <c r="K12" s="353">
        <v>350</v>
      </c>
      <c r="L12" s="58" t="s">
        <v>123</v>
      </c>
      <c r="M12" s="114"/>
      <c r="N12" s="59" t="s">
        <v>124</v>
      </c>
      <c r="O12" s="117">
        <f>K12*M12</f>
        <v>0</v>
      </c>
      <c r="Q12" s="364"/>
      <c r="R12" s="361"/>
      <c r="S12" s="353">
        <v>350</v>
      </c>
      <c r="T12" s="58" t="s">
        <v>123</v>
      </c>
      <c r="U12" s="114"/>
      <c r="V12" s="59" t="s">
        <v>124</v>
      </c>
      <c r="W12" s="117">
        <f>S12*U12</f>
        <v>0</v>
      </c>
      <c r="Y12" s="359"/>
      <c r="Z12" s="361"/>
      <c r="AA12" s="353">
        <v>350</v>
      </c>
      <c r="AB12" s="58" t="s">
        <v>123</v>
      </c>
      <c r="AC12" s="114"/>
      <c r="AD12" s="59" t="s">
        <v>124</v>
      </c>
      <c r="AE12" s="117">
        <f>AA12*AC12</f>
        <v>0</v>
      </c>
      <c r="AG12" s="347"/>
      <c r="AH12" s="350"/>
      <c r="AI12" s="353">
        <v>350</v>
      </c>
      <c r="AJ12" s="58" t="s">
        <v>123</v>
      </c>
      <c r="AK12" s="114"/>
      <c r="AL12" s="59" t="s">
        <v>124</v>
      </c>
      <c r="AM12" s="117">
        <f>AI12*AK12</f>
        <v>0</v>
      </c>
      <c r="AO12" s="347"/>
      <c r="AP12" s="350"/>
      <c r="AQ12" s="353">
        <v>350</v>
      </c>
      <c r="AR12" s="58" t="s">
        <v>123</v>
      </c>
      <c r="AS12" s="114"/>
      <c r="AT12" s="59" t="s">
        <v>124</v>
      </c>
      <c r="AU12" s="117">
        <f>AQ12*AS12</f>
        <v>0</v>
      </c>
      <c r="AV12" s="123"/>
      <c r="AW12" s="347"/>
      <c r="AX12" s="350"/>
      <c r="AY12" s="353">
        <v>350</v>
      </c>
      <c r="AZ12" s="58" t="s">
        <v>123</v>
      </c>
      <c r="BA12" s="114"/>
      <c r="BB12" s="59" t="s">
        <v>124</v>
      </c>
      <c r="BC12" s="117">
        <f>AY12*BA12</f>
        <v>0</v>
      </c>
      <c r="BD12" s="123"/>
      <c r="BE12" s="347"/>
      <c r="BF12" s="350"/>
      <c r="BG12" s="353">
        <v>350</v>
      </c>
      <c r="BH12" s="58" t="s">
        <v>123</v>
      </c>
      <c r="BI12" s="114"/>
      <c r="BJ12" s="59" t="s">
        <v>124</v>
      </c>
      <c r="BK12" s="117">
        <f>BG12*BI12</f>
        <v>0</v>
      </c>
      <c r="BL12" s="123"/>
      <c r="BM12" s="375"/>
      <c r="BN12" s="350"/>
      <c r="BO12" s="353">
        <v>350</v>
      </c>
      <c r="BP12" s="58" t="s">
        <v>123</v>
      </c>
      <c r="BQ12" s="114"/>
      <c r="BR12" s="59" t="s">
        <v>124</v>
      </c>
      <c r="BS12" s="117">
        <f>BO12*BQ12</f>
        <v>0</v>
      </c>
      <c r="BT12" s="123"/>
    </row>
    <row r="13" spans="1:72" ht="18" customHeight="1" x14ac:dyDescent="0.2">
      <c r="A13" s="364"/>
      <c r="B13" s="361"/>
      <c r="C13" s="381"/>
      <c r="D13" s="58" t="s">
        <v>130</v>
      </c>
      <c r="E13" s="114"/>
      <c r="F13" s="59" t="s">
        <v>131</v>
      </c>
      <c r="G13" s="117">
        <f>C12*6*E13</f>
        <v>0</v>
      </c>
      <c r="I13" s="364"/>
      <c r="J13" s="361"/>
      <c r="K13" s="353"/>
      <c r="L13" s="58" t="s">
        <v>130</v>
      </c>
      <c r="M13" s="114"/>
      <c r="N13" s="59" t="s">
        <v>131</v>
      </c>
      <c r="O13" s="117">
        <f>K12*6*M13</f>
        <v>0</v>
      </c>
      <c r="Q13" s="364"/>
      <c r="R13" s="361"/>
      <c r="S13" s="353"/>
      <c r="T13" s="58" t="s">
        <v>130</v>
      </c>
      <c r="U13" s="114"/>
      <c r="V13" s="59" t="s">
        <v>131</v>
      </c>
      <c r="W13" s="117">
        <f>S12*6*U13</f>
        <v>0</v>
      </c>
      <c r="Y13" s="359"/>
      <c r="Z13" s="361"/>
      <c r="AA13" s="353"/>
      <c r="AB13" s="58" t="s">
        <v>130</v>
      </c>
      <c r="AC13" s="114"/>
      <c r="AD13" s="59" t="s">
        <v>131</v>
      </c>
      <c r="AE13" s="117">
        <f>AA12*6*AC13</f>
        <v>0</v>
      </c>
      <c r="AG13" s="347"/>
      <c r="AH13" s="350"/>
      <c r="AI13" s="353"/>
      <c r="AJ13" s="58" t="s">
        <v>130</v>
      </c>
      <c r="AK13" s="114"/>
      <c r="AL13" s="59" t="s">
        <v>131</v>
      </c>
      <c r="AM13" s="117">
        <f>AI12*6*AK13</f>
        <v>0</v>
      </c>
      <c r="AO13" s="347"/>
      <c r="AP13" s="350"/>
      <c r="AQ13" s="353"/>
      <c r="AR13" s="58" t="s">
        <v>130</v>
      </c>
      <c r="AS13" s="114"/>
      <c r="AT13" s="59" t="s">
        <v>131</v>
      </c>
      <c r="AU13" s="117">
        <f>AQ12*6*AS13</f>
        <v>0</v>
      </c>
      <c r="AV13" s="123"/>
      <c r="AW13" s="347"/>
      <c r="AX13" s="350"/>
      <c r="AY13" s="353"/>
      <c r="AZ13" s="58" t="s">
        <v>130</v>
      </c>
      <c r="BA13" s="114"/>
      <c r="BB13" s="59" t="s">
        <v>131</v>
      </c>
      <c r="BC13" s="117">
        <f>AY12*6*BA13</f>
        <v>0</v>
      </c>
      <c r="BD13" s="123"/>
      <c r="BE13" s="347"/>
      <c r="BF13" s="350"/>
      <c r="BG13" s="353"/>
      <c r="BH13" s="58" t="s">
        <v>130</v>
      </c>
      <c r="BI13" s="114"/>
      <c r="BJ13" s="59" t="s">
        <v>131</v>
      </c>
      <c r="BK13" s="117">
        <f>BG12*6*BI13</f>
        <v>0</v>
      </c>
      <c r="BL13" s="123"/>
      <c r="BM13" s="375"/>
      <c r="BN13" s="350"/>
      <c r="BO13" s="353"/>
      <c r="BP13" s="58" t="s">
        <v>130</v>
      </c>
      <c r="BQ13" s="114"/>
      <c r="BR13" s="59" t="s">
        <v>131</v>
      </c>
      <c r="BS13" s="117">
        <f>BO12*6*BQ13</f>
        <v>0</v>
      </c>
      <c r="BT13" s="123"/>
    </row>
    <row r="14" spans="1:72" ht="18" customHeight="1" x14ac:dyDescent="0.2">
      <c r="A14" s="364"/>
      <c r="B14" s="361"/>
      <c r="C14" s="381"/>
      <c r="D14" s="58" t="s">
        <v>132</v>
      </c>
      <c r="E14" s="114"/>
      <c r="F14" s="59" t="s">
        <v>133</v>
      </c>
      <c r="G14" s="117">
        <f>C12*24*E14</f>
        <v>0</v>
      </c>
      <c r="I14" s="364"/>
      <c r="J14" s="361"/>
      <c r="K14" s="353"/>
      <c r="L14" s="58" t="s">
        <v>132</v>
      </c>
      <c r="M14" s="114"/>
      <c r="N14" s="59" t="s">
        <v>133</v>
      </c>
      <c r="O14" s="117">
        <f>K12*24*M14</f>
        <v>0</v>
      </c>
      <c r="Q14" s="364"/>
      <c r="R14" s="361"/>
      <c r="S14" s="353"/>
      <c r="T14" s="58" t="s">
        <v>132</v>
      </c>
      <c r="U14" s="114"/>
      <c r="V14" s="59" t="s">
        <v>133</v>
      </c>
      <c r="W14" s="117">
        <f>S12*24*U14</f>
        <v>0</v>
      </c>
      <c r="Y14" s="359"/>
      <c r="Z14" s="361"/>
      <c r="AA14" s="353"/>
      <c r="AB14" s="58" t="s">
        <v>132</v>
      </c>
      <c r="AC14" s="114"/>
      <c r="AD14" s="59" t="s">
        <v>133</v>
      </c>
      <c r="AE14" s="117">
        <f>AA12*24*AC14</f>
        <v>0</v>
      </c>
      <c r="AG14" s="347"/>
      <c r="AH14" s="350"/>
      <c r="AI14" s="353"/>
      <c r="AJ14" s="58" t="s">
        <v>132</v>
      </c>
      <c r="AK14" s="114"/>
      <c r="AL14" s="59" t="s">
        <v>133</v>
      </c>
      <c r="AM14" s="117">
        <f>AI12*24*AK14</f>
        <v>0</v>
      </c>
      <c r="AO14" s="347"/>
      <c r="AP14" s="350"/>
      <c r="AQ14" s="353"/>
      <c r="AR14" s="58" t="s">
        <v>132</v>
      </c>
      <c r="AS14" s="114"/>
      <c r="AT14" s="59" t="s">
        <v>133</v>
      </c>
      <c r="AU14" s="117">
        <f>AQ12*24*AS14</f>
        <v>0</v>
      </c>
      <c r="AV14" s="123"/>
      <c r="AW14" s="347"/>
      <c r="AX14" s="350"/>
      <c r="AY14" s="353"/>
      <c r="AZ14" s="58" t="s">
        <v>132</v>
      </c>
      <c r="BA14" s="114"/>
      <c r="BB14" s="59" t="s">
        <v>133</v>
      </c>
      <c r="BC14" s="117">
        <f>AY12*24*BA14</f>
        <v>0</v>
      </c>
      <c r="BD14" s="123"/>
      <c r="BE14" s="347"/>
      <c r="BF14" s="350"/>
      <c r="BG14" s="353"/>
      <c r="BH14" s="58" t="s">
        <v>132</v>
      </c>
      <c r="BI14" s="114"/>
      <c r="BJ14" s="59" t="s">
        <v>133</v>
      </c>
      <c r="BK14" s="117">
        <f>BG12*24*BI14</f>
        <v>0</v>
      </c>
      <c r="BL14" s="123"/>
      <c r="BM14" s="375"/>
      <c r="BN14" s="350"/>
      <c r="BO14" s="353"/>
      <c r="BP14" s="58" t="s">
        <v>132</v>
      </c>
      <c r="BQ14" s="114"/>
      <c r="BR14" s="59" t="s">
        <v>133</v>
      </c>
      <c r="BS14" s="117">
        <f>BO12*24*BQ14</f>
        <v>0</v>
      </c>
      <c r="BT14" s="123"/>
    </row>
    <row r="15" spans="1:72" ht="18" customHeight="1" x14ac:dyDescent="0.2">
      <c r="A15" s="364"/>
      <c r="B15" s="361"/>
      <c r="C15" s="382">
        <v>250</v>
      </c>
      <c r="D15" s="58" t="s">
        <v>123</v>
      </c>
      <c r="E15" s="114"/>
      <c r="F15" s="59" t="s">
        <v>124</v>
      </c>
      <c r="G15" s="117">
        <f>C15*E15</f>
        <v>0</v>
      </c>
      <c r="I15" s="364"/>
      <c r="J15" s="361"/>
      <c r="K15" s="111"/>
      <c r="L15" s="58" t="s">
        <v>123</v>
      </c>
      <c r="M15" s="114"/>
      <c r="N15" s="59" t="s">
        <v>124</v>
      </c>
      <c r="O15" s="117">
        <f t="shared" ref="O15:O22" si="0">K15*M15</f>
        <v>0</v>
      </c>
      <c r="Q15" s="364"/>
      <c r="R15" s="361"/>
      <c r="S15" s="111"/>
      <c r="T15" s="58" t="s">
        <v>123</v>
      </c>
      <c r="U15" s="114"/>
      <c r="V15" s="59" t="s">
        <v>124</v>
      </c>
      <c r="W15" s="117">
        <f t="shared" ref="W15:W22" si="1">S15*U15</f>
        <v>0</v>
      </c>
      <c r="Y15" s="359"/>
      <c r="Z15" s="361"/>
      <c r="AA15" s="111"/>
      <c r="AB15" s="58" t="s">
        <v>123</v>
      </c>
      <c r="AC15" s="114"/>
      <c r="AD15" s="59" t="s">
        <v>124</v>
      </c>
      <c r="AE15" s="117">
        <f t="shared" ref="AE15:AE22" si="2">AA15*AC15</f>
        <v>0</v>
      </c>
      <c r="AG15" s="347"/>
      <c r="AH15" s="350"/>
      <c r="AI15" s="111"/>
      <c r="AJ15" s="58" t="s">
        <v>123</v>
      </c>
      <c r="AK15" s="114"/>
      <c r="AL15" s="59" t="s">
        <v>124</v>
      </c>
      <c r="AM15" s="117">
        <f t="shared" ref="AM15:AM45" si="3">AI15*AK15</f>
        <v>0</v>
      </c>
      <c r="AO15" s="347"/>
      <c r="AP15" s="350"/>
      <c r="AQ15" s="111"/>
      <c r="AR15" s="58" t="s">
        <v>123</v>
      </c>
      <c r="AS15" s="114"/>
      <c r="AT15" s="59" t="s">
        <v>124</v>
      </c>
      <c r="AU15" s="117">
        <f t="shared" ref="AU15:AU45" si="4">AQ15*AS15</f>
        <v>0</v>
      </c>
      <c r="AV15" s="123"/>
      <c r="AW15" s="347"/>
      <c r="AX15" s="350"/>
      <c r="AY15" s="111"/>
      <c r="AZ15" s="58" t="s">
        <v>123</v>
      </c>
      <c r="BA15" s="114"/>
      <c r="BB15" s="59" t="s">
        <v>124</v>
      </c>
      <c r="BC15" s="117">
        <f t="shared" ref="BC15:BC45" si="5">AY15*BA15</f>
        <v>0</v>
      </c>
      <c r="BD15" s="123"/>
      <c r="BE15" s="347"/>
      <c r="BF15" s="350"/>
      <c r="BG15" s="111"/>
      <c r="BH15" s="58" t="s">
        <v>123</v>
      </c>
      <c r="BI15" s="114"/>
      <c r="BJ15" s="59" t="s">
        <v>124</v>
      </c>
      <c r="BK15" s="117">
        <f t="shared" ref="BK15:BK45" si="6">BG15*BI15</f>
        <v>0</v>
      </c>
      <c r="BL15" s="123"/>
      <c r="BM15" s="375"/>
      <c r="BN15" s="350"/>
      <c r="BO15" s="111"/>
      <c r="BP15" s="58" t="s">
        <v>123</v>
      </c>
      <c r="BQ15" s="114"/>
      <c r="BR15" s="59" t="s">
        <v>124</v>
      </c>
      <c r="BS15" s="117">
        <f t="shared" ref="BS15:BS45" si="7">BO15*BQ15</f>
        <v>0</v>
      </c>
      <c r="BT15" s="123"/>
    </row>
    <row r="16" spans="1:72" ht="18" customHeight="1" x14ac:dyDescent="0.2">
      <c r="A16" s="364"/>
      <c r="B16" s="361"/>
      <c r="C16" s="380"/>
      <c r="D16" s="58" t="s">
        <v>132</v>
      </c>
      <c r="E16" s="114"/>
      <c r="F16" s="57" t="s">
        <v>133</v>
      </c>
      <c r="G16" s="117">
        <f>C15*24*E16</f>
        <v>0</v>
      </c>
      <c r="I16" s="364"/>
      <c r="J16" s="361"/>
      <c r="K16" s="111"/>
      <c r="L16" s="58" t="s">
        <v>123</v>
      </c>
      <c r="M16" s="114"/>
      <c r="N16" s="59" t="s">
        <v>124</v>
      </c>
      <c r="O16" s="117">
        <f t="shared" si="0"/>
        <v>0</v>
      </c>
      <c r="Q16" s="364"/>
      <c r="R16" s="361"/>
      <c r="S16" s="111"/>
      <c r="T16" s="58" t="s">
        <v>123</v>
      </c>
      <c r="U16" s="114"/>
      <c r="V16" s="59" t="s">
        <v>124</v>
      </c>
      <c r="W16" s="117">
        <f t="shared" si="1"/>
        <v>0</v>
      </c>
      <c r="Y16" s="359"/>
      <c r="Z16" s="361"/>
      <c r="AA16" s="111"/>
      <c r="AB16" s="58" t="s">
        <v>123</v>
      </c>
      <c r="AC16" s="114"/>
      <c r="AD16" s="59" t="s">
        <v>124</v>
      </c>
      <c r="AE16" s="117">
        <f t="shared" si="2"/>
        <v>0</v>
      </c>
      <c r="AG16" s="347"/>
      <c r="AH16" s="350"/>
      <c r="AI16" s="111"/>
      <c r="AJ16" s="58" t="s">
        <v>123</v>
      </c>
      <c r="AK16" s="114"/>
      <c r="AL16" s="59" t="s">
        <v>124</v>
      </c>
      <c r="AM16" s="117">
        <f t="shared" si="3"/>
        <v>0</v>
      </c>
      <c r="AO16" s="347"/>
      <c r="AP16" s="350"/>
      <c r="AQ16" s="111"/>
      <c r="AR16" s="58" t="s">
        <v>123</v>
      </c>
      <c r="AS16" s="114"/>
      <c r="AT16" s="59" t="s">
        <v>124</v>
      </c>
      <c r="AU16" s="117">
        <f t="shared" si="4"/>
        <v>0</v>
      </c>
      <c r="AV16" s="123"/>
      <c r="AW16" s="347"/>
      <c r="AX16" s="350"/>
      <c r="AY16" s="111"/>
      <c r="AZ16" s="58" t="s">
        <v>123</v>
      </c>
      <c r="BA16" s="114"/>
      <c r="BB16" s="59" t="s">
        <v>124</v>
      </c>
      <c r="BC16" s="117">
        <f t="shared" si="5"/>
        <v>0</v>
      </c>
      <c r="BD16" s="123"/>
      <c r="BE16" s="347"/>
      <c r="BF16" s="350"/>
      <c r="BG16" s="111"/>
      <c r="BH16" s="58" t="s">
        <v>123</v>
      </c>
      <c r="BI16" s="114"/>
      <c r="BJ16" s="59" t="s">
        <v>124</v>
      </c>
      <c r="BK16" s="117">
        <f t="shared" si="6"/>
        <v>0</v>
      </c>
      <c r="BL16" s="123"/>
      <c r="BM16" s="375"/>
      <c r="BN16" s="350"/>
      <c r="BO16" s="111"/>
      <c r="BP16" s="58" t="s">
        <v>123</v>
      </c>
      <c r="BQ16" s="114"/>
      <c r="BR16" s="59" t="s">
        <v>124</v>
      </c>
      <c r="BS16" s="117">
        <f t="shared" si="7"/>
        <v>0</v>
      </c>
      <c r="BT16" s="123"/>
    </row>
    <row r="17" spans="1:78" ht="18" customHeight="1" x14ac:dyDescent="0.2">
      <c r="A17" s="364"/>
      <c r="B17" s="361"/>
      <c r="C17" s="383">
        <v>135</v>
      </c>
      <c r="D17" s="56" t="s">
        <v>123</v>
      </c>
      <c r="E17" s="113"/>
      <c r="F17" s="59" t="s">
        <v>124</v>
      </c>
      <c r="G17" s="116">
        <f>C17*E17</f>
        <v>0</v>
      </c>
      <c r="I17" s="364"/>
      <c r="J17" s="361"/>
      <c r="K17" s="111"/>
      <c r="L17" s="58" t="s">
        <v>123</v>
      </c>
      <c r="M17" s="114"/>
      <c r="N17" s="59" t="s">
        <v>124</v>
      </c>
      <c r="O17" s="117">
        <f t="shared" si="0"/>
        <v>0</v>
      </c>
      <c r="Q17" s="364"/>
      <c r="R17" s="361"/>
      <c r="S17" s="111"/>
      <c r="T17" s="58" t="s">
        <v>123</v>
      </c>
      <c r="U17" s="114"/>
      <c r="V17" s="59" t="s">
        <v>124</v>
      </c>
      <c r="W17" s="117">
        <f t="shared" si="1"/>
        <v>0</v>
      </c>
      <c r="Y17" s="359"/>
      <c r="Z17" s="361"/>
      <c r="AA17" s="111"/>
      <c r="AB17" s="58" t="s">
        <v>123</v>
      </c>
      <c r="AC17" s="114"/>
      <c r="AD17" s="59" t="s">
        <v>124</v>
      </c>
      <c r="AE17" s="117">
        <f t="shared" si="2"/>
        <v>0</v>
      </c>
      <c r="AG17" s="347"/>
      <c r="AH17" s="350"/>
      <c r="AI17" s="111"/>
      <c r="AJ17" s="58" t="s">
        <v>123</v>
      </c>
      <c r="AK17" s="114"/>
      <c r="AL17" s="59" t="s">
        <v>124</v>
      </c>
      <c r="AM17" s="117">
        <f t="shared" si="3"/>
        <v>0</v>
      </c>
      <c r="AO17" s="347"/>
      <c r="AP17" s="350"/>
      <c r="AQ17" s="111"/>
      <c r="AR17" s="58" t="s">
        <v>123</v>
      </c>
      <c r="AS17" s="114"/>
      <c r="AT17" s="59" t="s">
        <v>124</v>
      </c>
      <c r="AU17" s="117">
        <f t="shared" si="4"/>
        <v>0</v>
      </c>
      <c r="AV17" s="123"/>
      <c r="AW17" s="347"/>
      <c r="AX17" s="350"/>
      <c r="AY17" s="111"/>
      <c r="AZ17" s="58" t="s">
        <v>123</v>
      </c>
      <c r="BA17" s="114"/>
      <c r="BB17" s="59" t="s">
        <v>124</v>
      </c>
      <c r="BC17" s="117">
        <f t="shared" si="5"/>
        <v>0</v>
      </c>
      <c r="BD17" s="123"/>
      <c r="BE17" s="347"/>
      <c r="BF17" s="350"/>
      <c r="BG17" s="111"/>
      <c r="BH17" s="58" t="s">
        <v>123</v>
      </c>
      <c r="BI17" s="114"/>
      <c r="BJ17" s="59" t="s">
        <v>124</v>
      </c>
      <c r="BK17" s="117">
        <f t="shared" si="6"/>
        <v>0</v>
      </c>
      <c r="BL17" s="123"/>
      <c r="BM17" s="375"/>
      <c r="BN17" s="350"/>
      <c r="BO17" s="111"/>
      <c r="BP17" s="58" t="s">
        <v>123</v>
      </c>
      <c r="BQ17" s="114"/>
      <c r="BR17" s="59" t="s">
        <v>124</v>
      </c>
      <c r="BS17" s="117">
        <f t="shared" si="7"/>
        <v>0</v>
      </c>
      <c r="BT17" s="123"/>
    </row>
    <row r="18" spans="1:78" ht="18" customHeight="1" x14ac:dyDescent="0.2">
      <c r="A18" s="364"/>
      <c r="B18" s="361"/>
      <c r="C18" s="380"/>
      <c r="D18" s="58" t="s">
        <v>132</v>
      </c>
      <c r="E18" s="114"/>
      <c r="F18" s="57" t="s">
        <v>133</v>
      </c>
      <c r="G18" s="117">
        <f>C17*24*E18</f>
        <v>0</v>
      </c>
      <c r="I18" s="364"/>
      <c r="J18" s="361"/>
      <c r="K18" s="111"/>
      <c r="L18" s="58" t="s">
        <v>123</v>
      </c>
      <c r="M18" s="114"/>
      <c r="N18" s="59" t="s">
        <v>124</v>
      </c>
      <c r="O18" s="117">
        <f t="shared" si="0"/>
        <v>0</v>
      </c>
      <c r="Q18" s="364"/>
      <c r="R18" s="361"/>
      <c r="S18" s="111"/>
      <c r="T18" s="58" t="s">
        <v>123</v>
      </c>
      <c r="U18" s="114"/>
      <c r="V18" s="59" t="s">
        <v>124</v>
      </c>
      <c r="W18" s="117">
        <f t="shared" si="1"/>
        <v>0</v>
      </c>
      <c r="Y18" s="359"/>
      <c r="Z18" s="361"/>
      <c r="AA18" s="111"/>
      <c r="AB18" s="58" t="s">
        <v>123</v>
      </c>
      <c r="AC18" s="114"/>
      <c r="AD18" s="59" t="s">
        <v>124</v>
      </c>
      <c r="AE18" s="117">
        <f t="shared" si="2"/>
        <v>0</v>
      </c>
      <c r="AG18" s="347"/>
      <c r="AH18" s="350"/>
      <c r="AI18" s="111"/>
      <c r="AJ18" s="58" t="s">
        <v>123</v>
      </c>
      <c r="AK18" s="114"/>
      <c r="AL18" s="59" t="s">
        <v>124</v>
      </c>
      <c r="AM18" s="117">
        <f t="shared" si="3"/>
        <v>0</v>
      </c>
      <c r="AO18" s="347"/>
      <c r="AP18" s="350"/>
      <c r="AQ18" s="111"/>
      <c r="AR18" s="58" t="s">
        <v>123</v>
      </c>
      <c r="AS18" s="114"/>
      <c r="AT18" s="59" t="s">
        <v>124</v>
      </c>
      <c r="AU18" s="117">
        <f t="shared" si="4"/>
        <v>0</v>
      </c>
      <c r="AV18" s="123"/>
      <c r="AW18" s="347"/>
      <c r="AX18" s="350"/>
      <c r="AY18" s="111"/>
      <c r="AZ18" s="58" t="s">
        <v>123</v>
      </c>
      <c r="BA18" s="114"/>
      <c r="BB18" s="59" t="s">
        <v>124</v>
      </c>
      <c r="BC18" s="117">
        <f t="shared" si="5"/>
        <v>0</v>
      </c>
      <c r="BD18" s="123"/>
      <c r="BE18" s="347"/>
      <c r="BF18" s="350"/>
      <c r="BG18" s="111"/>
      <c r="BH18" s="58" t="s">
        <v>123</v>
      </c>
      <c r="BI18" s="114"/>
      <c r="BJ18" s="59" t="s">
        <v>124</v>
      </c>
      <c r="BK18" s="117">
        <f t="shared" si="6"/>
        <v>0</v>
      </c>
      <c r="BL18" s="123"/>
      <c r="BM18" s="375"/>
      <c r="BN18" s="350"/>
      <c r="BO18" s="111"/>
      <c r="BP18" s="58" t="s">
        <v>123</v>
      </c>
      <c r="BQ18" s="114"/>
      <c r="BR18" s="59" t="s">
        <v>124</v>
      </c>
      <c r="BS18" s="117">
        <f t="shared" si="7"/>
        <v>0</v>
      </c>
      <c r="BT18" s="123"/>
    </row>
    <row r="19" spans="1:78" ht="18" customHeight="1" x14ac:dyDescent="0.2">
      <c r="A19" s="364"/>
      <c r="B19" s="361"/>
      <c r="C19" s="111"/>
      <c r="D19" s="58" t="s">
        <v>123</v>
      </c>
      <c r="E19" s="114"/>
      <c r="F19" s="59" t="s">
        <v>124</v>
      </c>
      <c r="G19" s="117">
        <f>C19*E19</f>
        <v>0</v>
      </c>
      <c r="I19" s="364"/>
      <c r="J19" s="361"/>
      <c r="K19" s="111"/>
      <c r="L19" s="58" t="s">
        <v>123</v>
      </c>
      <c r="M19" s="114"/>
      <c r="N19" s="59" t="s">
        <v>124</v>
      </c>
      <c r="O19" s="117">
        <f t="shared" si="0"/>
        <v>0</v>
      </c>
      <c r="Q19" s="364"/>
      <c r="R19" s="361"/>
      <c r="S19" s="111"/>
      <c r="T19" s="58" t="s">
        <v>123</v>
      </c>
      <c r="U19" s="114"/>
      <c r="V19" s="59" t="s">
        <v>124</v>
      </c>
      <c r="W19" s="117">
        <f t="shared" si="1"/>
        <v>0</v>
      </c>
      <c r="Y19" s="359"/>
      <c r="Z19" s="361"/>
      <c r="AA19" s="111"/>
      <c r="AB19" s="58" t="s">
        <v>123</v>
      </c>
      <c r="AC19" s="114"/>
      <c r="AD19" s="59" t="s">
        <v>124</v>
      </c>
      <c r="AE19" s="117">
        <f t="shared" si="2"/>
        <v>0</v>
      </c>
      <c r="AG19" s="347"/>
      <c r="AH19" s="350"/>
      <c r="AI19" s="111"/>
      <c r="AJ19" s="58" t="s">
        <v>123</v>
      </c>
      <c r="AK19" s="114"/>
      <c r="AL19" s="59" t="s">
        <v>124</v>
      </c>
      <c r="AM19" s="117">
        <f t="shared" si="3"/>
        <v>0</v>
      </c>
      <c r="AO19" s="347"/>
      <c r="AP19" s="350"/>
      <c r="AQ19" s="111"/>
      <c r="AR19" s="58" t="s">
        <v>123</v>
      </c>
      <c r="AS19" s="114"/>
      <c r="AT19" s="59" t="s">
        <v>124</v>
      </c>
      <c r="AU19" s="117">
        <f t="shared" si="4"/>
        <v>0</v>
      </c>
      <c r="AV19" s="123"/>
      <c r="AW19" s="347"/>
      <c r="AX19" s="350"/>
      <c r="AY19" s="111"/>
      <c r="AZ19" s="58" t="s">
        <v>123</v>
      </c>
      <c r="BA19" s="114"/>
      <c r="BB19" s="59" t="s">
        <v>124</v>
      </c>
      <c r="BC19" s="117">
        <f t="shared" si="5"/>
        <v>0</v>
      </c>
      <c r="BD19" s="123"/>
      <c r="BE19" s="347"/>
      <c r="BF19" s="350"/>
      <c r="BG19" s="111"/>
      <c r="BH19" s="58" t="s">
        <v>123</v>
      </c>
      <c r="BI19" s="114"/>
      <c r="BJ19" s="59" t="s">
        <v>124</v>
      </c>
      <c r="BK19" s="117">
        <f t="shared" si="6"/>
        <v>0</v>
      </c>
      <c r="BL19" s="123"/>
      <c r="BM19" s="375"/>
      <c r="BN19" s="350"/>
      <c r="BO19" s="111"/>
      <c r="BP19" s="58" t="s">
        <v>123</v>
      </c>
      <c r="BQ19" s="114"/>
      <c r="BR19" s="59" t="s">
        <v>124</v>
      </c>
      <c r="BS19" s="117">
        <f t="shared" si="7"/>
        <v>0</v>
      </c>
      <c r="BT19" s="123"/>
    </row>
    <row r="20" spans="1:78" ht="18" customHeight="1" x14ac:dyDescent="0.2">
      <c r="A20" s="364"/>
      <c r="B20" s="361"/>
      <c r="C20" s="111"/>
      <c r="D20" s="58" t="s">
        <v>123</v>
      </c>
      <c r="E20" s="114"/>
      <c r="F20" s="59" t="s">
        <v>124</v>
      </c>
      <c r="G20" s="117">
        <f>C20*E20</f>
        <v>0</v>
      </c>
      <c r="I20" s="364"/>
      <c r="J20" s="361"/>
      <c r="K20" s="111"/>
      <c r="L20" s="58" t="s">
        <v>123</v>
      </c>
      <c r="M20" s="114"/>
      <c r="N20" s="59" t="s">
        <v>124</v>
      </c>
      <c r="O20" s="117">
        <f t="shared" si="0"/>
        <v>0</v>
      </c>
      <c r="Q20" s="364"/>
      <c r="R20" s="361"/>
      <c r="S20" s="111"/>
      <c r="T20" s="58" t="s">
        <v>123</v>
      </c>
      <c r="U20" s="114"/>
      <c r="V20" s="59" t="s">
        <v>124</v>
      </c>
      <c r="W20" s="117">
        <f t="shared" si="1"/>
        <v>0</v>
      </c>
      <c r="Y20" s="359"/>
      <c r="Z20" s="361"/>
      <c r="AA20" s="111"/>
      <c r="AB20" s="58" t="s">
        <v>123</v>
      </c>
      <c r="AC20" s="114"/>
      <c r="AD20" s="59" t="s">
        <v>124</v>
      </c>
      <c r="AE20" s="117">
        <f t="shared" si="2"/>
        <v>0</v>
      </c>
      <c r="AG20" s="347"/>
      <c r="AH20" s="350"/>
      <c r="AI20" s="111"/>
      <c r="AJ20" s="58" t="s">
        <v>123</v>
      </c>
      <c r="AK20" s="114"/>
      <c r="AL20" s="59" t="s">
        <v>124</v>
      </c>
      <c r="AM20" s="117">
        <f t="shared" si="3"/>
        <v>0</v>
      </c>
      <c r="AO20" s="347"/>
      <c r="AP20" s="350"/>
      <c r="AQ20" s="111"/>
      <c r="AR20" s="58" t="s">
        <v>123</v>
      </c>
      <c r="AS20" s="114"/>
      <c r="AT20" s="59" t="s">
        <v>124</v>
      </c>
      <c r="AU20" s="117">
        <f t="shared" si="4"/>
        <v>0</v>
      </c>
      <c r="AV20" s="123"/>
      <c r="AW20" s="347"/>
      <c r="AX20" s="350"/>
      <c r="AY20" s="111"/>
      <c r="AZ20" s="58" t="s">
        <v>123</v>
      </c>
      <c r="BA20" s="114"/>
      <c r="BB20" s="59" t="s">
        <v>124</v>
      </c>
      <c r="BC20" s="117">
        <f t="shared" si="5"/>
        <v>0</v>
      </c>
      <c r="BD20" s="123"/>
      <c r="BE20" s="347"/>
      <c r="BF20" s="350"/>
      <c r="BG20" s="111"/>
      <c r="BH20" s="58" t="s">
        <v>123</v>
      </c>
      <c r="BI20" s="114"/>
      <c r="BJ20" s="59" t="s">
        <v>124</v>
      </c>
      <c r="BK20" s="117">
        <f t="shared" si="6"/>
        <v>0</v>
      </c>
      <c r="BL20" s="123"/>
      <c r="BM20" s="375"/>
      <c r="BN20" s="350"/>
      <c r="BO20" s="111"/>
      <c r="BP20" s="58" t="s">
        <v>123</v>
      </c>
      <c r="BQ20" s="114"/>
      <c r="BR20" s="59" t="s">
        <v>124</v>
      </c>
      <c r="BS20" s="117">
        <f t="shared" si="7"/>
        <v>0</v>
      </c>
      <c r="BT20" s="123"/>
    </row>
    <row r="21" spans="1:78" ht="18" customHeight="1" x14ac:dyDescent="0.2">
      <c r="A21" s="364"/>
      <c r="B21" s="361"/>
      <c r="C21" s="111"/>
      <c r="D21" s="58" t="s">
        <v>123</v>
      </c>
      <c r="E21" s="114"/>
      <c r="F21" s="59" t="s">
        <v>124</v>
      </c>
      <c r="G21" s="117">
        <f>C21*E21</f>
        <v>0</v>
      </c>
      <c r="I21" s="364"/>
      <c r="J21" s="361"/>
      <c r="K21" s="111"/>
      <c r="L21" s="58" t="s">
        <v>123</v>
      </c>
      <c r="M21" s="114"/>
      <c r="N21" s="59" t="s">
        <v>124</v>
      </c>
      <c r="O21" s="117">
        <f t="shared" si="0"/>
        <v>0</v>
      </c>
      <c r="Q21" s="364"/>
      <c r="R21" s="361"/>
      <c r="S21" s="111"/>
      <c r="T21" s="58" t="s">
        <v>123</v>
      </c>
      <c r="U21" s="114"/>
      <c r="V21" s="59" t="s">
        <v>124</v>
      </c>
      <c r="W21" s="117">
        <f t="shared" si="1"/>
        <v>0</v>
      </c>
      <c r="Y21" s="359"/>
      <c r="Z21" s="361"/>
      <c r="AA21" s="111"/>
      <c r="AB21" s="58" t="s">
        <v>123</v>
      </c>
      <c r="AC21" s="114"/>
      <c r="AD21" s="59" t="s">
        <v>124</v>
      </c>
      <c r="AE21" s="117">
        <f t="shared" si="2"/>
        <v>0</v>
      </c>
      <c r="AG21" s="347"/>
      <c r="AH21" s="351"/>
      <c r="AI21" s="111"/>
      <c r="AJ21" s="58" t="s">
        <v>123</v>
      </c>
      <c r="AK21" s="114"/>
      <c r="AL21" s="59" t="s">
        <v>124</v>
      </c>
      <c r="AM21" s="117">
        <f t="shared" si="3"/>
        <v>0</v>
      </c>
      <c r="AO21" s="347"/>
      <c r="AP21" s="351"/>
      <c r="AQ21" s="111"/>
      <c r="AR21" s="58" t="s">
        <v>123</v>
      </c>
      <c r="AS21" s="114"/>
      <c r="AT21" s="59" t="s">
        <v>124</v>
      </c>
      <c r="AU21" s="117">
        <f t="shared" si="4"/>
        <v>0</v>
      </c>
      <c r="AV21" s="123"/>
      <c r="AW21" s="347"/>
      <c r="AX21" s="351"/>
      <c r="AY21" s="111"/>
      <c r="AZ21" s="58" t="s">
        <v>123</v>
      </c>
      <c r="BA21" s="114"/>
      <c r="BB21" s="59" t="s">
        <v>124</v>
      </c>
      <c r="BC21" s="117">
        <f t="shared" si="5"/>
        <v>0</v>
      </c>
      <c r="BD21" s="123"/>
      <c r="BE21" s="347"/>
      <c r="BF21" s="351"/>
      <c r="BG21" s="111"/>
      <c r="BH21" s="58" t="s">
        <v>123</v>
      </c>
      <c r="BI21" s="114"/>
      <c r="BJ21" s="59" t="s">
        <v>124</v>
      </c>
      <c r="BK21" s="117">
        <f t="shared" si="6"/>
        <v>0</v>
      </c>
      <c r="BL21" s="123"/>
      <c r="BM21" s="375"/>
      <c r="BN21" s="351"/>
      <c r="BO21" s="111"/>
      <c r="BP21" s="58" t="s">
        <v>123</v>
      </c>
      <c r="BQ21" s="114"/>
      <c r="BR21" s="59" t="s">
        <v>124</v>
      </c>
      <c r="BS21" s="117">
        <f t="shared" si="7"/>
        <v>0</v>
      </c>
      <c r="BT21" s="123"/>
    </row>
    <row r="22" spans="1:78" ht="18" customHeight="1" x14ac:dyDescent="0.2">
      <c r="A22" s="364"/>
      <c r="B22" s="361" t="s">
        <v>134</v>
      </c>
      <c r="C22" s="353">
        <v>633</v>
      </c>
      <c r="D22" s="58" t="s">
        <v>123</v>
      </c>
      <c r="E22" s="114"/>
      <c r="F22" s="59" t="s">
        <v>124</v>
      </c>
      <c r="G22" s="117">
        <f>C22*E22</f>
        <v>0</v>
      </c>
      <c r="I22" s="364"/>
      <c r="J22" s="361" t="s">
        <v>134</v>
      </c>
      <c r="K22" s="353">
        <v>633</v>
      </c>
      <c r="L22" s="58" t="s">
        <v>123</v>
      </c>
      <c r="M22" s="114"/>
      <c r="N22" s="59" t="s">
        <v>124</v>
      </c>
      <c r="O22" s="117">
        <f t="shared" si="0"/>
        <v>0</v>
      </c>
      <c r="Q22" s="364"/>
      <c r="R22" s="361" t="s">
        <v>134</v>
      </c>
      <c r="S22" s="353">
        <v>633</v>
      </c>
      <c r="T22" s="58" t="s">
        <v>123</v>
      </c>
      <c r="U22" s="114"/>
      <c r="V22" s="59" t="s">
        <v>124</v>
      </c>
      <c r="W22" s="117">
        <f t="shared" si="1"/>
        <v>0</v>
      </c>
      <c r="Y22" s="359"/>
      <c r="Z22" s="361" t="s">
        <v>134</v>
      </c>
      <c r="AA22" s="353">
        <v>633</v>
      </c>
      <c r="AB22" s="58" t="s">
        <v>123</v>
      </c>
      <c r="AC22" s="114"/>
      <c r="AD22" s="59" t="s">
        <v>124</v>
      </c>
      <c r="AE22" s="117">
        <f t="shared" si="2"/>
        <v>0</v>
      </c>
      <c r="AG22" s="347"/>
      <c r="AH22" s="354" t="s">
        <v>134</v>
      </c>
      <c r="AI22" s="226">
        <v>150</v>
      </c>
      <c r="AJ22" s="58" t="s">
        <v>123</v>
      </c>
      <c r="AK22" s="114"/>
      <c r="AL22" s="59" t="s">
        <v>124</v>
      </c>
      <c r="AM22" s="117">
        <f t="shared" si="3"/>
        <v>0</v>
      </c>
      <c r="AO22" s="347"/>
      <c r="AP22" s="354" t="s">
        <v>134</v>
      </c>
      <c r="AQ22" s="226">
        <v>150</v>
      </c>
      <c r="AR22" s="58" t="s">
        <v>123</v>
      </c>
      <c r="AS22" s="114"/>
      <c r="AT22" s="59" t="s">
        <v>124</v>
      </c>
      <c r="AU22" s="117">
        <f t="shared" si="4"/>
        <v>0</v>
      </c>
      <c r="AV22" s="123"/>
      <c r="AW22" s="347"/>
      <c r="AX22" s="354" t="s">
        <v>134</v>
      </c>
      <c r="AY22" s="226">
        <v>150</v>
      </c>
      <c r="AZ22" s="58" t="s">
        <v>123</v>
      </c>
      <c r="BA22" s="114"/>
      <c r="BB22" s="59" t="s">
        <v>124</v>
      </c>
      <c r="BC22" s="117">
        <f t="shared" si="5"/>
        <v>0</v>
      </c>
      <c r="BD22" s="123"/>
      <c r="BE22" s="347"/>
      <c r="BF22" s="354" t="s">
        <v>134</v>
      </c>
      <c r="BG22" s="226">
        <v>150</v>
      </c>
      <c r="BH22" s="58" t="s">
        <v>123</v>
      </c>
      <c r="BI22" s="114"/>
      <c r="BJ22" s="59" t="s">
        <v>124</v>
      </c>
      <c r="BK22" s="117">
        <f t="shared" si="6"/>
        <v>0</v>
      </c>
      <c r="BL22" s="123"/>
      <c r="BM22" s="375"/>
      <c r="BN22" s="354" t="s">
        <v>134</v>
      </c>
      <c r="BO22" s="226">
        <v>150</v>
      </c>
      <c r="BP22" s="58" t="s">
        <v>123</v>
      </c>
      <c r="BQ22" s="114"/>
      <c r="BR22" s="59" t="s">
        <v>124</v>
      </c>
      <c r="BS22" s="117">
        <f t="shared" si="7"/>
        <v>0</v>
      </c>
      <c r="BT22" s="123"/>
    </row>
    <row r="23" spans="1:78" ht="18" customHeight="1" x14ac:dyDescent="0.2">
      <c r="A23" s="364"/>
      <c r="B23" s="361"/>
      <c r="C23" s="353"/>
      <c r="D23" s="58" t="s">
        <v>135</v>
      </c>
      <c r="E23" s="114"/>
      <c r="F23" s="59" t="s">
        <v>133</v>
      </c>
      <c r="G23" s="117">
        <f>C22*20*E23</f>
        <v>0</v>
      </c>
      <c r="I23" s="364"/>
      <c r="J23" s="361"/>
      <c r="K23" s="353"/>
      <c r="L23" s="58" t="s">
        <v>135</v>
      </c>
      <c r="M23" s="114"/>
      <c r="N23" s="59" t="s">
        <v>133</v>
      </c>
      <c r="O23" s="117">
        <f>K22*20*M23</f>
        <v>0</v>
      </c>
      <c r="Q23" s="364"/>
      <c r="R23" s="361"/>
      <c r="S23" s="353"/>
      <c r="T23" s="58" t="s">
        <v>135</v>
      </c>
      <c r="U23" s="114"/>
      <c r="V23" s="59" t="s">
        <v>133</v>
      </c>
      <c r="W23" s="117">
        <f>S22*20*U23</f>
        <v>0</v>
      </c>
      <c r="Y23" s="359"/>
      <c r="Z23" s="361"/>
      <c r="AA23" s="353"/>
      <c r="AB23" s="58" t="s">
        <v>135</v>
      </c>
      <c r="AC23" s="114"/>
      <c r="AD23" s="59" t="s">
        <v>133</v>
      </c>
      <c r="AE23" s="117">
        <f>AA22*20*AC23</f>
        <v>0</v>
      </c>
      <c r="AG23" s="347"/>
      <c r="AH23" s="350"/>
      <c r="AI23" s="226">
        <v>180</v>
      </c>
      <c r="AJ23" s="58" t="s">
        <v>123</v>
      </c>
      <c r="AK23" s="114"/>
      <c r="AL23" s="59" t="s">
        <v>124</v>
      </c>
      <c r="AM23" s="117">
        <f t="shared" si="3"/>
        <v>0</v>
      </c>
      <c r="AO23" s="347"/>
      <c r="AP23" s="350"/>
      <c r="AQ23" s="226">
        <v>180</v>
      </c>
      <c r="AR23" s="58" t="s">
        <v>123</v>
      </c>
      <c r="AS23" s="114"/>
      <c r="AT23" s="59" t="s">
        <v>124</v>
      </c>
      <c r="AU23" s="117">
        <f t="shared" si="4"/>
        <v>0</v>
      </c>
      <c r="AV23" s="123"/>
      <c r="AW23" s="347"/>
      <c r="AX23" s="350"/>
      <c r="AY23" s="226">
        <v>180</v>
      </c>
      <c r="AZ23" s="58" t="s">
        <v>123</v>
      </c>
      <c r="BA23" s="114"/>
      <c r="BB23" s="59" t="s">
        <v>124</v>
      </c>
      <c r="BC23" s="117">
        <f t="shared" si="5"/>
        <v>0</v>
      </c>
      <c r="BD23" s="123"/>
      <c r="BE23" s="347"/>
      <c r="BF23" s="350"/>
      <c r="BG23" s="226">
        <v>180</v>
      </c>
      <c r="BH23" s="58" t="s">
        <v>123</v>
      </c>
      <c r="BI23" s="114"/>
      <c r="BJ23" s="59" t="s">
        <v>124</v>
      </c>
      <c r="BK23" s="117">
        <f t="shared" si="6"/>
        <v>0</v>
      </c>
      <c r="BL23" s="123"/>
      <c r="BM23" s="375"/>
      <c r="BN23" s="350"/>
      <c r="BO23" s="226">
        <v>180</v>
      </c>
      <c r="BP23" s="58" t="s">
        <v>123</v>
      </c>
      <c r="BQ23" s="114"/>
      <c r="BR23" s="59" t="s">
        <v>124</v>
      </c>
      <c r="BS23" s="117">
        <f t="shared" si="7"/>
        <v>0</v>
      </c>
      <c r="BT23" s="123"/>
    </row>
    <row r="24" spans="1:78" ht="18" customHeight="1" x14ac:dyDescent="0.2">
      <c r="A24" s="364"/>
      <c r="B24" s="361"/>
      <c r="C24" s="353">
        <v>500</v>
      </c>
      <c r="D24" s="58" t="s">
        <v>123</v>
      </c>
      <c r="E24" s="114"/>
      <c r="F24" s="59" t="s">
        <v>124</v>
      </c>
      <c r="G24" s="117">
        <f>C24*E24</f>
        <v>0</v>
      </c>
      <c r="I24" s="364"/>
      <c r="J24" s="361"/>
      <c r="K24" s="353">
        <v>500</v>
      </c>
      <c r="L24" s="58" t="s">
        <v>123</v>
      </c>
      <c r="M24" s="114"/>
      <c r="N24" s="59" t="s">
        <v>124</v>
      </c>
      <c r="O24" s="117">
        <f>K24*M24</f>
        <v>0</v>
      </c>
      <c r="Q24" s="364"/>
      <c r="R24" s="361"/>
      <c r="S24" s="353">
        <v>500</v>
      </c>
      <c r="T24" s="58" t="s">
        <v>123</v>
      </c>
      <c r="U24" s="114"/>
      <c r="V24" s="59" t="s">
        <v>124</v>
      </c>
      <c r="W24" s="117">
        <f>S24*U24</f>
        <v>0</v>
      </c>
      <c r="Y24" s="359"/>
      <c r="Z24" s="361"/>
      <c r="AA24" s="353">
        <v>500</v>
      </c>
      <c r="AB24" s="58" t="s">
        <v>123</v>
      </c>
      <c r="AC24" s="114"/>
      <c r="AD24" s="59" t="s">
        <v>124</v>
      </c>
      <c r="AE24" s="117">
        <f>AA24*AC24</f>
        <v>0</v>
      </c>
      <c r="AG24" s="347"/>
      <c r="AH24" s="350"/>
      <c r="AI24" s="226">
        <v>200</v>
      </c>
      <c r="AJ24" s="58" t="s">
        <v>123</v>
      </c>
      <c r="AK24" s="114"/>
      <c r="AL24" s="59" t="s">
        <v>124</v>
      </c>
      <c r="AM24" s="117">
        <f t="shared" si="3"/>
        <v>0</v>
      </c>
      <c r="AO24" s="347"/>
      <c r="AP24" s="350"/>
      <c r="AQ24" s="226">
        <v>200</v>
      </c>
      <c r="AR24" s="58" t="s">
        <v>123</v>
      </c>
      <c r="AS24" s="114"/>
      <c r="AT24" s="59" t="s">
        <v>124</v>
      </c>
      <c r="AU24" s="117">
        <f t="shared" si="4"/>
        <v>0</v>
      </c>
      <c r="AV24" s="123"/>
      <c r="AW24" s="347"/>
      <c r="AX24" s="350"/>
      <c r="AY24" s="226">
        <v>200</v>
      </c>
      <c r="AZ24" s="58" t="s">
        <v>123</v>
      </c>
      <c r="BA24" s="114"/>
      <c r="BB24" s="59" t="s">
        <v>124</v>
      </c>
      <c r="BC24" s="117">
        <f t="shared" si="5"/>
        <v>0</v>
      </c>
      <c r="BD24" s="123"/>
      <c r="BE24" s="347"/>
      <c r="BF24" s="350"/>
      <c r="BG24" s="226">
        <v>200</v>
      </c>
      <c r="BH24" s="58" t="s">
        <v>123</v>
      </c>
      <c r="BI24" s="114"/>
      <c r="BJ24" s="59" t="s">
        <v>124</v>
      </c>
      <c r="BK24" s="117">
        <f t="shared" si="6"/>
        <v>0</v>
      </c>
      <c r="BL24" s="123"/>
      <c r="BM24" s="375"/>
      <c r="BN24" s="350"/>
      <c r="BO24" s="226">
        <v>200</v>
      </c>
      <c r="BP24" s="58" t="s">
        <v>123</v>
      </c>
      <c r="BQ24" s="114"/>
      <c r="BR24" s="59" t="s">
        <v>124</v>
      </c>
      <c r="BS24" s="117">
        <f t="shared" si="7"/>
        <v>0</v>
      </c>
      <c r="BT24" s="123"/>
    </row>
    <row r="25" spans="1:78" ht="18" customHeight="1" x14ac:dyDescent="0.2">
      <c r="A25" s="364"/>
      <c r="B25" s="361"/>
      <c r="C25" s="353"/>
      <c r="D25" s="58" t="s">
        <v>135</v>
      </c>
      <c r="E25" s="114"/>
      <c r="F25" s="59" t="s">
        <v>133</v>
      </c>
      <c r="G25" s="117">
        <f>C24*20*E25</f>
        <v>0</v>
      </c>
      <c r="I25" s="364"/>
      <c r="J25" s="361"/>
      <c r="K25" s="353"/>
      <c r="L25" s="58" t="s">
        <v>135</v>
      </c>
      <c r="M25" s="114"/>
      <c r="N25" s="59" t="s">
        <v>133</v>
      </c>
      <c r="O25" s="117">
        <f>K24*20*M25</f>
        <v>0</v>
      </c>
      <c r="Q25" s="364"/>
      <c r="R25" s="361"/>
      <c r="S25" s="353"/>
      <c r="T25" s="58" t="s">
        <v>135</v>
      </c>
      <c r="U25" s="114"/>
      <c r="V25" s="59" t="s">
        <v>133</v>
      </c>
      <c r="W25" s="117">
        <f>S24*20*U25</f>
        <v>0</v>
      </c>
      <c r="Y25" s="359"/>
      <c r="Z25" s="361"/>
      <c r="AA25" s="353"/>
      <c r="AB25" s="58" t="s">
        <v>135</v>
      </c>
      <c r="AC25" s="114"/>
      <c r="AD25" s="59" t="s">
        <v>133</v>
      </c>
      <c r="AE25" s="117">
        <f>AA24*20*AC25</f>
        <v>0</v>
      </c>
      <c r="AG25" s="347"/>
      <c r="AH25" s="350"/>
      <c r="AI25" s="226">
        <v>300</v>
      </c>
      <c r="AJ25" s="58" t="s">
        <v>123</v>
      </c>
      <c r="AK25" s="114"/>
      <c r="AL25" s="59" t="s">
        <v>124</v>
      </c>
      <c r="AM25" s="117">
        <f t="shared" si="3"/>
        <v>0</v>
      </c>
      <c r="AO25" s="347"/>
      <c r="AP25" s="350"/>
      <c r="AQ25" s="226">
        <v>300</v>
      </c>
      <c r="AR25" s="58" t="s">
        <v>123</v>
      </c>
      <c r="AS25" s="114"/>
      <c r="AT25" s="59" t="s">
        <v>124</v>
      </c>
      <c r="AU25" s="117">
        <f t="shared" si="4"/>
        <v>0</v>
      </c>
      <c r="AV25" s="123"/>
      <c r="AW25" s="347"/>
      <c r="AX25" s="350"/>
      <c r="AY25" s="226">
        <v>300</v>
      </c>
      <c r="AZ25" s="58" t="s">
        <v>123</v>
      </c>
      <c r="BA25" s="114"/>
      <c r="BB25" s="59" t="s">
        <v>124</v>
      </c>
      <c r="BC25" s="117">
        <f t="shared" si="5"/>
        <v>0</v>
      </c>
      <c r="BD25" s="123"/>
      <c r="BE25" s="347"/>
      <c r="BF25" s="350"/>
      <c r="BG25" s="226">
        <v>300</v>
      </c>
      <c r="BH25" s="58" t="s">
        <v>123</v>
      </c>
      <c r="BI25" s="114"/>
      <c r="BJ25" s="59" t="s">
        <v>124</v>
      </c>
      <c r="BK25" s="117">
        <f t="shared" si="6"/>
        <v>0</v>
      </c>
      <c r="BL25" s="123"/>
      <c r="BM25" s="375"/>
      <c r="BN25" s="350"/>
      <c r="BO25" s="226">
        <v>300</v>
      </c>
      <c r="BP25" s="58" t="s">
        <v>123</v>
      </c>
      <c r="BQ25" s="114"/>
      <c r="BR25" s="59" t="s">
        <v>124</v>
      </c>
      <c r="BS25" s="117">
        <f t="shared" si="7"/>
        <v>0</v>
      </c>
      <c r="BT25" s="123"/>
    </row>
    <row r="26" spans="1:78" ht="18" customHeight="1" x14ac:dyDescent="0.2">
      <c r="A26" s="364"/>
      <c r="B26" s="361"/>
      <c r="C26" s="353">
        <v>334</v>
      </c>
      <c r="D26" s="58" t="s">
        <v>123</v>
      </c>
      <c r="E26" s="114"/>
      <c r="F26" s="59" t="s">
        <v>124</v>
      </c>
      <c r="G26" s="117">
        <f>C26*E26</f>
        <v>0</v>
      </c>
      <c r="I26" s="364"/>
      <c r="J26" s="361"/>
      <c r="K26" s="353">
        <v>334</v>
      </c>
      <c r="L26" s="58" t="s">
        <v>123</v>
      </c>
      <c r="M26" s="114"/>
      <c r="N26" s="59" t="s">
        <v>124</v>
      </c>
      <c r="O26" s="117">
        <f>K26*M26</f>
        <v>0</v>
      </c>
      <c r="Q26" s="364"/>
      <c r="R26" s="361"/>
      <c r="S26" s="353">
        <v>334</v>
      </c>
      <c r="T26" s="58" t="s">
        <v>123</v>
      </c>
      <c r="U26" s="114"/>
      <c r="V26" s="59" t="s">
        <v>124</v>
      </c>
      <c r="W26" s="117">
        <f>S26*U26</f>
        <v>0</v>
      </c>
      <c r="Y26" s="359"/>
      <c r="Z26" s="361"/>
      <c r="AA26" s="353">
        <v>334</v>
      </c>
      <c r="AB26" s="58" t="s">
        <v>123</v>
      </c>
      <c r="AC26" s="114"/>
      <c r="AD26" s="59" t="s">
        <v>124</v>
      </c>
      <c r="AE26" s="117">
        <f>AA26*AC26</f>
        <v>0</v>
      </c>
      <c r="AG26" s="347"/>
      <c r="AH26" s="350"/>
      <c r="AI26" s="226">
        <v>375</v>
      </c>
      <c r="AJ26" s="58" t="s">
        <v>123</v>
      </c>
      <c r="AK26" s="114"/>
      <c r="AL26" s="59" t="s">
        <v>124</v>
      </c>
      <c r="AM26" s="117">
        <f t="shared" si="3"/>
        <v>0</v>
      </c>
      <c r="AO26" s="347"/>
      <c r="AP26" s="350"/>
      <c r="AQ26" s="226">
        <v>375</v>
      </c>
      <c r="AR26" s="58" t="s">
        <v>123</v>
      </c>
      <c r="AS26" s="114"/>
      <c r="AT26" s="59" t="s">
        <v>124</v>
      </c>
      <c r="AU26" s="117">
        <f t="shared" si="4"/>
        <v>0</v>
      </c>
      <c r="AV26" s="123"/>
      <c r="AW26" s="347"/>
      <c r="AX26" s="350"/>
      <c r="AY26" s="226">
        <v>375</v>
      </c>
      <c r="AZ26" s="58" t="s">
        <v>123</v>
      </c>
      <c r="BA26" s="114"/>
      <c r="BB26" s="59" t="s">
        <v>124</v>
      </c>
      <c r="BC26" s="117">
        <f t="shared" si="5"/>
        <v>0</v>
      </c>
      <c r="BD26" s="123"/>
      <c r="BE26" s="347"/>
      <c r="BF26" s="350"/>
      <c r="BG26" s="226">
        <v>375</v>
      </c>
      <c r="BH26" s="58" t="s">
        <v>123</v>
      </c>
      <c r="BI26" s="114"/>
      <c r="BJ26" s="59" t="s">
        <v>124</v>
      </c>
      <c r="BK26" s="117">
        <f t="shared" si="6"/>
        <v>0</v>
      </c>
      <c r="BL26" s="123"/>
      <c r="BM26" s="375"/>
      <c r="BN26" s="350"/>
      <c r="BO26" s="226">
        <v>375</v>
      </c>
      <c r="BP26" s="58" t="s">
        <v>123</v>
      </c>
      <c r="BQ26" s="114"/>
      <c r="BR26" s="59" t="s">
        <v>124</v>
      </c>
      <c r="BS26" s="117">
        <f t="shared" si="7"/>
        <v>0</v>
      </c>
      <c r="BT26" s="123"/>
    </row>
    <row r="27" spans="1:78" ht="18" customHeight="1" x14ac:dyDescent="0.2">
      <c r="A27" s="364"/>
      <c r="B27" s="361"/>
      <c r="C27" s="353"/>
      <c r="D27" s="58" t="s">
        <v>136</v>
      </c>
      <c r="E27" s="114"/>
      <c r="F27" s="59" t="s">
        <v>133</v>
      </c>
      <c r="G27" s="117">
        <f>C26*30*E27</f>
        <v>0</v>
      </c>
      <c r="I27" s="364"/>
      <c r="J27" s="361"/>
      <c r="K27" s="353"/>
      <c r="L27" s="58" t="s">
        <v>136</v>
      </c>
      <c r="M27" s="114"/>
      <c r="N27" s="59" t="s">
        <v>133</v>
      </c>
      <c r="O27" s="117">
        <f>K26*30*M27</f>
        <v>0</v>
      </c>
      <c r="Q27" s="364"/>
      <c r="R27" s="361"/>
      <c r="S27" s="353"/>
      <c r="T27" s="58" t="s">
        <v>136</v>
      </c>
      <c r="U27" s="114"/>
      <c r="V27" s="59" t="s">
        <v>133</v>
      </c>
      <c r="W27" s="117">
        <f>S26*30*U27</f>
        <v>0</v>
      </c>
      <c r="Y27" s="359"/>
      <c r="Z27" s="361"/>
      <c r="AA27" s="353"/>
      <c r="AB27" s="58" t="s">
        <v>136</v>
      </c>
      <c r="AC27" s="114"/>
      <c r="AD27" s="59" t="s">
        <v>133</v>
      </c>
      <c r="AE27" s="117">
        <f>AA26*30*AC27</f>
        <v>0</v>
      </c>
      <c r="AG27" s="347"/>
      <c r="AH27" s="350"/>
      <c r="AI27" s="226">
        <v>750</v>
      </c>
      <c r="AJ27" s="58" t="s">
        <v>123</v>
      </c>
      <c r="AK27" s="114"/>
      <c r="AL27" s="59" t="s">
        <v>124</v>
      </c>
      <c r="AM27" s="117">
        <f t="shared" si="3"/>
        <v>0</v>
      </c>
      <c r="AO27" s="347"/>
      <c r="AP27" s="350"/>
      <c r="AQ27" s="226">
        <v>750</v>
      </c>
      <c r="AR27" s="58" t="s">
        <v>123</v>
      </c>
      <c r="AS27" s="114"/>
      <c r="AT27" s="59" t="s">
        <v>124</v>
      </c>
      <c r="AU27" s="117">
        <f t="shared" si="4"/>
        <v>0</v>
      </c>
      <c r="AV27" s="123"/>
      <c r="AW27" s="347"/>
      <c r="AX27" s="350"/>
      <c r="AY27" s="226">
        <v>750</v>
      </c>
      <c r="AZ27" s="58" t="s">
        <v>123</v>
      </c>
      <c r="BA27" s="114"/>
      <c r="BB27" s="59" t="s">
        <v>124</v>
      </c>
      <c r="BC27" s="117">
        <f t="shared" si="5"/>
        <v>0</v>
      </c>
      <c r="BD27" s="123"/>
      <c r="BE27" s="347"/>
      <c r="BF27" s="350"/>
      <c r="BG27" s="226">
        <v>750</v>
      </c>
      <c r="BH27" s="58" t="s">
        <v>123</v>
      </c>
      <c r="BI27" s="114"/>
      <c r="BJ27" s="59" t="s">
        <v>124</v>
      </c>
      <c r="BK27" s="117">
        <f t="shared" si="6"/>
        <v>0</v>
      </c>
      <c r="BL27" s="123"/>
      <c r="BM27" s="375"/>
      <c r="BN27" s="350"/>
      <c r="BO27" s="226">
        <v>750</v>
      </c>
      <c r="BP27" s="58" t="s">
        <v>123</v>
      </c>
      <c r="BQ27" s="114"/>
      <c r="BR27" s="59" t="s">
        <v>124</v>
      </c>
      <c r="BS27" s="117">
        <f t="shared" si="7"/>
        <v>0</v>
      </c>
      <c r="BT27" s="123"/>
    </row>
    <row r="28" spans="1:78" ht="18" customHeight="1" x14ac:dyDescent="0.2">
      <c r="A28" s="364"/>
      <c r="B28" s="361"/>
      <c r="C28" s="362">
        <v>330</v>
      </c>
      <c r="D28" s="58" t="s">
        <v>123</v>
      </c>
      <c r="E28" s="114"/>
      <c r="F28" s="59" t="s">
        <v>124</v>
      </c>
      <c r="G28" s="117">
        <f>C28*E28</f>
        <v>0</v>
      </c>
      <c r="I28" s="364"/>
      <c r="J28" s="361"/>
      <c r="K28" s="362">
        <v>330</v>
      </c>
      <c r="L28" s="58" t="s">
        <v>123</v>
      </c>
      <c r="M28" s="114"/>
      <c r="N28" s="59" t="s">
        <v>124</v>
      </c>
      <c r="O28" s="117">
        <f>K28*M28</f>
        <v>0</v>
      </c>
      <c r="Q28" s="364"/>
      <c r="R28" s="361"/>
      <c r="S28" s="362">
        <v>330</v>
      </c>
      <c r="T28" s="58" t="s">
        <v>123</v>
      </c>
      <c r="U28" s="114"/>
      <c r="V28" s="59" t="s">
        <v>124</v>
      </c>
      <c r="W28" s="117">
        <f>S28*U28</f>
        <v>0</v>
      </c>
      <c r="Y28" s="359"/>
      <c r="Z28" s="361"/>
      <c r="AA28" s="362">
        <v>330</v>
      </c>
      <c r="AB28" s="58" t="s">
        <v>123</v>
      </c>
      <c r="AC28" s="114"/>
      <c r="AD28" s="59" t="s">
        <v>124</v>
      </c>
      <c r="AE28" s="117">
        <f>AA28*AC28</f>
        <v>0</v>
      </c>
      <c r="AG28" s="347"/>
      <c r="AH28" s="350"/>
      <c r="AI28" s="111"/>
      <c r="AJ28" s="58" t="s">
        <v>123</v>
      </c>
      <c r="AK28" s="114"/>
      <c r="AL28" s="59" t="s">
        <v>124</v>
      </c>
      <c r="AM28" s="117">
        <f t="shared" si="3"/>
        <v>0</v>
      </c>
      <c r="AO28" s="347"/>
      <c r="AP28" s="350"/>
      <c r="AQ28" s="111"/>
      <c r="AR28" s="58" t="s">
        <v>123</v>
      </c>
      <c r="AS28" s="114"/>
      <c r="AT28" s="59" t="s">
        <v>124</v>
      </c>
      <c r="AU28" s="117">
        <f t="shared" si="4"/>
        <v>0</v>
      </c>
      <c r="AV28" s="123"/>
      <c r="AW28" s="347"/>
      <c r="AX28" s="350"/>
      <c r="AY28" s="111"/>
      <c r="AZ28" s="58" t="s">
        <v>123</v>
      </c>
      <c r="BA28" s="114"/>
      <c r="BB28" s="59" t="s">
        <v>124</v>
      </c>
      <c r="BC28" s="117">
        <f t="shared" si="5"/>
        <v>0</v>
      </c>
      <c r="BD28" s="123"/>
      <c r="BE28" s="347"/>
      <c r="BF28" s="350"/>
      <c r="BG28" s="111"/>
      <c r="BH28" s="58" t="s">
        <v>123</v>
      </c>
      <c r="BI28" s="114"/>
      <c r="BJ28" s="59" t="s">
        <v>124</v>
      </c>
      <c r="BK28" s="117">
        <f t="shared" si="6"/>
        <v>0</v>
      </c>
      <c r="BL28" s="123"/>
      <c r="BM28" s="375"/>
      <c r="BN28" s="350"/>
      <c r="BO28" s="111"/>
      <c r="BP28" s="58" t="s">
        <v>123</v>
      </c>
      <c r="BQ28" s="114"/>
      <c r="BR28" s="59" t="s">
        <v>124</v>
      </c>
      <c r="BS28" s="117">
        <f t="shared" si="7"/>
        <v>0</v>
      </c>
      <c r="BT28" s="123"/>
    </row>
    <row r="29" spans="1:78" ht="18" customHeight="1" x14ac:dyDescent="0.2">
      <c r="A29" s="364"/>
      <c r="B29" s="361"/>
      <c r="C29" s="352"/>
      <c r="D29" s="58" t="s">
        <v>132</v>
      </c>
      <c r="E29" s="114"/>
      <c r="F29" s="59" t="s">
        <v>133</v>
      </c>
      <c r="G29" s="117">
        <f>C28*24*E29</f>
        <v>0</v>
      </c>
      <c r="I29" s="364"/>
      <c r="J29" s="361"/>
      <c r="K29" s="352"/>
      <c r="L29" s="58" t="s">
        <v>132</v>
      </c>
      <c r="M29" s="114"/>
      <c r="N29" s="59" t="s">
        <v>133</v>
      </c>
      <c r="O29" s="117">
        <f>K28*24*M29</f>
        <v>0</v>
      </c>
      <c r="Q29" s="364"/>
      <c r="R29" s="361"/>
      <c r="S29" s="352"/>
      <c r="T29" s="58" t="s">
        <v>132</v>
      </c>
      <c r="U29" s="114"/>
      <c r="V29" s="59" t="s">
        <v>133</v>
      </c>
      <c r="W29" s="117">
        <f>S28*24*U29</f>
        <v>0</v>
      </c>
      <c r="Y29" s="359"/>
      <c r="Z29" s="361"/>
      <c r="AA29" s="352"/>
      <c r="AB29" s="58" t="s">
        <v>132</v>
      </c>
      <c r="AC29" s="114"/>
      <c r="AD29" s="59" t="s">
        <v>133</v>
      </c>
      <c r="AE29" s="117">
        <f>AA28*24*AC29</f>
        <v>0</v>
      </c>
      <c r="AG29" s="347"/>
      <c r="AH29" s="350"/>
      <c r="AI29" s="111"/>
      <c r="AJ29" s="58" t="s">
        <v>123</v>
      </c>
      <c r="AK29" s="114"/>
      <c r="AL29" s="59" t="s">
        <v>124</v>
      </c>
      <c r="AM29" s="117">
        <f t="shared" si="3"/>
        <v>0</v>
      </c>
      <c r="AO29" s="347"/>
      <c r="AP29" s="350"/>
      <c r="AQ29" s="111"/>
      <c r="AR29" s="58" t="s">
        <v>123</v>
      </c>
      <c r="AS29" s="114"/>
      <c r="AT29" s="59" t="s">
        <v>124</v>
      </c>
      <c r="AU29" s="117">
        <f t="shared" si="4"/>
        <v>0</v>
      </c>
      <c r="AV29" s="123"/>
      <c r="AW29" s="347"/>
      <c r="AX29" s="350"/>
      <c r="AY29" s="111"/>
      <c r="AZ29" s="58" t="s">
        <v>123</v>
      </c>
      <c r="BA29" s="114"/>
      <c r="BB29" s="59" t="s">
        <v>124</v>
      </c>
      <c r="BC29" s="117">
        <f t="shared" si="5"/>
        <v>0</v>
      </c>
      <c r="BD29" s="123"/>
      <c r="BE29" s="347"/>
      <c r="BF29" s="350"/>
      <c r="BG29" s="111"/>
      <c r="BH29" s="58" t="s">
        <v>123</v>
      </c>
      <c r="BI29" s="114"/>
      <c r="BJ29" s="59" t="s">
        <v>124</v>
      </c>
      <c r="BK29" s="117">
        <f t="shared" si="6"/>
        <v>0</v>
      </c>
      <c r="BL29" s="123"/>
      <c r="BM29" s="375"/>
      <c r="BN29" s="350"/>
      <c r="BO29" s="111"/>
      <c r="BP29" s="58" t="s">
        <v>123</v>
      </c>
      <c r="BQ29" s="114"/>
      <c r="BR29" s="59" t="s">
        <v>124</v>
      </c>
      <c r="BS29" s="117">
        <f t="shared" si="7"/>
        <v>0</v>
      </c>
      <c r="BT29" s="123"/>
      <c r="BV29" s="24" t="s">
        <v>137</v>
      </c>
    </row>
    <row r="30" spans="1:78" ht="18" customHeight="1" x14ac:dyDescent="0.2">
      <c r="A30" s="364"/>
      <c r="B30" s="361"/>
      <c r="C30" s="111"/>
      <c r="D30" s="58" t="s">
        <v>123</v>
      </c>
      <c r="E30" s="114"/>
      <c r="F30" s="59" t="s">
        <v>124</v>
      </c>
      <c r="G30" s="117">
        <f t="shared" ref="G30:G45" si="8">C30*E30</f>
        <v>0</v>
      </c>
      <c r="I30" s="364"/>
      <c r="J30" s="361"/>
      <c r="K30" s="111"/>
      <c r="L30" s="58" t="s">
        <v>123</v>
      </c>
      <c r="M30" s="114"/>
      <c r="N30" s="59" t="s">
        <v>124</v>
      </c>
      <c r="O30" s="117">
        <f t="shared" ref="O30:O45" si="9">K30*M30</f>
        <v>0</v>
      </c>
      <c r="Q30" s="364"/>
      <c r="R30" s="361"/>
      <c r="S30" s="111"/>
      <c r="T30" s="58" t="s">
        <v>123</v>
      </c>
      <c r="U30" s="114"/>
      <c r="V30" s="59" t="s">
        <v>124</v>
      </c>
      <c r="W30" s="117">
        <f t="shared" ref="W30:W45" si="10">S30*U30</f>
        <v>0</v>
      </c>
      <c r="Y30" s="359"/>
      <c r="Z30" s="361"/>
      <c r="AA30" s="111"/>
      <c r="AB30" s="58" t="s">
        <v>123</v>
      </c>
      <c r="AC30" s="114"/>
      <c r="AD30" s="59" t="s">
        <v>124</v>
      </c>
      <c r="AE30" s="117">
        <f t="shared" ref="AE30:AE45" si="11">AA30*AC30</f>
        <v>0</v>
      </c>
      <c r="AG30" s="347"/>
      <c r="AH30" s="350"/>
      <c r="AI30" s="111"/>
      <c r="AJ30" s="58" t="s">
        <v>123</v>
      </c>
      <c r="AK30" s="114"/>
      <c r="AL30" s="59" t="s">
        <v>124</v>
      </c>
      <c r="AM30" s="117">
        <f t="shared" si="3"/>
        <v>0</v>
      </c>
      <c r="AO30" s="347"/>
      <c r="AP30" s="350"/>
      <c r="AQ30" s="111"/>
      <c r="AR30" s="58" t="s">
        <v>123</v>
      </c>
      <c r="AS30" s="114"/>
      <c r="AT30" s="59" t="s">
        <v>124</v>
      </c>
      <c r="AU30" s="117">
        <f t="shared" si="4"/>
        <v>0</v>
      </c>
      <c r="AV30" s="123"/>
      <c r="AW30" s="347"/>
      <c r="AX30" s="350"/>
      <c r="AY30" s="111"/>
      <c r="AZ30" s="58" t="s">
        <v>123</v>
      </c>
      <c r="BA30" s="114"/>
      <c r="BB30" s="59" t="s">
        <v>124</v>
      </c>
      <c r="BC30" s="117">
        <f t="shared" si="5"/>
        <v>0</v>
      </c>
      <c r="BD30" s="123"/>
      <c r="BE30" s="347"/>
      <c r="BF30" s="350"/>
      <c r="BG30" s="111"/>
      <c r="BH30" s="58" t="s">
        <v>123</v>
      </c>
      <c r="BI30" s="114"/>
      <c r="BJ30" s="59" t="s">
        <v>124</v>
      </c>
      <c r="BK30" s="117">
        <f t="shared" si="6"/>
        <v>0</v>
      </c>
      <c r="BL30" s="123"/>
      <c r="BM30" s="375"/>
      <c r="BN30" s="350"/>
      <c r="BO30" s="111"/>
      <c r="BP30" s="58" t="s">
        <v>123</v>
      </c>
      <c r="BQ30" s="114"/>
      <c r="BR30" s="59" t="s">
        <v>124</v>
      </c>
      <c r="BS30" s="117">
        <f t="shared" si="7"/>
        <v>0</v>
      </c>
      <c r="BT30" s="123"/>
    </row>
    <row r="31" spans="1:78" ht="18" customHeight="1" x14ac:dyDescent="0.2">
      <c r="A31" s="364"/>
      <c r="B31" s="361"/>
      <c r="C31" s="111"/>
      <c r="D31" s="58" t="s">
        <v>123</v>
      </c>
      <c r="E31" s="114"/>
      <c r="F31" s="59" t="s">
        <v>124</v>
      </c>
      <c r="G31" s="117">
        <f t="shared" si="8"/>
        <v>0</v>
      </c>
      <c r="I31" s="364"/>
      <c r="J31" s="361"/>
      <c r="K31" s="111"/>
      <c r="L31" s="58" t="s">
        <v>123</v>
      </c>
      <c r="M31" s="114"/>
      <c r="N31" s="59" t="s">
        <v>124</v>
      </c>
      <c r="O31" s="117">
        <f t="shared" si="9"/>
        <v>0</v>
      </c>
      <c r="Q31" s="364"/>
      <c r="R31" s="361"/>
      <c r="S31" s="111"/>
      <c r="T31" s="58" t="s">
        <v>123</v>
      </c>
      <c r="U31" s="114"/>
      <c r="V31" s="59" t="s">
        <v>124</v>
      </c>
      <c r="W31" s="117">
        <f t="shared" si="10"/>
        <v>0</v>
      </c>
      <c r="Y31" s="359"/>
      <c r="Z31" s="361"/>
      <c r="AA31" s="111"/>
      <c r="AB31" s="58" t="s">
        <v>123</v>
      </c>
      <c r="AC31" s="114"/>
      <c r="AD31" s="59" t="s">
        <v>124</v>
      </c>
      <c r="AE31" s="117">
        <f t="shared" si="11"/>
        <v>0</v>
      </c>
      <c r="AG31" s="347"/>
      <c r="AH31" s="350"/>
      <c r="AI31" s="111"/>
      <c r="AJ31" s="58" t="s">
        <v>123</v>
      </c>
      <c r="AK31" s="114"/>
      <c r="AL31" s="59" t="s">
        <v>124</v>
      </c>
      <c r="AM31" s="117">
        <f t="shared" si="3"/>
        <v>0</v>
      </c>
      <c r="AO31" s="347"/>
      <c r="AP31" s="350"/>
      <c r="AQ31" s="111"/>
      <c r="AR31" s="58" t="s">
        <v>123</v>
      </c>
      <c r="AS31" s="114"/>
      <c r="AT31" s="59" t="s">
        <v>124</v>
      </c>
      <c r="AU31" s="117">
        <f t="shared" si="4"/>
        <v>0</v>
      </c>
      <c r="AV31" s="123"/>
      <c r="AW31" s="347"/>
      <c r="AX31" s="350"/>
      <c r="AY31" s="111"/>
      <c r="AZ31" s="58" t="s">
        <v>123</v>
      </c>
      <c r="BA31" s="114"/>
      <c r="BB31" s="59" t="s">
        <v>124</v>
      </c>
      <c r="BC31" s="117">
        <f t="shared" si="5"/>
        <v>0</v>
      </c>
      <c r="BD31" s="123"/>
      <c r="BE31" s="347"/>
      <c r="BF31" s="350"/>
      <c r="BG31" s="111"/>
      <c r="BH31" s="58" t="s">
        <v>123</v>
      </c>
      <c r="BI31" s="114"/>
      <c r="BJ31" s="59" t="s">
        <v>124</v>
      </c>
      <c r="BK31" s="117">
        <f t="shared" si="6"/>
        <v>0</v>
      </c>
      <c r="BL31" s="123"/>
      <c r="BM31" s="375"/>
      <c r="BN31" s="350"/>
      <c r="BO31" s="111"/>
      <c r="BP31" s="58" t="s">
        <v>123</v>
      </c>
      <c r="BQ31" s="114"/>
      <c r="BR31" s="59" t="s">
        <v>124</v>
      </c>
      <c r="BS31" s="117">
        <f t="shared" si="7"/>
        <v>0</v>
      </c>
      <c r="BT31" s="123"/>
      <c r="BV31" s="24" t="s">
        <v>138</v>
      </c>
      <c r="BX31" s="24" t="s">
        <v>116</v>
      </c>
      <c r="BY31" s="24" t="s">
        <v>139</v>
      </c>
      <c r="BZ31" s="24" t="s">
        <v>140</v>
      </c>
    </row>
    <row r="32" spans="1:78" ht="18" customHeight="1" x14ac:dyDescent="0.2">
      <c r="A32" s="364"/>
      <c r="B32" s="361"/>
      <c r="C32" s="111"/>
      <c r="D32" s="58" t="s">
        <v>123</v>
      </c>
      <c r="E32" s="114"/>
      <c r="F32" s="59" t="s">
        <v>124</v>
      </c>
      <c r="G32" s="117">
        <f t="shared" si="8"/>
        <v>0</v>
      </c>
      <c r="I32" s="364"/>
      <c r="J32" s="361"/>
      <c r="K32" s="111"/>
      <c r="L32" s="58" t="s">
        <v>123</v>
      </c>
      <c r="M32" s="114"/>
      <c r="N32" s="59" t="s">
        <v>124</v>
      </c>
      <c r="O32" s="117">
        <f t="shared" si="9"/>
        <v>0</v>
      </c>
      <c r="Q32" s="364"/>
      <c r="R32" s="361"/>
      <c r="S32" s="111"/>
      <c r="T32" s="58" t="s">
        <v>123</v>
      </c>
      <c r="U32" s="114"/>
      <c r="V32" s="59" t="s">
        <v>124</v>
      </c>
      <c r="W32" s="117">
        <f t="shared" si="10"/>
        <v>0</v>
      </c>
      <c r="Y32" s="359"/>
      <c r="Z32" s="361"/>
      <c r="AA32" s="111"/>
      <c r="AB32" s="58" t="s">
        <v>123</v>
      </c>
      <c r="AC32" s="114"/>
      <c r="AD32" s="59" t="s">
        <v>124</v>
      </c>
      <c r="AE32" s="117">
        <f t="shared" si="11"/>
        <v>0</v>
      </c>
      <c r="AG32" s="347"/>
      <c r="AH32" s="351"/>
      <c r="AI32" s="111"/>
      <c r="AJ32" s="58" t="s">
        <v>123</v>
      </c>
      <c r="AK32" s="114"/>
      <c r="AL32" s="59" t="s">
        <v>124</v>
      </c>
      <c r="AM32" s="117">
        <f t="shared" si="3"/>
        <v>0</v>
      </c>
      <c r="AO32" s="347"/>
      <c r="AP32" s="351"/>
      <c r="AQ32" s="111"/>
      <c r="AR32" s="58" t="s">
        <v>123</v>
      </c>
      <c r="AS32" s="114"/>
      <c r="AT32" s="59" t="s">
        <v>124</v>
      </c>
      <c r="AU32" s="117">
        <f t="shared" si="4"/>
        <v>0</v>
      </c>
      <c r="AV32" s="123"/>
      <c r="AW32" s="347"/>
      <c r="AX32" s="351"/>
      <c r="AY32" s="111"/>
      <c r="AZ32" s="58" t="s">
        <v>123</v>
      </c>
      <c r="BA32" s="114"/>
      <c r="BB32" s="59" t="s">
        <v>124</v>
      </c>
      <c r="BC32" s="117">
        <f t="shared" si="5"/>
        <v>0</v>
      </c>
      <c r="BD32" s="123"/>
      <c r="BE32" s="347"/>
      <c r="BF32" s="351"/>
      <c r="BG32" s="111"/>
      <c r="BH32" s="58" t="s">
        <v>123</v>
      </c>
      <c r="BI32" s="114"/>
      <c r="BJ32" s="59" t="s">
        <v>124</v>
      </c>
      <c r="BK32" s="117">
        <f t="shared" si="6"/>
        <v>0</v>
      </c>
      <c r="BL32" s="123"/>
      <c r="BM32" s="375"/>
      <c r="BN32" s="351"/>
      <c r="BO32" s="111"/>
      <c r="BP32" s="58" t="s">
        <v>123</v>
      </c>
      <c r="BQ32" s="114"/>
      <c r="BR32" s="59" t="s">
        <v>124</v>
      </c>
      <c r="BS32" s="117">
        <f t="shared" si="7"/>
        <v>0</v>
      </c>
      <c r="BT32" s="123"/>
      <c r="BV32" s="24" t="s">
        <v>141</v>
      </c>
      <c r="BW32" s="24" t="str">
        <f>IF(AP6="","",AP6)</f>
        <v/>
      </c>
      <c r="BX32" s="24" t="str">
        <f>AO47</f>
        <v/>
      </c>
      <c r="BY32" s="24">
        <f>AR47</f>
        <v>0</v>
      </c>
      <c r="BZ32" s="30">
        <f>AT6</f>
        <v>0</v>
      </c>
    </row>
    <row r="33" spans="1:80" ht="18" customHeight="1" x14ac:dyDescent="0.2">
      <c r="A33" s="364"/>
      <c r="B33" s="354" t="s">
        <v>142</v>
      </c>
      <c r="C33" s="60">
        <v>30000</v>
      </c>
      <c r="D33" s="58" t="s">
        <v>143</v>
      </c>
      <c r="E33" s="114"/>
      <c r="F33" s="59" t="s">
        <v>124</v>
      </c>
      <c r="G33" s="117">
        <f t="shared" si="8"/>
        <v>0</v>
      </c>
      <c r="I33" s="364"/>
      <c r="J33" s="354" t="s">
        <v>142</v>
      </c>
      <c r="K33" s="60">
        <v>30000</v>
      </c>
      <c r="L33" s="58" t="s">
        <v>143</v>
      </c>
      <c r="M33" s="114"/>
      <c r="N33" s="59" t="s">
        <v>124</v>
      </c>
      <c r="O33" s="117">
        <f t="shared" si="9"/>
        <v>0</v>
      </c>
      <c r="Q33" s="364"/>
      <c r="R33" s="354" t="s">
        <v>142</v>
      </c>
      <c r="S33" s="60">
        <v>30000</v>
      </c>
      <c r="T33" s="58" t="s">
        <v>143</v>
      </c>
      <c r="U33" s="114"/>
      <c r="V33" s="59" t="s">
        <v>124</v>
      </c>
      <c r="W33" s="117">
        <f t="shared" si="10"/>
        <v>0</v>
      </c>
      <c r="Y33" s="359"/>
      <c r="Z33" s="354" t="s">
        <v>142</v>
      </c>
      <c r="AA33" s="60">
        <v>30000</v>
      </c>
      <c r="AB33" s="58" t="s">
        <v>143</v>
      </c>
      <c r="AC33" s="114"/>
      <c r="AD33" s="59" t="s">
        <v>124</v>
      </c>
      <c r="AE33" s="117">
        <f t="shared" si="11"/>
        <v>0</v>
      </c>
      <c r="AG33" s="347"/>
      <c r="AH33" s="354" t="s">
        <v>142</v>
      </c>
      <c r="AI33" s="60">
        <v>30000</v>
      </c>
      <c r="AJ33" s="58" t="s">
        <v>143</v>
      </c>
      <c r="AK33" s="114"/>
      <c r="AL33" s="59" t="s">
        <v>124</v>
      </c>
      <c r="AM33" s="117">
        <f t="shared" si="3"/>
        <v>0</v>
      </c>
      <c r="AO33" s="347"/>
      <c r="AP33" s="354" t="s">
        <v>142</v>
      </c>
      <c r="AQ33" s="60">
        <v>30000</v>
      </c>
      <c r="AR33" s="58" t="s">
        <v>143</v>
      </c>
      <c r="AS33" s="114"/>
      <c r="AT33" s="59" t="s">
        <v>124</v>
      </c>
      <c r="AU33" s="117">
        <f t="shared" si="4"/>
        <v>0</v>
      </c>
      <c r="AV33" s="123"/>
      <c r="AW33" s="347"/>
      <c r="AX33" s="354" t="s">
        <v>142</v>
      </c>
      <c r="AY33" s="60">
        <v>30000</v>
      </c>
      <c r="AZ33" s="58" t="s">
        <v>143</v>
      </c>
      <c r="BA33" s="114"/>
      <c r="BB33" s="59" t="s">
        <v>124</v>
      </c>
      <c r="BC33" s="117">
        <f t="shared" si="5"/>
        <v>0</v>
      </c>
      <c r="BD33" s="123"/>
      <c r="BE33" s="347"/>
      <c r="BF33" s="354" t="s">
        <v>142</v>
      </c>
      <c r="BG33" s="60">
        <v>30000</v>
      </c>
      <c r="BH33" s="58" t="s">
        <v>143</v>
      </c>
      <c r="BI33" s="114"/>
      <c r="BJ33" s="59" t="s">
        <v>124</v>
      </c>
      <c r="BK33" s="117">
        <f t="shared" si="6"/>
        <v>0</v>
      </c>
      <c r="BL33" s="123"/>
      <c r="BM33" s="375"/>
      <c r="BN33" s="354" t="s">
        <v>142</v>
      </c>
      <c r="BO33" s="60">
        <v>30000</v>
      </c>
      <c r="BP33" s="58" t="s">
        <v>143</v>
      </c>
      <c r="BQ33" s="114"/>
      <c r="BR33" s="59" t="s">
        <v>124</v>
      </c>
      <c r="BS33" s="117">
        <f t="shared" si="7"/>
        <v>0</v>
      </c>
      <c r="BT33" s="123"/>
      <c r="BV33" s="24" t="s">
        <v>144</v>
      </c>
      <c r="BW33" s="24" t="str">
        <f>IF(AX6="","",AX6)</f>
        <v/>
      </c>
      <c r="BX33" s="24" t="str">
        <f>AW47</f>
        <v/>
      </c>
      <c r="BY33" s="24">
        <f>AZ47</f>
        <v>0</v>
      </c>
      <c r="BZ33" s="30">
        <f>BB6</f>
        <v>0</v>
      </c>
      <c r="CA33" s="24" t="b">
        <f>OR(BX32=BX33)</f>
        <v>1</v>
      </c>
      <c r="CB33" s="24" t="str">
        <f>IF(CA33,"・","")</f>
        <v>・</v>
      </c>
    </row>
    <row r="34" spans="1:80" ht="18" customHeight="1" x14ac:dyDescent="0.2">
      <c r="A34" s="364"/>
      <c r="B34" s="350"/>
      <c r="C34" s="60">
        <v>20000</v>
      </c>
      <c r="D34" s="58" t="s">
        <v>145</v>
      </c>
      <c r="E34" s="114"/>
      <c r="F34" s="59" t="s">
        <v>124</v>
      </c>
      <c r="G34" s="117">
        <f t="shared" si="8"/>
        <v>0</v>
      </c>
      <c r="I34" s="364"/>
      <c r="J34" s="350"/>
      <c r="K34" s="60">
        <v>20000</v>
      </c>
      <c r="L34" s="58" t="s">
        <v>145</v>
      </c>
      <c r="M34" s="114"/>
      <c r="N34" s="59" t="s">
        <v>124</v>
      </c>
      <c r="O34" s="117">
        <f t="shared" si="9"/>
        <v>0</v>
      </c>
      <c r="Q34" s="364"/>
      <c r="R34" s="350"/>
      <c r="S34" s="60">
        <v>20000</v>
      </c>
      <c r="T34" s="58" t="s">
        <v>145</v>
      </c>
      <c r="U34" s="114"/>
      <c r="V34" s="59" t="s">
        <v>124</v>
      </c>
      <c r="W34" s="117">
        <f t="shared" si="10"/>
        <v>0</v>
      </c>
      <c r="Y34" s="359"/>
      <c r="Z34" s="350"/>
      <c r="AA34" s="60">
        <v>20000</v>
      </c>
      <c r="AB34" s="58" t="s">
        <v>145</v>
      </c>
      <c r="AC34" s="114"/>
      <c r="AD34" s="59" t="s">
        <v>124</v>
      </c>
      <c r="AE34" s="117">
        <f t="shared" si="11"/>
        <v>0</v>
      </c>
      <c r="AG34" s="347"/>
      <c r="AH34" s="350"/>
      <c r="AI34" s="60">
        <v>20000</v>
      </c>
      <c r="AJ34" s="58" t="s">
        <v>145</v>
      </c>
      <c r="AK34" s="114"/>
      <c r="AL34" s="59" t="s">
        <v>124</v>
      </c>
      <c r="AM34" s="117">
        <f t="shared" si="3"/>
        <v>0</v>
      </c>
      <c r="AO34" s="347"/>
      <c r="AP34" s="350"/>
      <c r="AQ34" s="60">
        <v>20000</v>
      </c>
      <c r="AR34" s="58" t="s">
        <v>145</v>
      </c>
      <c r="AS34" s="114"/>
      <c r="AT34" s="59" t="s">
        <v>124</v>
      </c>
      <c r="AU34" s="117">
        <f t="shared" si="4"/>
        <v>0</v>
      </c>
      <c r="AV34" s="123"/>
      <c r="AW34" s="347"/>
      <c r="AX34" s="350"/>
      <c r="AY34" s="60">
        <v>20000</v>
      </c>
      <c r="AZ34" s="58" t="s">
        <v>145</v>
      </c>
      <c r="BA34" s="114"/>
      <c r="BB34" s="59" t="s">
        <v>124</v>
      </c>
      <c r="BC34" s="117">
        <f t="shared" si="5"/>
        <v>0</v>
      </c>
      <c r="BD34" s="123"/>
      <c r="BE34" s="347"/>
      <c r="BF34" s="350"/>
      <c r="BG34" s="60">
        <v>20000</v>
      </c>
      <c r="BH34" s="58" t="s">
        <v>145</v>
      </c>
      <c r="BI34" s="114"/>
      <c r="BJ34" s="59" t="s">
        <v>124</v>
      </c>
      <c r="BK34" s="117">
        <f t="shared" si="6"/>
        <v>0</v>
      </c>
      <c r="BL34" s="123"/>
      <c r="BM34" s="375"/>
      <c r="BN34" s="350"/>
      <c r="BO34" s="60">
        <v>20000</v>
      </c>
      <c r="BP34" s="58" t="s">
        <v>145</v>
      </c>
      <c r="BQ34" s="114"/>
      <c r="BR34" s="59" t="s">
        <v>124</v>
      </c>
      <c r="BS34" s="117">
        <f t="shared" si="7"/>
        <v>0</v>
      </c>
      <c r="BT34" s="123"/>
      <c r="BV34" s="24" t="s">
        <v>146</v>
      </c>
      <c r="BW34" s="24" t="str">
        <f>IF(BF6="","",BF6)</f>
        <v/>
      </c>
      <c r="BX34" s="24" t="str">
        <f>BE47</f>
        <v/>
      </c>
      <c r="BY34" s="24">
        <f>BH47</f>
        <v>0</v>
      </c>
      <c r="BZ34" s="30">
        <f>BJ6</f>
        <v>0</v>
      </c>
      <c r="CA34" s="24" t="b">
        <f>OR(BX32=BX34,BX33=BX34)</f>
        <v>1</v>
      </c>
      <c r="CB34" s="24" t="str">
        <f>IF(CA34,"・","")</f>
        <v>・</v>
      </c>
    </row>
    <row r="35" spans="1:80" ht="18" customHeight="1" x14ac:dyDescent="0.2">
      <c r="A35" s="364"/>
      <c r="B35" s="350"/>
      <c r="C35" s="60">
        <v>19000</v>
      </c>
      <c r="D35" s="58" t="s">
        <v>147</v>
      </c>
      <c r="E35" s="114"/>
      <c r="F35" s="59" t="s">
        <v>124</v>
      </c>
      <c r="G35" s="117">
        <f t="shared" si="8"/>
        <v>0</v>
      </c>
      <c r="I35" s="364"/>
      <c r="J35" s="350"/>
      <c r="K35" s="60">
        <v>19000</v>
      </c>
      <c r="L35" s="58" t="s">
        <v>147</v>
      </c>
      <c r="M35" s="114"/>
      <c r="N35" s="59" t="s">
        <v>124</v>
      </c>
      <c r="O35" s="117">
        <f t="shared" si="9"/>
        <v>0</v>
      </c>
      <c r="Q35" s="364"/>
      <c r="R35" s="350"/>
      <c r="S35" s="60">
        <v>19000</v>
      </c>
      <c r="T35" s="58" t="s">
        <v>147</v>
      </c>
      <c r="U35" s="114"/>
      <c r="V35" s="59" t="s">
        <v>124</v>
      </c>
      <c r="W35" s="117">
        <f t="shared" si="10"/>
        <v>0</v>
      </c>
      <c r="Y35" s="359"/>
      <c r="Z35" s="350"/>
      <c r="AA35" s="60">
        <v>19000</v>
      </c>
      <c r="AB35" s="58" t="s">
        <v>147</v>
      </c>
      <c r="AC35" s="114"/>
      <c r="AD35" s="59" t="s">
        <v>124</v>
      </c>
      <c r="AE35" s="117">
        <f t="shared" si="11"/>
        <v>0</v>
      </c>
      <c r="AG35" s="347"/>
      <c r="AH35" s="350"/>
      <c r="AI35" s="60">
        <v>19000</v>
      </c>
      <c r="AJ35" s="58" t="s">
        <v>147</v>
      </c>
      <c r="AK35" s="114"/>
      <c r="AL35" s="59" t="s">
        <v>124</v>
      </c>
      <c r="AM35" s="117">
        <f t="shared" si="3"/>
        <v>0</v>
      </c>
      <c r="AO35" s="347"/>
      <c r="AP35" s="350"/>
      <c r="AQ35" s="60">
        <v>19000</v>
      </c>
      <c r="AR35" s="58" t="s">
        <v>147</v>
      </c>
      <c r="AS35" s="114"/>
      <c r="AT35" s="59" t="s">
        <v>124</v>
      </c>
      <c r="AU35" s="117">
        <f t="shared" si="4"/>
        <v>0</v>
      </c>
      <c r="AV35" s="123"/>
      <c r="AW35" s="347"/>
      <c r="AX35" s="350"/>
      <c r="AY35" s="60">
        <v>19000</v>
      </c>
      <c r="AZ35" s="58" t="s">
        <v>147</v>
      </c>
      <c r="BA35" s="114"/>
      <c r="BB35" s="59" t="s">
        <v>124</v>
      </c>
      <c r="BC35" s="117">
        <f t="shared" si="5"/>
        <v>0</v>
      </c>
      <c r="BD35" s="123"/>
      <c r="BE35" s="347"/>
      <c r="BF35" s="350"/>
      <c r="BG35" s="60">
        <v>19000</v>
      </c>
      <c r="BH35" s="58" t="s">
        <v>147</v>
      </c>
      <c r="BI35" s="114"/>
      <c r="BJ35" s="59" t="s">
        <v>124</v>
      </c>
      <c r="BK35" s="117">
        <f t="shared" si="6"/>
        <v>0</v>
      </c>
      <c r="BL35" s="123"/>
      <c r="BM35" s="375"/>
      <c r="BN35" s="350"/>
      <c r="BO35" s="60">
        <v>19000</v>
      </c>
      <c r="BP35" s="58" t="s">
        <v>147</v>
      </c>
      <c r="BQ35" s="114"/>
      <c r="BR35" s="59" t="s">
        <v>124</v>
      </c>
      <c r="BS35" s="117">
        <f t="shared" si="7"/>
        <v>0</v>
      </c>
      <c r="BT35" s="123"/>
      <c r="BV35" s="24" t="s">
        <v>148</v>
      </c>
      <c r="BW35" s="24" t="str">
        <f>IF(BN6="","",BN6)</f>
        <v/>
      </c>
      <c r="BX35" s="24" t="str">
        <f>BM47</f>
        <v/>
      </c>
      <c r="BY35" s="24">
        <f>BP47</f>
        <v>0</v>
      </c>
      <c r="BZ35" s="30">
        <f>BR6</f>
        <v>0</v>
      </c>
      <c r="CA35" s="24" t="b">
        <f>OR(BX32=BX35,BX33=BX35,BX34=BX35)</f>
        <v>1</v>
      </c>
      <c r="CB35" s="24" t="str">
        <f>IF(CA35,"・","")</f>
        <v>・</v>
      </c>
    </row>
    <row r="36" spans="1:80" ht="18" customHeight="1" x14ac:dyDescent="0.2">
      <c r="A36" s="364"/>
      <c r="B36" s="350"/>
      <c r="C36" s="60">
        <v>15000</v>
      </c>
      <c r="D36" s="58" t="s">
        <v>149</v>
      </c>
      <c r="E36" s="114"/>
      <c r="F36" s="59" t="s">
        <v>124</v>
      </c>
      <c r="G36" s="117">
        <f t="shared" si="8"/>
        <v>0</v>
      </c>
      <c r="I36" s="364"/>
      <c r="J36" s="350"/>
      <c r="K36" s="60">
        <v>15000</v>
      </c>
      <c r="L36" s="58" t="s">
        <v>149</v>
      </c>
      <c r="M36" s="114"/>
      <c r="N36" s="59" t="s">
        <v>124</v>
      </c>
      <c r="O36" s="117">
        <f t="shared" si="9"/>
        <v>0</v>
      </c>
      <c r="Q36" s="364"/>
      <c r="R36" s="350"/>
      <c r="S36" s="60">
        <v>15000</v>
      </c>
      <c r="T36" s="58" t="s">
        <v>149</v>
      </c>
      <c r="U36" s="114"/>
      <c r="V36" s="59" t="s">
        <v>124</v>
      </c>
      <c r="W36" s="117">
        <f t="shared" si="10"/>
        <v>0</v>
      </c>
      <c r="Y36" s="359"/>
      <c r="Z36" s="350"/>
      <c r="AA36" s="60">
        <v>15000</v>
      </c>
      <c r="AB36" s="58" t="s">
        <v>149</v>
      </c>
      <c r="AC36" s="114"/>
      <c r="AD36" s="59" t="s">
        <v>124</v>
      </c>
      <c r="AE36" s="117">
        <f t="shared" si="11"/>
        <v>0</v>
      </c>
      <c r="AG36" s="347"/>
      <c r="AH36" s="350"/>
      <c r="AI36" s="60">
        <v>15000</v>
      </c>
      <c r="AJ36" s="58" t="s">
        <v>149</v>
      </c>
      <c r="AK36" s="114"/>
      <c r="AL36" s="59" t="s">
        <v>124</v>
      </c>
      <c r="AM36" s="117">
        <f t="shared" si="3"/>
        <v>0</v>
      </c>
      <c r="AO36" s="347"/>
      <c r="AP36" s="350"/>
      <c r="AQ36" s="60">
        <v>15000</v>
      </c>
      <c r="AR36" s="58" t="s">
        <v>149</v>
      </c>
      <c r="AS36" s="114"/>
      <c r="AT36" s="59" t="s">
        <v>124</v>
      </c>
      <c r="AU36" s="117">
        <f t="shared" si="4"/>
        <v>0</v>
      </c>
      <c r="AV36" s="123"/>
      <c r="AW36" s="347"/>
      <c r="AX36" s="350"/>
      <c r="AY36" s="60">
        <v>15000</v>
      </c>
      <c r="AZ36" s="58" t="s">
        <v>149</v>
      </c>
      <c r="BA36" s="114"/>
      <c r="BB36" s="59" t="s">
        <v>124</v>
      </c>
      <c r="BC36" s="117">
        <f t="shared" si="5"/>
        <v>0</v>
      </c>
      <c r="BD36" s="123"/>
      <c r="BE36" s="347"/>
      <c r="BF36" s="350"/>
      <c r="BG36" s="60">
        <v>15000</v>
      </c>
      <c r="BH36" s="58" t="s">
        <v>149</v>
      </c>
      <c r="BI36" s="114"/>
      <c r="BJ36" s="59" t="s">
        <v>124</v>
      </c>
      <c r="BK36" s="117">
        <f t="shared" si="6"/>
        <v>0</v>
      </c>
      <c r="BL36" s="123"/>
      <c r="BM36" s="375"/>
      <c r="BN36" s="350"/>
      <c r="BO36" s="60">
        <v>15000</v>
      </c>
      <c r="BP36" s="58" t="s">
        <v>149</v>
      </c>
      <c r="BQ36" s="114"/>
      <c r="BR36" s="59" t="s">
        <v>124</v>
      </c>
      <c r="BS36" s="117">
        <f t="shared" si="7"/>
        <v>0</v>
      </c>
      <c r="BT36" s="123"/>
      <c r="BV36" s="24" t="s">
        <v>150</v>
      </c>
      <c r="BW36" s="24" t="str">
        <f>IF(BX32=$BV36,BW32,"")&amp;IF(BX33=$BV36,CB33&amp;BW33,"")&amp;IF(BX34=$BV36,CB34&amp;BW34,"")&amp;IF(BX35=$BV36,CB35&amp;BW35,"")</f>
        <v/>
      </c>
      <c r="BX36" s="24" t="str">
        <f>IF(BW36="","","その他の発泡性酒類（"&amp;BW36&amp;"）（アルコール分10度以上11度未満）")</f>
        <v/>
      </c>
    </row>
    <row r="37" spans="1:80" ht="18" customHeight="1" x14ac:dyDescent="0.2">
      <c r="A37" s="364"/>
      <c r="B37" s="350"/>
      <c r="C37" s="60">
        <v>10000</v>
      </c>
      <c r="D37" s="58" t="s">
        <v>151</v>
      </c>
      <c r="E37" s="114"/>
      <c r="F37" s="59" t="s">
        <v>124</v>
      </c>
      <c r="G37" s="117">
        <f t="shared" si="8"/>
        <v>0</v>
      </c>
      <c r="I37" s="364"/>
      <c r="J37" s="350"/>
      <c r="K37" s="60">
        <v>10000</v>
      </c>
      <c r="L37" s="58" t="s">
        <v>151</v>
      </c>
      <c r="M37" s="114"/>
      <c r="N37" s="59" t="s">
        <v>124</v>
      </c>
      <c r="O37" s="117">
        <f t="shared" si="9"/>
        <v>0</v>
      </c>
      <c r="Q37" s="364"/>
      <c r="R37" s="350"/>
      <c r="S37" s="60">
        <v>10000</v>
      </c>
      <c r="T37" s="58" t="s">
        <v>151</v>
      </c>
      <c r="U37" s="114"/>
      <c r="V37" s="59" t="s">
        <v>124</v>
      </c>
      <c r="W37" s="117">
        <f t="shared" si="10"/>
        <v>0</v>
      </c>
      <c r="Y37" s="359"/>
      <c r="Z37" s="350"/>
      <c r="AA37" s="60">
        <v>10000</v>
      </c>
      <c r="AB37" s="58" t="s">
        <v>151</v>
      </c>
      <c r="AC37" s="114"/>
      <c r="AD37" s="59" t="s">
        <v>124</v>
      </c>
      <c r="AE37" s="117">
        <f t="shared" si="11"/>
        <v>0</v>
      </c>
      <c r="AG37" s="347"/>
      <c r="AH37" s="350"/>
      <c r="AI37" s="60">
        <v>10000</v>
      </c>
      <c r="AJ37" s="58" t="s">
        <v>151</v>
      </c>
      <c r="AK37" s="114"/>
      <c r="AL37" s="59" t="s">
        <v>124</v>
      </c>
      <c r="AM37" s="117">
        <f t="shared" si="3"/>
        <v>0</v>
      </c>
      <c r="AO37" s="347"/>
      <c r="AP37" s="350"/>
      <c r="AQ37" s="60">
        <v>10000</v>
      </c>
      <c r="AR37" s="58" t="s">
        <v>151</v>
      </c>
      <c r="AS37" s="114"/>
      <c r="AT37" s="59" t="s">
        <v>124</v>
      </c>
      <c r="AU37" s="117">
        <f t="shared" si="4"/>
        <v>0</v>
      </c>
      <c r="AV37" s="123"/>
      <c r="AW37" s="347"/>
      <c r="AX37" s="350"/>
      <c r="AY37" s="60">
        <v>10000</v>
      </c>
      <c r="AZ37" s="58" t="s">
        <v>151</v>
      </c>
      <c r="BA37" s="114"/>
      <c r="BB37" s="59" t="s">
        <v>124</v>
      </c>
      <c r="BC37" s="117">
        <f t="shared" si="5"/>
        <v>0</v>
      </c>
      <c r="BD37" s="123"/>
      <c r="BE37" s="347"/>
      <c r="BF37" s="350"/>
      <c r="BG37" s="60">
        <v>10000</v>
      </c>
      <c r="BH37" s="58" t="s">
        <v>151</v>
      </c>
      <c r="BI37" s="114"/>
      <c r="BJ37" s="59" t="s">
        <v>124</v>
      </c>
      <c r="BK37" s="117">
        <f t="shared" si="6"/>
        <v>0</v>
      </c>
      <c r="BL37" s="123"/>
      <c r="BM37" s="375"/>
      <c r="BN37" s="350"/>
      <c r="BO37" s="60">
        <v>10000</v>
      </c>
      <c r="BP37" s="58" t="s">
        <v>151</v>
      </c>
      <c r="BQ37" s="114"/>
      <c r="BR37" s="59" t="s">
        <v>124</v>
      </c>
      <c r="BS37" s="117">
        <f t="shared" si="7"/>
        <v>0</v>
      </c>
      <c r="BT37" s="123"/>
      <c r="BV37" s="24" t="s">
        <v>49</v>
      </c>
      <c r="BW37" s="24" t="str">
        <f>IF(BX32=$BV37,BW32,"")&amp;IF(BX33=$BV37,CB33&amp;BW33,"")&amp;IF(BX34=$BV37,CB34&amp;BW34,"")&amp;IF(BX35=$BV37,CB35&amp;BW35,"")</f>
        <v/>
      </c>
      <c r="BX37" s="24" t="str">
        <f>IF(BW37="","","その他の発泡性酒類（"&amp;BW37&amp;"）（アルコール分10度以上11度未満）")</f>
        <v/>
      </c>
    </row>
    <row r="38" spans="1:80" ht="18" customHeight="1" x14ac:dyDescent="0.2">
      <c r="A38" s="364"/>
      <c r="B38" s="350"/>
      <c r="C38" s="60">
        <v>7000</v>
      </c>
      <c r="D38" s="58" t="s">
        <v>152</v>
      </c>
      <c r="E38" s="114"/>
      <c r="F38" s="59" t="s">
        <v>124</v>
      </c>
      <c r="G38" s="117">
        <f t="shared" si="8"/>
        <v>0</v>
      </c>
      <c r="I38" s="364"/>
      <c r="J38" s="350"/>
      <c r="K38" s="60">
        <v>7000</v>
      </c>
      <c r="L38" s="58" t="s">
        <v>152</v>
      </c>
      <c r="M38" s="114"/>
      <c r="N38" s="59" t="s">
        <v>124</v>
      </c>
      <c r="O38" s="117">
        <f t="shared" si="9"/>
        <v>0</v>
      </c>
      <c r="Q38" s="364"/>
      <c r="R38" s="350"/>
      <c r="S38" s="60">
        <v>7000</v>
      </c>
      <c r="T38" s="58" t="s">
        <v>152</v>
      </c>
      <c r="U38" s="114"/>
      <c r="V38" s="59" t="s">
        <v>124</v>
      </c>
      <c r="W38" s="117">
        <f t="shared" si="10"/>
        <v>0</v>
      </c>
      <c r="Y38" s="359"/>
      <c r="Z38" s="350"/>
      <c r="AA38" s="60">
        <v>7000</v>
      </c>
      <c r="AB38" s="58" t="s">
        <v>152</v>
      </c>
      <c r="AC38" s="114"/>
      <c r="AD38" s="59" t="s">
        <v>124</v>
      </c>
      <c r="AE38" s="117">
        <f t="shared" si="11"/>
        <v>0</v>
      </c>
      <c r="AG38" s="347"/>
      <c r="AH38" s="350"/>
      <c r="AI38" s="60">
        <v>7000</v>
      </c>
      <c r="AJ38" s="58" t="s">
        <v>152</v>
      </c>
      <c r="AK38" s="114"/>
      <c r="AL38" s="59" t="s">
        <v>124</v>
      </c>
      <c r="AM38" s="117">
        <f t="shared" si="3"/>
        <v>0</v>
      </c>
      <c r="AO38" s="347"/>
      <c r="AP38" s="350"/>
      <c r="AQ38" s="60">
        <v>7000</v>
      </c>
      <c r="AR38" s="58" t="s">
        <v>152</v>
      </c>
      <c r="AS38" s="114"/>
      <c r="AT38" s="59" t="s">
        <v>124</v>
      </c>
      <c r="AU38" s="117">
        <f t="shared" si="4"/>
        <v>0</v>
      </c>
      <c r="AV38" s="123"/>
      <c r="AW38" s="347"/>
      <c r="AX38" s="350"/>
      <c r="AY38" s="60">
        <v>7000</v>
      </c>
      <c r="AZ38" s="58" t="s">
        <v>152</v>
      </c>
      <c r="BA38" s="114"/>
      <c r="BB38" s="59" t="s">
        <v>124</v>
      </c>
      <c r="BC38" s="117">
        <f t="shared" si="5"/>
        <v>0</v>
      </c>
      <c r="BD38" s="123"/>
      <c r="BE38" s="347"/>
      <c r="BF38" s="350"/>
      <c r="BG38" s="60">
        <v>7000</v>
      </c>
      <c r="BH38" s="58" t="s">
        <v>152</v>
      </c>
      <c r="BI38" s="114"/>
      <c r="BJ38" s="59" t="s">
        <v>124</v>
      </c>
      <c r="BK38" s="117">
        <f t="shared" si="6"/>
        <v>0</v>
      </c>
      <c r="BL38" s="123"/>
      <c r="BM38" s="375"/>
      <c r="BN38" s="350"/>
      <c r="BO38" s="60">
        <v>7000</v>
      </c>
      <c r="BP38" s="58" t="s">
        <v>152</v>
      </c>
      <c r="BQ38" s="114"/>
      <c r="BR38" s="59" t="s">
        <v>124</v>
      </c>
      <c r="BS38" s="117">
        <f t="shared" si="7"/>
        <v>0</v>
      </c>
      <c r="BT38" s="123"/>
    </row>
    <row r="39" spans="1:80" ht="18" customHeight="1" x14ac:dyDescent="0.2">
      <c r="A39" s="364"/>
      <c r="B39" s="350"/>
      <c r="C39" s="60">
        <v>5000</v>
      </c>
      <c r="D39" s="58" t="s">
        <v>153</v>
      </c>
      <c r="E39" s="114"/>
      <c r="F39" s="59" t="s">
        <v>124</v>
      </c>
      <c r="G39" s="117">
        <f t="shared" si="8"/>
        <v>0</v>
      </c>
      <c r="I39" s="364"/>
      <c r="J39" s="350"/>
      <c r="K39" s="60">
        <v>5000</v>
      </c>
      <c r="L39" s="58" t="s">
        <v>153</v>
      </c>
      <c r="M39" s="114"/>
      <c r="N39" s="59" t="s">
        <v>124</v>
      </c>
      <c r="O39" s="117">
        <f t="shared" si="9"/>
        <v>0</v>
      </c>
      <c r="Q39" s="364"/>
      <c r="R39" s="350"/>
      <c r="S39" s="60">
        <v>5000</v>
      </c>
      <c r="T39" s="58" t="s">
        <v>153</v>
      </c>
      <c r="U39" s="114"/>
      <c r="V39" s="59" t="s">
        <v>124</v>
      </c>
      <c r="W39" s="117">
        <f t="shared" si="10"/>
        <v>0</v>
      </c>
      <c r="Y39" s="359"/>
      <c r="Z39" s="350"/>
      <c r="AA39" s="60">
        <v>5000</v>
      </c>
      <c r="AB39" s="58" t="s">
        <v>153</v>
      </c>
      <c r="AC39" s="114"/>
      <c r="AD39" s="59" t="s">
        <v>124</v>
      </c>
      <c r="AE39" s="117">
        <f t="shared" si="11"/>
        <v>0</v>
      </c>
      <c r="AG39" s="347"/>
      <c r="AH39" s="350"/>
      <c r="AI39" s="60">
        <v>5000</v>
      </c>
      <c r="AJ39" s="58" t="s">
        <v>153</v>
      </c>
      <c r="AK39" s="114"/>
      <c r="AL39" s="59" t="s">
        <v>124</v>
      </c>
      <c r="AM39" s="117">
        <f t="shared" si="3"/>
        <v>0</v>
      </c>
      <c r="AO39" s="347"/>
      <c r="AP39" s="350"/>
      <c r="AQ39" s="60">
        <v>5000</v>
      </c>
      <c r="AR39" s="58" t="s">
        <v>153</v>
      </c>
      <c r="AS39" s="114"/>
      <c r="AT39" s="59" t="s">
        <v>124</v>
      </c>
      <c r="AU39" s="117">
        <f t="shared" si="4"/>
        <v>0</v>
      </c>
      <c r="AV39" s="123"/>
      <c r="AW39" s="347"/>
      <c r="AX39" s="350"/>
      <c r="AY39" s="60">
        <v>5000</v>
      </c>
      <c r="AZ39" s="58" t="s">
        <v>153</v>
      </c>
      <c r="BA39" s="114"/>
      <c r="BB39" s="59" t="s">
        <v>124</v>
      </c>
      <c r="BC39" s="117">
        <f t="shared" si="5"/>
        <v>0</v>
      </c>
      <c r="BD39" s="123"/>
      <c r="BE39" s="347"/>
      <c r="BF39" s="350"/>
      <c r="BG39" s="60">
        <v>5000</v>
      </c>
      <c r="BH39" s="58" t="s">
        <v>153</v>
      </c>
      <c r="BI39" s="114"/>
      <c r="BJ39" s="59" t="s">
        <v>124</v>
      </c>
      <c r="BK39" s="117">
        <f t="shared" si="6"/>
        <v>0</v>
      </c>
      <c r="BL39" s="123"/>
      <c r="BM39" s="375"/>
      <c r="BN39" s="350"/>
      <c r="BO39" s="60">
        <v>5000</v>
      </c>
      <c r="BP39" s="58" t="s">
        <v>153</v>
      </c>
      <c r="BQ39" s="114"/>
      <c r="BR39" s="59" t="s">
        <v>124</v>
      </c>
      <c r="BS39" s="117">
        <f t="shared" si="7"/>
        <v>0</v>
      </c>
      <c r="BT39" s="123"/>
      <c r="BV39" s="24" t="s">
        <v>154</v>
      </c>
      <c r="BW39" s="24" t="s">
        <v>139</v>
      </c>
      <c r="BX39" s="24" t="s">
        <v>155</v>
      </c>
      <c r="BY39" s="24" t="s">
        <v>156</v>
      </c>
      <c r="BZ39" s="24" t="s">
        <v>157</v>
      </c>
    </row>
    <row r="40" spans="1:80" ht="18" customHeight="1" x14ac:dyDescent="0.2">
      <c r="A40" s="364"/>
      <c r="B40" s="350"/>
      <c r="C40" s="111"/>
      <c r="D40" s="58" t="s">
        <v>123</v>
      </c>
      <c r="E40" s="114"/>
      <c r="F40" s="59" t="s">
        <v>124</v>
      </c>
      <c r="G40" s="117">
        <f t="shared" si="8"/>
        <v>0</v>
      </c>
      <c r="I40" s="364"/>
      <c r="J40" s="350"/>
      <c r="K40" s="111"/>
      <c r="L40" s="58" t="s">
        <v>123</v>
      </c>
      <c r="M40" s="114"/>
      <c r="N40" s="59" t="s">
        <v>124</v>
      </c>
      <c r="O40" s="117">
        <f t="shared" si="9"/>
        <v>0</v>
      </c>
      <c r="Q40" s="364"/>
      <c r="R40" s="350"/>
      <c r="S40" s="111"/>
      <c r="T40" s="58" t="s">
        <v>123</v>
      </c>
      <c r="U40" s="114"/>
      <c r="V40" s="59" t="s">
        <v>124</v>
      </c>
      <c r="W40" s="117">
        <f t="shared" si="10"/>
        <v>0</v>
      </c>
      <c r="Y40" s="359"/>
      <c r="Z40" s="350"/>
      <c r="AA40" s="111"/>
      <c r="AB40" s="58" t="s">
        <v>123</v>
      </c>
      <c r="AC40" s="114"/>
      <c r="AD40" s="59" t="s">
        <v>124</v>
      </c>
      <c r="AE40" s="117">
        <f t="shared" si="11"/>
        <v>0</v>
      </c>
      <c r="AG40" s="347"/>
      <c r="AH40" s="350"/>
      <c r="AI40" s="111"/>
      <c r="AJ40" s="58" t="s">
        <v>123</v>
      </c>
      <c r="AK40" s="114"/>
      <c r="AL40" s="59" t="s">
        <v>124</v>
      </c>
      <c r="AM40" s="117">
        <f t="shared" si="3"/>
        <v>0</v>
      </c>
      <c r="AO40" s="347"/>
      <c r="AP40" s="350"/>
      <c r="AQ40" s="111"/>
      <c r="AR40" s="58" t="s">
        <v>123</v>
      </c>
      <c r="AS40" s="114"/>
      <c r="AT40" s="59" t="s">
        <v>124</v>
      </c>
      <c r="AU40" s="117">
        <f t="shared" si="4"/>
        <v>0</v>
      </c>
      <c r="AV40" s="123"/>
      <c r="AW40" s="347"/>
      <c r="AX40" s="350"/>
      <c r="AY40" s="111"/>
      <c r="AZ40" s="58" t="s">
        <v>123</v>
      </c>
      <c r="BA40" s="114"/>
      <c r="BB40" s="59" t="s">
        <v>124</v>
      </c>
      <c r="BC40" s="117">
        <f t="shared" si="5"/>
        <v>0</v>
      </c>
      <c r="BD40" s="123"/>
      <c r="BE40" s="347"/>
      <c r="BF40" s="350"/>
      <c r="BG40" s="111"/>
      <c r="BH40" s="58" t="s">
        <v>123</v>
      </c>
      <c r="BI40" s="114"/>
      <c r="BJ40" s="59" t="s">
        <v>124</v>
      </c>
      <c r="BK40" s="117">
        <f t="shared" si="6"/>
        <v>0</v>
      </c>
      <c r="BL40" s="123"/>
      <c r="BM40" s="375"/>
      <c r="BN40" s="350"/>
      <c r="BO40" s="111"/>
      <c r="BP40" s="58" t="s">
        <v>123</v>
      </c>
      <c r="BQ40" s="114"/>
      <c r="BR40" s="59" t="s">
        <v>124</v>
      </c>
      <c r="BS40" s="117">
        <f t="shared" si="7"/>
        <v>0</v>
      </c>
      <c r="BT40" s="123"/>
    </row>
    <row r="41" spans="1:80" ht="18" customHeight="1" x14ac:dyDescent="0.2">
      <c r="A41" s="364"/>
      <c r="B41" s="350"/>
      <c r="C41" s="111"/>
      <c r="D41" s="58" t="s">
        <v>123</v>
      </c>
      <c r="E41" s="114"/>
      <c r="F41" s="59" t="s">
        <v>124</v>
      </c>
      <c r="G41" s="117">
        <f t="shared" si="8"/>
        <v>0</v>
      </c>
      <c r="I41" s="364"/>
      <c r="J41" s="350"/>
      <c r="K41" s="111"/>
      <c r="L41" s="58" t="s">
        <v>123</v>
      </c>
      <c r="M41" s="114"/>
      <c r="N41" s="59" t="s">
        <v>124</v>
      </c>
      <c r="O41" s="117">
        <f t="shared" si="9"/>
        <v>0</v>
      </c>
      <c r="Q41" s="364"/>
      <c r="R41" s="350"/>
      <c r="S41" s="111"/>
      <c r="T41" s="58" t="s">
        <v>123</v>
      </c>
      <c r="U41" s="114"/>
      <c r="V41" s="59" t="s">
        <v>124</v>
      </c>
      <c r="W41" s="117">
        <f t="shared" si="10"/>
        <v>0</v>
      </c>
      <c r="Y41" s="359"/>
      <c r="Z41" s="350"/>
      <c r="AA41" s="111"/>
      <c r="AB41" s="58" t="s">
        <v>123</v>
      </c>
      <c r="AC41" s="114"/>
      <c r="AD41" s="59" t="s">
        <v>124</v>
      </c>
      <c r="AE41" s="117">
        <f t="shared" si="11"/>
        <v>0</v>
      </c>
      <c r="AG41" s="347"/>
      <c r="AH41" s="350"/>
      <c r="AI41" s="111"/>
      <c r="AJ41" s="58" t="s">
        <v>123</v>
      </c>
      <c r="AK41" s="114"/>
      <c r="AL41" s="59" t="s">
        <v>124</v>
      </c>
      <c r="AM41" s="117">
        <f t="shared" si="3"/>
        <v>0</v>
      </c>
      <c r="AO41" s="347"/>
      <c r="AP41" s="350"/>
      <c r="AQ41" s="111"/>
      <c r="AR41" s="58" t="s">
        <v>123</v>
      </c>
      <c r="AS41" s="114"/>
      <c r="AT41" s="59" t="s">
        <v>124</v>
      </c>
      <c r="AU41" s="117">
        <f t="shared" si="4"/>
        <v>0</v>
      </c>
      <c r="AV41" s="123"/>
      <c r="AW41" s="347"/>
      <c r="AX41" s="350"/>
      <c r="AY41" s="111"/>
      <c r="AZ41" s="58" t="s">
        <v>123</v>
      </c>
      <c r="BA41" s="114"/>
      <c r="BB41" s="59" t="s">
        <v>124</v>
      </c>
      <c r="BC41" s="117">
        <f t="shared" si="5"/>
        <v>0</v>
      </c>
      <c r="BD41" s="123"/>
      <c r="BE41" s="347"/>
      <c r="BF41" s="350"/>
      <c r="BG41" s="111"/>
      <c r="BH41" s="58" t="s">
        <v>123</v>
      </c>
      <c r="BI41" s="114"/>
      <c r="BJ41" s="59" t="s">
        <v>124</v>
      </c>
      <c r="BK41" s="117">
        <f t="shared" si="6"/>
        <v>0</v>
      </c>
      <c r="BL41" s="123"/>
      <c r="BM41" s="375"/>
      <c r="BN41" s="350"/>
      <c r="BO41" s="111"/>
      <c r="BP41" s="58" t="s">
        <v>123</v>
      </c>
      <c r="BQ41" s="114"/>
      <c r="BR41" s="59" t="s">
        <v>124</v>
      </c>
      <c r="BS41" s="117">
        <f t="shared" si="7"/>
        <v>0</v>
      </c>
      <c r="BT41" s="123"/>
    </row>
    <row r="42" spans="1:80" ht="18" customHeight="1" x14ac:dyDescent="0.2">
      <c r="A42" s="364"/>
      <c r="B42" s="351"/>
      <c r="C42" s="111"/>
      <c r="D42" s="58" t="s">
        <v>123</v>
      </c>
      <c r="E42" s="114"/>
      <c r="F42" s="59" t="s">
        <v>124</v>
      </c>
      <c r="G42" s="117">
        <f t="shared" si="8"/>
        <v>0</v>
      </c>
      <c r="I42" s="364"/>
      <c r="J42" s="351"/>
      <c r="K42" s="111"/>
      <c r="L42" s="58" t="s">
        <v>123</v>
      </c>
      <c r="M42" s="114"/>
      <c r="N42" s="59" t="s">
        <v>124</v>
      </c>
      <c r="O42" s="117">
        <f t="shared" si="9"/>
        <v>0</v>
      </c>
      <c r="Q42" s="364"/>
      <c r="R42" s="351"/>
      <c r="S42" s="111"/>
      <c r="T42" s="58" t="s">
        <v>123</v>
      </c>
      <c r="U42" s="114"/>
      <c r="V42" s="59" t="s">
        <v>124</v>
      </c>
      <c r="W42" s="117">
        <f t="shared" si="10"/>
        <v>0</v>
      </c>
      <c r="Y42" s="359"/>
      <c r="Z42" s="351"/>
      <c r="AA42" s="111"/>
      <c r="AB42" s="58" t="s">
        <v>123</v>
      </c>
      <c r="AC42" s="114"/>
      <c r="AD42" s="59" t="s">
        <v>124</v>
      </c>
      <c r="AE42" s="117">
        <f t="shared" si="11"/>
        <v>0</v>
      </c>
      <c r="AG42" s="347"/>
      <c r="AH42" s="351"/>
      <c r="AI42" s="111"/>
      <c r="AJ42" s="58" t="s">
        <v>123</v>
      </c>
      <c r="AK42" s="114"/>
      <c r="AL42" s="59" t="s">
        <v>124</v>
      </c>
      <c r="AM42" s="117">
        <f t="shared" si="3"/>
        <v>0</v>
      </c>
      <c r="AO42" s="347"/>
      <c r="AP42" s="351"/>
      <c r="AQ42" s="111"/>
      <c r="AR42" s="58" t="s">
        <v>123</v>
      </c>
      <c r="AS42" s="114"/>
      <c r="AT42" s="59" t="s">
        <v>124</v>
      </c>
      <c r="AU42" s="117">
        <f t="shared" si="4"/>
        <v>0</v>
      </c>
      <c r="AV42" s="123"/>
      <c r="AW42" s="347"/>
      <c r="AX42" s="351"/>
      <c r="AY42" s="111"/>
      <c r="AZ42" s="58" t="s">
        <v>123</v>
      </c>
      <c r="BA42" s="114"/>
      <c r="BB42" s="59" t="s">
        <v>124</v>
      </c>
      <c r="BC42" s="117">
        <f t="shared" si="5"/>
        <v>0</v>
      </c>
      <c r="BD42" s="123"/>
      <c r="BE42" s="347"/>
      <c r="BF42" s="351"/>
      <c r="BG42" s="111"/>
      <c r="BH42" s="58" t="s">
        <v>123</v>
      </c>
      <c r="BI42" s="114"/>
      <c r="BJ42" s="59" t="s">
        <v>124</v>
      </c>
      <c r="BK42" s="117">
        <f t="shared" si="6"/>
        <v>0</v>
      </c>
      <c r="BL42" s="123"/>
      <c r="BM42" s="375"/>
      <c r="BN42" s="351"/>
      <c r="BO42" s="111"/>
      <c r="BP42" s="58" t="s">
        <v>123</v>
      </c>
      <c r="BQ42" s="114"/>
      <c r="BR42" s="59" t="s">
        <v>124</v>
      </c>
      <c r="BS42" s="117">
        <f t="shared" si="7"/>
        <v>0</v>
      </c>
      <c r="BT42" s="123"/>
    </row>
    <row r="43" spans="1:80" ht="18" customHeight="1" x14ac:dyDescent="0.2">
      <c r="A43" s="364"/>
      <c r="B43" s="354" t="s">
        <v>57</v>
      </c>
      <c r="C43" s="227"/>
      <c r="D43" s="58" t="s">
        <v>123</v>
      </c>
      <c r="E43" s="114"/>
      <c r="F43" s="59" t="s">
        <v>124</v>
      </c>
      <c r="G43" s="117">
        <f t="shared" si="8"/>
        <v>0</v>
      </c>
      <c r="I43" s="364"/>
      <c r="J43" s="354" t="s">
        <v>57</v>
      </c>
      <c r="K43" s="227"/>
      <c r="L43" s="58" t="s">
        <v>123</v>
      </c>
      <c r="M43" s="114"/>
      <c r="N43" s="59" t="s">
        <v>124</v>
      </c>
      <c r="O43" s="117">
        <f t="shared" si="9"/>
        <v>0</v>
      </c>
      <c r="Q43" s="364"/>
      <c r="R43" s="354" t="s">
        <v>57</v>
      </c>
      <c r="S43" s="227"/>
      <c r="T43" s="58" t="s">
        <v>123</v>
      </c>
      <c r="U43" s="114"/>
      <c r="V43" s="59" t="s">
        <v>124</v>
      </c>
      <c r="W43" s="117">
        <f t="shared" si="10"/>
        <v>0</v>
      </c>
      <c r="Y43" s="359"/>
      <c r="Z43" s="354" t="s">
        <v>57</v>
      </c>
      <c r="AA43" s="227"/>
      <c r="AB43" s="58" t="s">
        <v>123</v>
      </c>
      <c r="AC43" s="114"/>
      <c r="AD43" s="59" t="s">
        <v>124</v>
      </c>
      <c r="AE43" s="117">
        <f t="shared" si="11"/>
        <v>0</v>
      </c>
      <c r="AG43" s="347"/>
      <c r="AH43" s="354" t="s">
        <v>57</v>
      </c>
      <c r="AI43" s="227"/>
      <c r="AJ43" s="58" t="s">
        <v>123</v>
      </c>
      <c r="AK43" s="114"/>
      <c r="AL43" s="59" t="s">
        <v>124</v>
      </c>
      <c r="AM43" s="117">
        <f t="shared" si="3"/>
        <v>0</v>
      </c>
      <c r="AO43" s="347"/>
      <c r="AP43" s="354" t="s">
        <v>57</v>
      </c>
      <c r="AQ43" s="227"/>
      <c r="AR43" s="58" t="s">
        <v>123</v>
      </c>
      <c r="AS43" s="114"/>
      <c r="AT43" s="59" t="s">
        <v>124</v>
      </c>
      <c r="AU43" s="117">
        <f t="shared" si="4"/>
        <v>0</v>
      </c>
      <c r="AV43" s="123"/>
      <c r="AW43" s="347"/>
      <c r="AX43" s="354" t="s">
        <v>57</v>
      </c>
      <c r="AY43" s="227"/>
      <c r="AZ43" s="58" t="s">
        <v>123</v>
      </c>
      <c r="BA43" s="114"/>
      <c r="BB43" s="59" t="s">
        <v>124</v>
      </c>
      <c r="BC43" s="117">
        <f t="shared" si="5"/>
        <v>0</v>
      </c>
      <c r="BD43" s="123"/>
      <c r="BE43" s="347"/>
      <c r="BF43" s="354" t="s">
        <v>57</v>
      </c>
      <c r="BG43" s="227"/>
      <c r="BH43" s="58" t="s">
        <v>123</v>
      </c>
      <c r="BI43" s="114"/>
      <c r="BJ43" s="59" t="s">
        <v>124</v>
      </c>
      <c r="BK43" s="117">
        <f t="shared" si="6"/>
        <v>0</v>
      </c>
      <c r="BL43" s="123"/>
      <c r="BM43" s="375"/>
      <c r="BN43" s="354" t="s">
        <v>57</v>
      </c>
      <c r="BO43" s="227"/>
      <c r="BP43" s="58" t="s">
        <v>123</v>
      </c>
      <c r="BQ43" s="114"/>
      <c r="BR43" s="59" t="s">
        <v>124</v>
      </c>
      <c r="BS43" s="117">
        <f t="shared" si="7"/>
        <v>0</v>
      </c>
      <c r="BT43" s="123"/>
      <c r="BV43" s="24" t="s">
        <v>150</v>
      </c>
      <c r="BW43" s="24">
        <v>0.02</v>
      </c>
      <c r="BX43" s="24">
        <v>0.1</v>
      </c>
      <c r="BY43" s="24">
        <f>SUMIFS($BZ$32:$BZ$35,$BX$32:$BX$35,BV43,$BY$32:$BY$35,BW43)</f>
        <v>0</v>
      </c>
      <c r="BZ43" s="24">
        <f>ROUNDDOWN(BY43,-1)</f>
        <v>0</v>
      </c>
    </row>
    <row r="44" spans="1:80" ht="18" customHeight="1" x14ac:dyDescent="0.2">
      <c r="A44" s="364"/>
      <c r="B44" s="350"/>
      <c r="C44" s="111"/>
      <c r="D44" s="58" t="s">
        <v>123</v>
      </c>
      <c r="E44" s="114"/>
      <c r="F44" s="59" t="s">
        <v>124</v>
      </c>
      <c r="G44" s="117">
        <f t="shared" si="8"/>
        <v>0</v>
      </c>
      <c r="I44" s="364"/>
      <c r="J44" s="350"/>
      <c r="K44" s="111"/>
      <c r="L44" s="58" t="s">
        <v>123</v>
      </c>
      <c r="M44" s="114"/>
      <c r="N44" s="59" t="s">
        <v>124</v>
      </c>
      <c r="O44" s="117">
        <f t="shared" si="9"/>
        <v>0</v>
      </c>
      <c r="Q44" s="364"/>
      <c r="R44" s="350"/>
      <c r="S44" s="111"/>
      <c r="T44" s="58" t="s">
        <v>123</v>
      </c>
      <c r="U44" s="114"/>
      <c r="V44" s="59" t="s">
        <v>124</v>
      </c>
      <c r="W44" s="117">
        <f t="shared" si="10"/>
        <v>0</v>
      </c>
      <c r="Y44" s="359"/>
      <c r="Z44" s="350"/>
      <c r="AA44" s="111"/>
      <c r="AB44" s="58" t="s">
        <v>123</v>
      </c>
      <c r="AC44" s="114"/>
      <c r="AD44" s="59" t="s">
        <v>124</v>
      </c>
      <c r="AE44" s="117">
        <f t="shared" si="11"/>
        <v>0</v>
      </c>
      <c r="AG44" s="347"/>
      <c r="AH44" s="350"/>
      <c r="AI44" s="111"/>
      <c r="AJ44" s="58" t="s">
        <v>123</v>
      </c>
      <c r="AK44" s="114"/>
      <c r="AL44" s="59" t="s">
        <v>124</v>
      </c>
      <c r="AM44" s="117">
        <f t="shared" si="3"/>
        <v>0</v>
      </c>
      <c r="AO44" s="347"/>
      <c r="AP44" s="350"/>
      <c r="AQ44" s="111"/>
      <c r="AR44" s="58" t="s">
        <v>123</v>
      </c>
      <c r="AS44" s="114"/>
      <c r="AT44" s="59" t="s">
        <v>124</v>
      </c>
      <c r="AU44" s="117">
        <f t="shared" si="4"/>
        <v>0</v>
      </c>
      <c r="AV44" s="123"/>
      <c r="AW44" s="347"/>
      <c r="AX44" s="350"/>
      <c r="AY44" s="111"/>
      <c r="AZ44" s="58" t="s">
        <v>123</v>
      </c>
      <c r="BA44" s="114"/>
      <c r="BB44" s="59" t="s">
        <v>124</v>
      </c>
      <c r="BC44" s="117">
        <f t="shared" si="5"/>
        <v>0</v>
      </c>
      <c r="BD44" s="123"/>
      <c r="BE44" s="347"/>
      <c r="BF44" s="350"/>
      <c r="BG44" s="111"/>
      <c r="BH44" s="58" t="s">
        <v>123</v>
      </c>
      <c r="BI44" s="114"/>
      <c r="BJ44" s="59" t="s">
        <v>124</v>
      </c>
      <c r="BK44" s="117">
        <f t="shared" si="6"/>
        <v>0</v>
      </c>
      <c r="BL44" s="123"/>
      <c r="BM44" s="375"/>
      <c r="BN44" s="350"/>
      <c r="BO44" s="111"/>
      <c r="BP44" s="58" t="s">
        <v>123</v>
      </c>
      <c r="BQ44" s="114"/>
      <c r="BR44" s="59" t="s">
        <v>124</v>
      </c>
      <c r="BS44" s="117">
        <f t="shared" si="7"/>
        <v>0</v>
      </c>
      <c r="BT44" s="123"/>
      <c r="BV44" s="24" t="s">
        <v>49</v>
      </c>
      <c r="BW44" s="24">
        <v>0.2</v>
      </c>
      <c r="BX44" s="24">
        <v>0.1</v>
      </c>
      <c r="BY44" s="24">
        <f>SUMIFS($BZ$32:$BZ$35,$BX$32:$BX$35,BV44,$BY$32:$BY$35,BW44)</f>
        <v>0</v>
      </c>
      <c r="BZ44" s="24">
        <f>ROUNDDOWN(BY44,-1)</f>
        <v>0</v>
      </c>
    </row>
    <row r="45" spans="1:80" ht="18" customHeight="1" x14ac:dyDescent="0.2">
      <c r="A45" s="365"/>
      <c r="B45" s="355"/>
      <c r="C45" s="112"/>
      <c r="D45" s="61" t="s">
        <v>123</v>
      </c>
      <c r="E45" s="115"/>
      <c r="F45" s="62" t="s">
        <v>124</v>
      </c>
      <c r="G45" s="118">
        <f t="shared" si="8"/>
        <v>0</v>
      </c>
      <c r="I45" s="365"/>
      <c r="J45" s="355"/>
      <c r="K45" s="112"/>
      <c r="L45" s="61" t="s">
        <v>123</v>
      </c>
      <c r="M45" s="115"/>
      <c r="N45" s="62" t="s">
        <v>124</v>
      </c>
      <c r="O45" s="118">
        <f t="shared" si="9"/>
        <v>0</v>
      </c>
      <c r="Q45" s="365"/>
      <c r="R45" s="355"/>
      <c r="S45" s="112"/>
      <c r="T45" s="61" t="s">
        <v>123</v>
      </c>
      <c r="U45" s="115"/>
      <c r="V45" s="62" t="s">
        <v>124</v>
      </c>
      <c r="W45" s="118">
        <f t="shared" si="10"/>
        <v>0</v>
      </c>
      <c r="Y45" s="360"/>
      <c r="Z45" s="355"/>
      <c r="AA45" s="112"/>
      <c r="AB45" s="61" t="s">
        <v>123</v>
      </c>
      <c r="AC45" s="115"/>
      <c r="AD45" s="62" t="s">
        <v>124</v>
      </c>
      <c r="AE45" s="118">
        <f t="shared" si="11"/>
        <v>0</v>
      </c>
      <c r="AG45" s="348"/>
      <c r="AH45" s="355"/>
      <c r="AI45" s="112"/>
      <c r="AJ45" s="61" t="s">
        <v>123</v>
      </c>
      <c r="AK45" s="115"/>
      <c r="AL45" s="62" t="s">
        <v>124</v>
      </c>
      <c r="AM45" s="118">
        <f t="shared" si="3"/>
        <v>0</v>
      </c>
      <c r="AO45" s="348"/>
      <c r="AP45" s="355"/>
      <c r="AQ45" s="112"/>
      <c r="AR45" s="61" t="s">
        <v>123</v>
      </c>
      <c r="AS45" s="115"/>
      <c r="AT45" s="62" t="s">
        <v>124</v>
      </c>
      <c r="AU45" s="118">
        <f t="shared" si="4"/>
        <v>0</v>
      </c>
      <c r="AV45" s="123"/>
      <c r="AW45" s="348"/>
      <c r="AX45" s="355"/>
      <c r="AY45" s="112"/>
      <c r="AZ45" s="61" t="s">
        <v>123</v>
      </c>
      <c r="BA45" s="115"/>
      <c r="BB45" s="62" t="s">
        <v>124</v>
      </c>
      <c r="BC45" s="118">
        <f t="shared" si="5"/>
        <v>0</v>
      </c>
      <c r="BD45" s="123"/>
      <c r="BE45" s="348"/>
      <c r="BF45" s="355"/>
      <c r="BG45" s="112"/>
      <c r="BH45" s="61" t="s">
        <v>123</v>
      </c>
      <c r="BI45" s="115"/>
      <c r="BJ45" s="62" t="s">
        <v>124</v>
      </c>
      <c r="BK45" s="118">
        <f t="shared" si="6"/>
        <v>0</v>
      </c>
      <c r="BL45" s="123"/>
      <c r="BM45" s="376"/>
      <c r="BN45" s="355"/>
      <c r="BO45" s="112"/>
      <c r="BP45" s="61" t="s">
        <v>123</v>
      </c>
      <c r="BQ45" s="115"/>
      <c r="BR45" s="62" t="s">
        <v>124</v>
      </c>
      <c r="BS45" s="118">
        <f t="shared" si="7"/>
        <v>0</v>
      </c>
      <c r="BT45" s="123"/>
      <c r="BV45" s="24" t="s">
        <v>49</v>
      </c>
      <c r="BW45" s="24">
        <v>0.37</v>
      </c>
      <c r="BX45" s="24">
        <v>0.1</v>
      </c>
      <c r="BY45" s="24">
        <f>SUMIFS($BZ$32:$BZ$35,$BX$32:$BX$35,BV45,$BY$32:$BY$35,BW45)</f>
        <v>0</v>
      </c>
      <c r="BZ45" s="24">
        <f t="shared" ref="BZ45:BZ46" si="12">ROUNDDOWN(BY45,-1)</f>
        <v>0</v>
      </c>
    </row>
    <row r="46" spans="1:80" x14ac:dyDescent="0.2">
      <c r="G46" s="13" t="str">
        <f>簡易判定表!$E$25</f>
        <v>（国税庁ver3.01）</v>
      </c>
      <c r="O46" s="13" t="str">
        <f>簡易判定表!$E$25</f>
        <v>（国税庁ver3.01）</v>
      </c>
      <c r="W46" s="13" t="str">
        <f>簡易判定表!E25</f>
        <v>（国税庁ver3.01）</v>
      </c>
      <c r="AE46" s="13" t="str">
        <f>簡易判定表!E25</f>
        <v>（国税庁ver3.01）</v>
      </c>
      <c r="AM46" s="13" t="str">
        <f>簡易判定表!E25</f>
        <v>（国税庁ver3.01）</v>
      </c>
      <c r="AU46" s="13" t="str">
        <f>簡易判定表!E25</f>
        <v>（国税庁ver3.01）</v>
      </c>
      <c r="BC46" s="13" t="str">
        <f>簡易判定表!E25</f>
        <v>（国税庁ver3.01）</v>
      </c>
      <c r="BK46" s="13" t="str">
        <f>簡易判定表!E25</f>
        <v>（国税庁ver3.01）</v>
      </c>
      <c r="BS46" s="13" t="str">
        <f>簡易判定表!E25</f>
        <v>（国税庁ver3.01）</v>
      </c>
      <c r="BV46" s="24" t="s">
        <v>49</v>
      </c>
      <c r="BW46" s="24">
        <v>0.12</v>
      </c>
      <c r="BX46" s="24">
        <v>0.1</v>
      </c>
      <c r="BY46" s="24">
        <f>SUMIFS($BZ$32:$BZ$35,$BX$32:$BX$35,BV46,$BY$32:$BY$35,BW46)</f>
        <v>0</v>
      </c>
      <c r="BZ46" s="24">
        <f t="shared" si="12"/>
        <v>0</v>
      </c>
    </row>
    <row r="47" spans="1:80" x14ac:dyDescent="0.2">
      <c r="AO47" s="334" t="str">
        <f>IF(AP6="","",VLOOKUP(AP6,リスト!$A$12:$D$25,2,FALSE))</f>
        <v/>
      </c>
      <c r="AP47" s="256"/>
      <c r="AQ47" s="41" t="s">
        <v>158</v>
      </c>
      <c r="AR47" s="41">
        <f>IF(AP6="",0,VLOOKUP(AP6,リスト!$A$12:$D$25,4,FALSE))</f>
        <v>0</v>
      </c>
      <c r="AS47" s="41" t="s">
        <v>159</v>
      </c>
      <c r="AT47" s="335">
        <f>AT6*AR47</f>
        <v>0</v>
      </c>
      <c r="AU47" s="336"/>
      <c r="AW47" s="334" t="str">
        <f>IF(AX6="","",VLOOKUP(AX6,リスト!$A$12:$D$25,2,FALSE))</f>
        <v/>
      </c>
      <c r="AX47" s="256"/>
      <c r="AY47" s="41" t="s">
        <v>158</v>
      </c>
      <c r="AZ47" s="41">
        <f>IF(AX6="",0,VLOOKUP(AX6,リスト!$A$12:$D$25,4,FALSE))</f>
        <v>0</v>
      </c>
      <c r="BA47" s="41" t="s">
        <v>159</v>
      </c>
      <c r="BB47" s="335">
        <f>BB6*AZ47</f>
        <v>0</v>
      </c>
      <c r="BC47" s="336"/>
      <c r="BE47" s="334" t="str">
        <f>IF(BF6="","",VLOOKUP(BF6,リスト!$A$12:$D$25,2,FALSE))</f>
        <v/>
      </c>
      <c r="BF47" s="256"/>
      <c r="BG47" s="41" t="s">
        <v>158</v>
      </c>
      <c r="BH47" s="41">
        <f>IF(BF6="",0,VLOOKUP(BF6,リスト!$A$12:$D$25,4,FALSE))</f>
        <v>0</v>
      </c>
      <c r="BI47" s="41" t="s">
        <v>159</v>
      </c>
      <c r="BJ47" s="335">
        <f>BJ6*BH47</f>
        <v>0</v>
      </c>
      <c r="BK47" s="336"/>
      <c r="BM47" s="334" t="str">
        <f>IF(BN6="","",VLOOKUP(BN6,リスト!$A$12:$D$25,2,FALSE))</f>
        <v/>
      </c>
      <c r="BN47" s="256"/>
      <c r="BO47" s="41" t="s">
        <v>158</v>
      </c>
      <c r="BP47" s="41">
        <f>IF(BN6="",0,VLOOKUP(BN6,リスト!$A$12:$D$25,4,FALSE))</f>
        <v>0</v>
      </c>
      <c r="BQ47" s="41" t="s">
        <v>159</v>
      </c>
      <c r="BR47" s="335">
        <f>BR6*BP47</f>
        <v>0</v>
      </c>
      <c r="BS47" s="336"/>
    </row>
  </sheetData>
  <sheetProtection sheet="1" formatCells="0"/>
  <mergeCells count="175">
    <mergeCell ref="J43:J45"/>
    <mergeCell ref="R33:R42"/>
    <mergeCell ref="R43:R45"/>
    <mergeCell ref="Z33:Z42"/>
    <mergeCell ref="Z43:Z45"/>
    <mergeCell ref="AH33:AH42"/>
    <mergeCell ref="AH43:AH45"/>
    <mergeCell ref="A9:A45"/>
    <mergeCell ref="B9:B21"/>
    <mergeCell ref="C9:C11"/>
    <mergeCell ref="C12:C14"/>
    <mergeCell ref="B22:B32"/>
    <mergeCell ref="C22:C23"/>
    <mergeCell ref="C24:C25"/>
    <mergeCell ref="C26:C27"/>
    <mergeCell ref="C28:C29"/>
    <mergeCell ref="C15:C16"/>
    <mergeCell ref="C17:C18"/>
    <mergeCell ref="B33:B42"/>
    <mergeCell ref="B43:B45"/>
    <mergeCell ref="K28:K29"/>
    <mergeCell ref="J33:J42"/>
    <mergeCell ref="A1:G1"/>
    <mergeCell ref="A2:G2"/>
    <mergeCell ref="A3:C3"/>
    <mergeCell ref="D3:G3"/>
    <mergeCell ref="A4:C4"/>
    <mergeCell ref="D4:G4"/>
    <mergeCell ref="D6:E6"/>
    <mergeCell ref="F6:G6"/>
    <mergeCell ref="E8:F8"/>
    <mergeCell ref="BM4:BO4"/>
    <mergeCell ref="BP4:BS4"/>
    <mergeCell ref="BP6:BQ6"/>
    <mergeCell ref="BR6:BS6"/>
    <mergeCell ref="BQ8:BR8"/>
    <mergeCell ref="BM9:BM45"/>
    <mergeCell ref="BN9:BN21"/>
    <mergeCell ref="BO9:BO11"/>
    <mergeCell ref="BO12:BO14"/>
    <mergeCell ref="BN22:BN32"/>
    <mergeCell ref="BN33:BN42"/>
    <mergeCell ref="BN43:BN45"/>
    <mergeCell ref="Q1:W1"/>
    <mergeCell ref="Q2:W2"/>
    <mergeCell ref="Q3:S3"/>
    <mergeCell ref="T3:W3"/>
    <mergeCell ref="AW2:BC2"/>
    <mergeCell ref="BE2:BK2"/>
    <mergeCell ref="AG2:AM2"/>
    <mergeCell ref="AO2:AU2"/>
    <mergeCell ref="BE1:BK1"/>
    <mergeCell ref="BE3:BG3"/>
    <mergeCell ref="BH3:BK3"/>
    <mergeCell ref="Y1:AE1"/>
    <mergeCell ref="Y3:AA3"/>
    <mergeCell ref="AB3:AE3"/>
    <mergeCell ref="Y2:AE2"/>
    <mergeCell ref="AO1:AU1"/>
    <mergeCell ref="AO3:AQ3"/>
    <mergeCell ref="AR3:AU3"/>
    <mergeCell ref="AG1:AM1"/>
    <mergeCell ref="AG3:AI3"/>
    <mergeCell ref="AJ3:AM3"/>
    <mergeCell ref="BH4:BK4"/>
    <mergeCell ref="BH6:BI6"/>
    <mergeCell ref="BJ6:BK6"/>
    <mergeCell ref="BI8:BJ8"/>
    <mergeCell ref="BE9:BE45"/>
    <mergeCell ref="BF9:BF21"/>
    <mergeCell ref="BG9:BG11"/>
    <mergeCell ref="BG12:BG14"/>
    <mergeCell ref="BF22:BF32"/>
    <mergeCell ref="BF33:BF42"/>
    <mergeCell ref="BF43:BF45"/>
    <mergeCell ref="Q4:S4"/>
    <mergeCell ref="T4:W4"/>
    <mergeCell ref="T6:U6"/>
    <mergeCell ref="V6:W6"/>
    <mergeCell ref="I9:I45"/>
    <mergeCell ref="I1:O1"/>
    <mergeCell ref="I3:K3"/>
    <mergeCell ref="I4:K4"/>
    <mergeCell ref="L3:O3"/>
    <mergeCell ref="L4:O4"/>
    <mergeCell ref="N6:O6"/>
    <mergeCell ref="K12:K14"/>
    <mergeCell ref="K9:K11"/>
    <mergeCell ref="K26:K27"/>
    <mergeCell ref="K22:K23"/>
    <mergeCell ref="K24:K25"/>
    <mergeCell ref="J9:J21"/>
    <mergeCell ref="J22:J32"/>
    <mergeCell ref="L6:M6"/>
    <mergeCell ref="I2:O2"/>
    <mergeCell ref="U8:V8"/>
    <mergeCell ref="Q9:Q45"/>
    <mergeCell ref="R9:R21"/>
    <mergeCell ref="S9:S11"/>
    <mergeCell ref="M8:N8"/>
    <mergeCell ref="AC8:AD8"/>
    <mergeCell ref="Y9:Y45"/>
    <mergeCell ref="Z9:Z21"/>
    <mergeCell ref="AA9:AA11"/>
    <mergeCell ref="AA12:AA14"/>
    <mergeCell ref="Z22:Z32"/>
    <mergeCell ref="AA22:AA23"/>
    <mergeCell ref="AA24:AA25"/>
    <mergeCell ref="AA26:AA27"/>
    <mergeCell ref="S12:S14"/>
    <mergeCell ref="R22:R32"/>
    <mergeCell ref="S22:S23"/>
    <mergeCell ref="S24:S25"/>
    <mergeCell ref="S26:S27"/>
    <mergeCell ref="S28:S29"/>
    <mergeCell ref="AA28:AA29"/>
    <mergeCell ref="AI12:AI14"/>
    <mergeCell ref="AH22:AH32"/>
    <mergeCell ref="Y4:AA4"/>
    <mergeCell ref="AB4:AE4"/>
    <mergeCell ref="AB6:AC6"/>
    <mergeCell ref="AD6:AE6"/>
    <mergeCell ref="AG4:AI4"/>
    <mergeCell ref="AH6:AI6"/>
    <mergeCell ref="AG9:AG45"/>
    <mergeCell ref="AH9:AH21"/>
    <mergeCell ref="AI9:AI11"/>
    <mergeCell ref="AY9:AY11"/>
    <mergeCell ref="AY12:AY14"/>
    <mergeCell ref="AX22:AX32"/>
    <mergeCell ref="AX33:AX42"/>
    <mergeCell ref="AX43:AX45"/>
    <mergeCell ref="BP3:BS3"/>
    <mergeCell ref="BM3:BO3"/>
    <mergeCell ref="AJ4:AM4"/>
    <mergeCell ref="AJ6:AK6"/>
    <mergeCell ref="AL6:AM6"/>
    <mergeCell ref="AS8:AT8"/>
    <mergeCell ref="AO9:AO45"/>
    <mergeCell ref="AP9:AP21"/>
    <mergeCell ref="AQ9:AQ11"/>
    <mergeCell ref="AQ12:AQ14"/>
    <mergeCell ref="AP22:AP32"/>
    <mergeCell ref="AO4:AQ4"/>
    <mergeCell ref="AR4:AU4"/>
    <mergeCell ref="AR6:AS6"/>
    <mergeCell ref="AT6:AU6"/>
    <mergeCell ref="AK8:AL8"/>
    <mergeCell ref="AP33:AP42"/>
    <mergeCell ref="AP43:AP45"/>
    <mergeCell ref="BE4:BG4"/>
    <mergeCell ref="BM2:BS2"/>
    <mergeCell ref="BM1:BS1"/>
    <mergeCell ref="AP6:AQ6"/>
    <mergeCell ref="AX6:AY6"/>
    <mergeCell ref="BF6:BG6"/>
    <mergeCell ref="BN6:BO6"/>
    <mergeCell ref="AO47:AP47"/>
    <mergeCell ref="AT47:AU47"/>
    <mergeCell ref="AW47:AX47"/>
    <mergeCell ref="BB47:BC47"/>
    <mergeCell ref="BE47:BF47"/>
    <mergeCell ref="BJ47:BK47"/>
    <mergeCell ref="BM47:BN47"/>
    <mergeCell ref="BR47:BS47"/>
    <mergeCell ref="AW1:BC1"/>
    <mergeCell ref="AW3:AY3"/>
    <mergeCell ref="AZ3:BC3"/>
    <mergeCell ref="AW4:AY4"/>
    <mergeCell ref="AZ4:BC4"/>
    <mergeCell ref="AZ6:BA6"/>
    <mergeCell ref="BB6:BC6"/>
    <mergeCell ref="BA8:BB8"/>
    <mergeCell ref="AW9:AW45"/>
    <mergeCell ref="AX9:AX21"/>
  </mergeCells>
  <phoneticPr fontId="3"/>
  <dataValidations count="1">
    <dataValidation type="whole" imeMode="off" operator="greaterThan" allowBlank="1" showInputMessage="1" showErrorMessage="1" sqref="C40:C45 AC9:AC45 U9:U45 AA15:AA21 M9:M45 C30:C32 S30:S32 K15:K21 AI15:AI21 BG15:BG21 BI9:BI45 AQ15:AQ21 AS9:AS45 AY15:AY21 BA9:BA45 K30:K32 BG28:BG32 C19:C21 S40:S45 AA30:AA32 K40:K45 E9:E45 AY28:AY32 AY40:AY45 AQ28:AQ32 AQ40:AQ45 AK9:AK45 AI28:AI32 S15:S21 AA40:AA45 AI40:AI45 BG40:BG45 BO15:BO21 BQ9:BQ45 BO28:BO32 BO40:BO45" xr:uid="{00000000-0002-0000-0300-000000000000}">
      <formula1>0</formula1>
    </dataValidation>
  </dataValidations>
  <printOptions horizontalCentered="1" verticalCentered="1"/>
  <pageMargins left="0.70866141732283472" right="0.70866141732283472" top="0.35433070866141736" bottom="0.15748031496062992" header="0.31496062992125984" footer="0.31496062992125984"/>
  <pageSetup paperSize="9" fitToHeight="0" orientation="portrait" blackAndWhite="1" cellComments="asDisplayed" r:id="rId1"/>
  <extLst>
    <ext xmlns:x14="http://schemas.microsoft.com/office/spreadsheetml/2009/9/main" uri="{CCE6A557-97BC-4b89-ADB6-D9C93CAAB3DF}">
      <x14:dataValidations xmlns:xm="http://schemas.microsoft.com/office/excel/2006/main" count="1">
        <x14:dataValidation type="list" allowBlank="1" showInputMessage="1" showErrorMessage="1" xr:uid="{62BE20DC-F01D-411F-8AF3-1214F262694F}">
          <x14:formula1>
            <xm:f>リスト!$A$12:$A$25</xm:f>
          </x14:formula1>
          <xm:sqref>AH6:AI6 BN6:BO6 BF6:BG6 AX6:AY6 AP6:AQ6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AE42"/>
  <sheetViews>
    <sheetView view="pageBreakPreview" zoomScale="85" zoomScaleNormal="115" zoomScaleSheetLayoutView="85" workbookViewId="0">
      <pane ySplit="8" topLeftCell="A9" activePane="bottomLeft" state="frozen"/>
      <selection activeCell="B48" sqref="B48"/>
      <selection pane="bottomLeft" activeCell="AC9" sqref="AC9"/>
    </sheetView>
  </sheetViews>
  <sheetFormatPr defaultColWidth="9" defaultRowHeight="13" x14ac:dyDescent="0.2"/>
  <cols>
    <col min="1" max="2" width="6.26953125" style="24" customWidth="1"/>
    <col min="3" max="3" width="9" style="24"/>
    <col min="4" max="4" width="17.453125" style="24" customWidth="1"/>
    <col min="5" max="5" width="15" style="24" customWidth="1"/>
    <col min="6" max="6" width="9" style="24"/>
    <col min="7" max="7" width="18.7265625" style="24" customWidth="1"/>
    <col min="8" max="8" width="2.453125" style="24" customWidth="1"/>
    <col min="9" max="10" width="6.26953125" style="24" customWidth="1"/>
    <col min="11" max="11" width="9" style="24"/>
    <col min="12" max="12" width="17.453125" style="24" customWidth="1"/>
    <col min="13" max="13" width="15" style="24" customWidth="1"/>
    <col min="14" max="14" width="9" style="24"/>
    <col min="15" max="15" width="18.7265625" style="24" customWidth="1"/>
    <col min="16" max="16" width="2.453125" style="24" customWidth="1"/>
    <col min="17" max="18" width="6.26953125" style="24" customWidth="1"/>
    <col min="19" max="19" width="9" style="24"/>
    <col min="20" max="20" width="17.453125" style="24" customWidth="1"/>
    <col min="21" max="21" width="15" style="24" customWidth="1"/>
    <col min="22" max="22" width="9" style="24"/>
    <col min="23" max="23" width="18.7265625" style="24" customWidth="1"/>
    <col min="24" max="24" width="2.453125" style="24" customWidth="1"/>
    <col min="25" max="26" width="6.26953125" style="24" customWidth="1"/>
    <col min="27" max="27" width="9" style="24"/>
    <col min="28" max="28" width="17.453125" style="24" customWidth="1"/>
    <col min="29" max="29" width="15" style="24" customWidth="1"/>
    <col min="30" max="30" width="9" style="24"/>
    <col min="31" max="31" width="18.7265625" style="24" customWidth="1"/>
    <col min="32" max="16384" width="9" style="24"/>
  </cols>
  <sheetData>
    <row r="1" spans="1:31" ht="16.5" customHeight="1" x14ac:dyDescent="0.2">
      <c r="A1" s="331" t="s">
        <v>160</v>
      </c>
      <c r="B1" s="337"/>
      <c r="C1" s="337"/>
      <c r="D1" s="337"/>
      <c r="E1" s="337"/>
      <c r="F1" s="337"/>
      <c r="G1" s="337"/>
      <c r="I1" s="331" t="s">
        <v>161</v>
      </c>
      <c r="J1" s="337"/>
      <c r="K1" s="337"/>
      <c r="L1" s="337"/>
      <c r="M1" s="337"/>
      <c r="N1" s="337"/>
      <c r="O1" s="337"/>
      <c r="Q1" s="331" t="s">
        <v>161</v>
      </c>
      <c r="R1" s="337"/>
      <c r="S1" s="337"/>
      <c r="T1" s="337"/>
      <c r="U1" s="337"/>
      <c r="V1" s="337"/>
      <c r="W1" s="337"/>
      <c r="Y1" s="331" t="s">
        <v>161</v>
      </c>
      <c r="Z1" s="337"/>
      <c r="AA1" s="337"/>
      <c r="AB1" s="337"/>
      <c r="AC1" s="337"/>
      <c r="AD1" s="337"/>
      <c r="AE1" s="337"/>
    </row>
    <row r="2" spans="1:31" ht="40.15" customHeight="1" x14ac:dyDescent="0.2">
      <c r="A2" s="329" t="s">
        <v>162</v>
      </c>
      <c r="B2" s="330"/>
      <c r="C2" s="330"/>
      <c r="D2" s="330"/>
      <c r="E2" s="330"/>
      <c r="F2" s="330"/>
      <c r="G2" s="330"/>
      <c r="I2" s="329" t="s">
        <v>163</v>
      </c>
      <c r="J2" s="330"/>
      <c r="K2" s="330"/>
      <c r="L2" s="330"/>
      <c r="M2" s="330"/>
      <c r="N2" s="330"/>
      <c r="O2" s="330"/>
      <c r="Q2" s="329" t="s">
        <v>164</v>
      </c>
      <c r="R2" s="330"/>
      <c r="S2" s="330"/>
      <c r="T2" s="330"/>
      <c r="U2" s="330"/>
      <c r="V2" s="330"/>
      <c r="W2" s="330"/>
      <c r="Y2" s="329" t="s">
        <v>165</v>
      </c>
      <c r="Z2" s="330"/>
      <c r="AA2" s="330"/>
      <c r="AB2" s="330"/>
      <c r="AC2" s="330"/>
      <c r="AD2" s="330"/>
      <c r="AE2" s="330"/>
    </row>
    <row r="3" spans="1:31" ht="24" customHeight="1" x14ac:dyDescent="0.2">
      <c r="A3" s="338" t="s">
        <v>112</v>
      </c>
      <c r="B3" s="338"/>
      <c r="C3" s="338"/>
      <c r="D3" s="339" t="str">
        <f>IF('在庫①（発泡性酒類）'!$L$3="","",'在庫①（発泡性酒類）'!$L$3)</f>
        <v/>
      </c>
      <c r="E3" s="339"/>
      <c r="F3" s="339"/>
      <c r="G3" s="339"/>
      <c r="I3" s="338" t="s">
        <v>112</v>
      </c>
      <c r="J3" s="338"/>
      <c r="K3" s="338"/>
      <c r="L3" s="339" t="str">
        <f>IF('在庫①（発泡性酒類）'!$L$3="","",'在庫①（発泡性酒類）'!$L$3)</f>
        <v/>
      </c>
      <c r="M3" s="339"/>
      <c r="N3" s="339"/>
      <c r="O3" s="339"/>
      <c r="Q3" s="338" t="s">
        <v>112</v>
      </c>
      <c r="R3" s="338"/>
      <c r="S3" s="338"/>
      <c r="T3" s="339" t="str">
        <f>IF('在庫①（発泡性酒類）'!$L$3="","",'在庫①（発泡性酒類）'!$L$3)</f>
        <v/>
      </c>
      <c r="U3" s="339"/>
      <c r="V3" s="339"/>
      <c r="W3" s="339"/>
      <c r="Y3" s="338" t="s">
        <v>112</v>
      </c>
      <c r="Z3" s="338"/>
      <c r="AA3" s="338"/>
      <c r="AB3" s="339" t="str">
        <f>IF('在庫①（発泡性酒類）'!$L$3="","",'在庫①（発泡性酒類）'!$L$3)</f>
        <v/>
      </c>
      <c r="AC3" s="339"/>
      <c r="AD3" s="339"/>
      <c r="AE3" s="339"/>
    </row>
    <row r="4" spans="1:31" ht="24" customHeight="1" x14ac:dyDescent="0.2">
      <c r="A4" s="340" t="s">
        <v>113</v>
      </c>
      <c r="B4" s="340"/>
      <c r="C4" s="340"/>
      <c r="D4" s="370" t="str">
        <f>IF('在庫①（発泡性酒類）'!$L$4="","",'在庫①（発泡性酒類）'!$L$4)</f>
        <v/>
      </c>
      <c r="E4" s="370"/>
      <c r="F4" s="370"/>
      <c r="G4" s="370"/>
      <c r="I4" s="340" t="s">
        <v>113</v>
      </c>
      <c r="J4" s="340"/>
      <c r="K4" s="340"/>
      <c r="L4" s="370" t="str">
        <f>IF('在庫①（発泡性酒類）'!$L$4="","",'在庫①（発泡性酒類）'!$L$4)</f>
        <v/>
      </c>
      <c r="M4" s="370"/>
      <c r="N4" s="370"/>
      <c r="O4" s="370"/>
      <c r="Q4" s="340" t="s">
        <v>113</v>
      </c>
      <c r="R4" s="340"/>
      <c r="S4" s="340"/>
      <c r="T4" s="370" t="str">
        <f>IF('在庫①（発泡性酒類）'!$L$4="","",'在庫①（発泡性酒類）'!$L$4)</f>
        <v/>
      </c>
      <c r="U4" s="370"/>
      <c r="V4" s="370"/>
      <c r="W4" s="370"/>
      <c r="Y4" s="340" t="s">
        <v>113</v>
      </c>
      <c r="Z4" s="340"/>
      <c r="AA4" s="340"/>
      <c r="AB4" s="370" t="str">
        <f>IF('在庫①（発泡性酒類）'!$L$4="","",'在庫①（発泡性酒類）'!$L$4)</f>
        <v/>
      </c>
      <c r="AC4" s="370"/>
      <c r="AD4" s="370"/>
      <c r="AE4" s="370"/>
    </row>
    <row r="5" spans="1:31" ht="11.25" customHeight="1" thickBot="1" x14ac:dyDescent="0.25">
      <c r="A5" s="47"/>
      <c r="B5" s="47"/>
      <c r="C5" s="47"/>
      <c r="D5" s="47"/>
      <c r="E5" s="47"/>
      <c r="F5" s="47"/>
      <c r="G5" s="47"/>
      <c r="I5" s="47"/>
      <c r="J5" s="47"/>
      <c r="K5" s="47"/>
      <c r="L5" s="47"/>
      <c r="M5" s="47"/>
      <c r="N5" s="47"/>
      <c r="O5" s="47"/>
      <c r="Q5" s="47"/>
      <c r="R5" s="47"/>
      <c r="S5" s="47"/>
      <c r="T5" s="47"/>
      <c r="U5" s="47"/>
      <c r="V5" s="47"/>
      <c r="W5" s="47"/>
      <c r="Y5" s="47"/>
      <c r="Z5" s="47"/>
      <c r="AA5" s="47"/>
      <c r="AB5" s="47"/>
      <c r="AC5" s="47"/>
      <c r="AD5" s="47"/>
      <c r="AE5" s="47"/>
    </row>
    <row r="6" spans="1:31" ht="32.65" customHeight="1" thickBot="1" x14ac:dyDescent="0.25">
      <c r="A6" s="124"/>
      <c r="B6" s="124"/>
      <c r="C6" s="124"/>
      <c r="D6" s="341" t="s">
        <v>114</v>
      </c>
      <c r="E6" s="342"/>
      <c r="F6" s="343">
        <f>SUM(G9:G41)</f>
        <v>0</v>
      </c>
      <c r="G6" s="344"/>
      <c r="H6" s="123"/>
      <c r="I6" s="124"/>
      <c r="J6" s="124"/>
      <c r="K6" s="124"/>
      <c r="L6" s="341" t="s">
        <v>114</v>
      </c>
      <c r="M6" s="342"/>
      <c r="N6" s="343">
        <f>SUM(O9:O41)</f>
        <v>0</v>
      </c>
      <c r="O6" s="344"/>
      <c r="P6" s="123"/>
      <c r="Q6" s="124"/>
      <c r="R6" s="124"/>
      <c r="S6" s="124"/>
      <c r="T6" s="341" t="s">
        <v>114</v>
      </c>
      <c r="U6" s="342"/>
      <c r="V6" s="343">
        <f>SUM(W9:W41)</f>
        <v>0</v>
      </c>
      <c r="W6" s="344"/>
      <c r="Y6" s="124"/>
      <c r="Z6" s="124"/>
      <c r="AA6" s="124"/>
      <c r="AB6" s="341" t="s">
        <v>114</v>
      </c>
      <c r="AC6" s="342"/>
      <c r="AD6" s="343">
        <f>SUM(AE9:AE41)</f>
        <v>0</v>
      </c>
      <c r="AE6" s="344"/>
    </row>
    <row r="7" spans="1:31" ht="6" customHeight="1" x14ac:dyDescent="0.2">
      <c r="A7" s="48"/>
      <c r="B7" s="48"/>
      <c r="C7" s="48"/>
      <c r="D7" s="49"/>
      <c r="E7" s="49"/>
      <c r="F7" s="50"/>
      <c r="G7" s="51"/>
      <c r="I7" s="48"/>
      <c r="J7" s="48"/>
      <c r="K7" s="48"/>
      <c r="L7" s="49"/>
      <c r="M7" s="49"/>
      <c r="N7" s="50"/>
      <c r="O7" s="51"/>
      <c r="Q7" s="48"/>
      <c r="R7" s="48"/>
      <c r="S7" s="48"/>
      <c r="T7" s="49"/>
      <c r="U7" s="49"/>
      <c r="V7" s="50"/>
      <c r="W7" s="51"/>
      <c r="Y7" s="48"/>
      <c r="Z7" s="48"/>
      <c r="AA7" s="48"/>
      <c r="AB7" s="49"/>
      <c r="AC7" s="49"/>
      <c r="AD7" s="50"/>
      <c r="AE7" s="51"/>
    </row>
    <row r="8" spans="1:31" ht="26" x14ac:dyDescent="0.2">
      <c r="A8" s="52" t="s">
        <v>116</v>
      </c>
      <c r="B8" s="53" t="s">
        <v>117</v>
      </c>
      <c r="C8" s="54" t="s">
        <v>118</v>
      </c>
      <c r="D8" s="53" t="s">
        <v>119</v>
      </c>
      <c r="E8" s="345" t="s">
        <v>120</v>
      </c>
      <c r="F8" s="345"/>
      <c r="G8" s="55" t="s">
        <v>121</v>
      </c>
      <c r="I8" s="52" t="s">
        <v>116</v>
      </c>
      <c r="J8" s="53" t="s">
        <v>117</v>
      </c>
      <c r="K8" s="54" t="s">
        <v>118</v>
      </c>
      <c r="L8" s="53" t="s">
        <v>119</v>
      </c>
      <c r="M8" s="345" t="s">
        <v>120</v>
      </c>
      <c r="N8" s="345"/>
      <c r="O8" s="55" t="s">
        <v>121</v>
      </c>
      <c r="Q8" s="52" t="s">
        <v>116</v>
      </c>
      <c r="R8" s="53" t="s">
        <v>117</v>
      </c>
      <c r="S8" s="54" t="s">
        <v>118</v>
      </c>
      <c r="T8" s="53" t="s">
        <v>119</v>
      </c>
      <c r="U8" s="345" t="s">
        <v>120</v>
      </c>
      <c r="V8" s="345"/>
      <c r="W8" s="55" t="s">
        <v>121</v>
      </c>
      <c r="Y8" s="52" t="s">
        <v>116</v>
      </c>
      <c r="Z8" s="53" t="s">
        <v>117</v>
      </c>
      <c r="AA8" s="54" t="s">
        <v>118</v>
      </c>
      <c r="AB8" s="53" t="s">
        <v>119</v>
      </c>
      <c r="AC8" s="345" t="s">
        <v>120</v>
      </c>
      <c r="AD8" s="345"/>
      <c r="AE8" s="55" t="s">
        <v>121</v>
      </c>
    </row>
    <row r="9" spans="1:31" ht="18" customHeight="1" x14ac:dyDescent="0.2">
      <c r="A9" s="374" t="s">
        <v>166</v>
      </c>
      <c r="B9" s="349" t="s">
        <v>122</v>
      </c>
      <c r="C9" s="111"/>
      <c r="D9" s="58" t="s">
        <v>123</v>
      </c>
      <c r="E9" s="114"/>
      <c r="F9" s="59" t="s">
        <v>124</v>
      </c>
      <c r="G9" s="117">
        <f>C9*E9</f>
        <v>0</v>
      </c>
      <c r="H9" s="123"/>
      <c r="I9" s="374" t="s">
        <v>167</v>
      </c>
      <c r="J9" s="349" t="s">
        <v>122</v>
      </c>
      <c r="K9" s="111"/>
      <c r="L9" s="58" t="s">
        <v>123</v>
      </c>
      <c r="M9" s="114"/>
      <c r="N9" s="59" t="s">
        <v>124</v>
      </c>
      <c r="O9" s="117">
        <f t="shared" ref="O9:O14" si="0">K9*M9</f>
        <v>0</v>
      </c>
      <c r="P9" s="123"/>
      <c r="Q9" s="374" t="s">
        <v>168</v>
      </c>
      <c r="R9" s="349" t="s">
        <v>122</v>
      </c>
      <c r="S9" s="111"/>
      <c r="T9" s="58" t="s">
        <v>123</v>
      </c>
      <c r="U9" s="114"/>
      <c r="V9" s="59" t="s">
        <v>124</v>
      </c>
      <c r="W9" s="117">
        <f>S9*U9</f>
        <v>0</v>
      </c>
      <c r="Y9" s="374" t="s">
        <v>169</v>
      </c>
      <c r="Z9" s="349" t="s">
        <v>122</v>
      </c>
      <c r="AA9" s="111"/>
      <c r="AB9" s="58" t="s">
        <v>123</v>
      </c>
      <c r="AC9" s="114"/>
      <c r="AD9" s="59" t="s">
        <v>124</v>
      </c>
      <c r="AE9" s="117">
        <f>AA9*AC9</f>
        <v>0</v>
      </c>
    </row>
    <row r="10" spans="1:31" ht="18" customHeight="1" x14ac:dyDescent="0.2">
      <c r="A10" s="375"/>
      <c r="B10" s="350"/>
      <c r="C10" s="111"/>
      <c r="D10" s="58" t="s">
        <v>123</v>
      </c>
      <c r="E10" s="114"/>
      <c r="F10" s="59" t="s">
        <v>124</v>
      </c>
      <c r="G10" s="117">
        <f t="shared" ref="G10:G14" si="1">C10*E10</f>
        <v>0</v>
      </c>
      <c r="H10" s="123"/>
      <c r="I10" s="375"/>
      <c r="J10" s="350"/>
      <c r="K10" s="111"/>
      <c r="L10" s="58" t="s">
        <v>123</v>
      </c>
      <c r="M10" s="114"/>
      <c r="N10" s="59" t="s">
        <v>124</v>
      </c>
      <c r="O10" s="117">
        <f>K10*M10</f>
        <v>0</v>
      </c>
      <c r="P10" s="123"/>
      <c r="Q10" s="375"/>
      <c r="R10" s="350"/>
      <c r="S10" s="111"/>
      <c r="T10" s="58" t="s">
        <v>123</v>
      </c>
      <c r="U10" s="114"/>
      <c r="V10" s="59" t="s">
        <v>124</v>
      </c>
      <c r="W10" s="117">
        <f t="shared" ref="W10:W14" si="2">S10*U10</f>
        <v>0</v>
      </c>
      <c r="Y10" s="375"/>
      <c r="Z10" s="350"/>
      <c r="AA10" s="111"/>
      <c r="AB10" s="58" t="s">
        <v>123</v>
      </c>
      <c r="AC10" s="114"/>
      <c r="AD10" s="59" t="s">
        <v>124</v>
      </c>
      <c r="AE10" s="117">
        <f t="shared" ref="AE10:AE14" si="3">AA10*AC10</f>
        <v>0</v>
      </c>
    </row>
    <row r="11" spans="1:31" ht="18" customHeight="1" x14ac:dyDescent="0.2">
      <c r="A11" s="375"/>
      <c r="B11" s="350"/>
      <c r="C11" s="111"/>
      <c r="D11" s="58" t="s">
        <v>123</v>
      </c>
      <c r="E11" s="114"/>
      <c r="F11" s="59" t="s">
        <v>124</v>
      </c>
      <c r="G11" s="117">
        <f t="shared" si="1"/>
        <v>0</v>
      </c>
      <c r="H11" s="123"/>
      <c r="I11" s="375"/>
      <c r="J11" s="350"/>
      <c r="K11" s="111"/>
      <c r="L11" s="58" t="s">
        <v>123</v>
      </c>
      <c r="M11" s="114"/>
      <c r="N11" s="59" t="s">
        <v>124</v>
      </c>
      <c r="O11" s="117">
        <f t="shared" si="0"/>
        <v>0</v>
      </c>
      <c r="P11" s="123"/>
      <c r="Q11" s="375"/>
      <c r="R11" s="350"/>
      <c r="S11" s="111"/>
      <c r="T11" s="58" t="s">
        <v>123</v>
      </c>
      <c r="U11" s="114"/>
      <c r="V11" s="59" t="s">
        <v>124</v>
      </c>
      <c r="W11" s="117">
        <f t="shared" si="2"/>
        <v>0</v>
      </c>
      <c r="Y11" s="375"/>
      <c r="Z11" s="350"/>
      <c r="AA11" s="111"/>
      <c r="AB11" s="58" t="s">
        <v>123</v>
      </c>
      <c r="AC11" s="114"/>
      <c r="AD11" s="59" t="s">
        <v>124</v>
      </c>
      <c r="AE11" s="117">
        <f t="shared" si="3"/>
        <v>0</v>
      </c>
    </row>
    <row r="12" spans="1:31" ht="18" customHeight="1" x14ac:dyDescent="0.2">
      <c r="A12" s="375"/>
      <c r="B12" s="350"/>
      <c r="C12" s="111"/>
      <c r="D12" s="58" t="s">
        <v>123</v>
      </c>
      <c r="E12" s="114"/>
      <c r="F12" s="59" t="s">
        <v>124</v>
      </c>
      <c r="G12" s="117">
        <f t="shared" si="1"/>
        <v>0</v>
      </c>
      <c r="H12" s="123"/>
      <c r="I12" s="375"/>
      <c r="J12" s="350"/>
      <c r="K12" s="111"/>
      <c r="L12" s="58" t="s">
        <v>123</v>
      </c>
      <c r="M12" s="114"/>
      <c r="N12" s="59" t="s">
        <v>124</v>
      </c>
      <c r="O12" s="117">
        <f t="shared" si="0"/>
        <v>0</v>
      </c>
      <c r="P12" s="123"/>
      <c r="Q12" s="375"/>
      <c r="R12" s="350"/>
      <c r="S12" s="111"/>
      <c r="T12" s="58" t="s">
        <v>123</v>
      </c>
      <c r="U12" s="114"/>
      <c r="V12" s="59" t="s">
        <v>124</v>
      </c>
      <c r="W12" s="117">
        <f t="shared" si="2"/>
        <v>0</v>
      </c>
      <c r="Y12" s="375"/>
      <c r="Z12" s="350"/>
      <c r="AA12" s="111"/>
      <c r="AB12" s="58" t="s">
        <v>123</v>
      </c>
      <c r="AC12" s="114"/>
      <c r="AD12" s="59" t="s">
        <v>124</v>
      </c>
      <c r="AE12" s="117">
        <f t="shared" si="3"/>
        <v>0</v>
      </c>
    </row>
    <row r="13" spans="1:31" ht="18" customHeight="1" x14ac:dyDescent="0.2">
      <c r="A13" s="375"/>
      <c r="B13" s="350"/>
      <c r="C13" s="111"/>
      <c r="D13" s="58" t="s">
        <v>123</v>
      </c>
      <c r="E13" s="114"/>
      <c r="F13" s="59" t="s">
        <v>124</v>
      </c>
      <c r="G13" s="117">
        <f t="shared" si="1"/>
        <v>0</v>
      </c>
      <c r="H13" s="123"/>
      <c r="I13" s="375"/>
      <c r="J13" s="350"/>
      <c r="K13" s="111"/>
      <c r="L13" s="58" t="s">
        <v>123</v>
      </c>
      <c r="M13" s="114"/>
      <c r="N13" s="59" t="s">
        <v>124</v>
      </c>
      <c r="O13" s="117">
        <f t="shared" si="0"/>
        <v>0</v>
      </c>
      <c r="P13" s="123"/>
      <c r="Q13" s="375"/>
      <c r="R13" s="350"/>
      <c r="S13" s="111"/>
      <c r="T13" s="58" t="s">
        <v>123</v>
      </c>
      <c r="U13" s="114"/>
      <c r="V13" s="59" t="s">
        <v>124</v>
      </c>
      <c r="W13" s="117">
        <f t="shared" si="2"/>
        <v>0</v>
      </c>
      <c r="Y13" s="375"/>
      <c r="Z13" s="350"/>
      <c r="AA13" s="111"/>
      <c r="AB13" s="58" t="s">
        <v>123</v>
      </c>
      <c r="AC13" s="114"/>
      <c r="AD13" s="59" t="s">
        <v>124</v>
      </c>
      <c r="AE13" s="117">
        <f t="shared" si="3"/>
        <v>0</v>
      </c>
    </row>
    <row r="14" spans="1:31" ht="18" customHeight="1" x14ac:dyDescent="0.2">
      <c r="A14" s="375"/>
      <c r="B14" s="350"/>
      <c r="C14" s="111"/>
      <c r="D14" s="58" t="s">
        <v>123</v>
      </c>
      <c r="E14" s="114"/>
      <c r="F14" s="59" t="s">
        <v>124</v>
      </c>
      <c r="G14" s="117">
        <f t="shared" si="1"/>
        <v>0</v>
      </c>
      <c r="H14" s="123"/>
      <c r="I14" s="375"/>
      <c r="J14" s="350"/>
      <c r="K14" s="111"/>
      <c r="L14" s="58" t="s">
        <v>123</v>
      </c>
      <c r="M14" s="114"/>
      <c r="N14" s="59" t="s">
        <v>124</v>
      </c>
      <c r="O14" s="117">
        <f t="shared" si="0"/>
        <v>0</v>
      </c>
      <c r="P14" s="123"/>
      <c r="Q14" s="375"/>
      <c r="R14" s="350"/>
      <c r="S14" s="111"/>
      <c r="T14" s="58" t="s">
        <v>123</v>
      </c>
      <c r="U14" s="114"/>
      <c r="V14" s="59" t="s">
        <v>124</v>
      </c>
      <c r="W14" s="117">
        <f t="shared" si="2"/>
        <v>0</v>
      </c>
      <c r="Y14" s="375"/>
      <c r="Z14" s="350"/>
      <c r="AA14" s="111"/>
      <c r="AB14" s="58" t="s">
        <v>123</v>
      </c>
      <c r="AC14" s="114"/>
      <c r="AD14" s="59" t="s">
        <v>124</v>
      </c>
      <c r="AE14" s="117">
        <f t="shared" si="3"/>
        <v>0</v>
      </c>
    </row>
    <row r="15" spans="1:31" ht="18" customHeight="1" x14ac:dyDescent="0.2">
      <c r="A15" s="375"/>
      <c r="B15" s="350"/>
      <c r="C15" s="111"/>
      <c r="D15" s="58" t="s">
        <v>123</v>
      </c>
      <c r="E15" s="114"/>
      <c r="F15" s="59" t="s">
        <v>124</v>
      </c>
      <c r="G15" s="117">
        <f>C15*E15</f>
        <v>0</v>
      </c>
      <c r="H15" s="123"/>
      <c r="I15" s="375"/>
      <c r="J15" s="350"/>
      <c r="K15" s="111"/>
      <c r="L15" s="58" t="s">
        <v>123</v>
      </c>
      <c r="M15" s="114"/>
      <c r="N15" s="59" t="s">
        <v>124</v>
      </c>
      <c r="O15" s="117">
        <f>K15*M15</f>
        <v>0</v>
      </c>
      <c r="P15" s="123"/>
      <c r="Q15" s="375"/>
      <c r="R15" s="350"/>
      <c r="S15" s="111"/>
      <c r="T15" s="58" t="s">
        <v>123</v>
      </c>
      <c r="U15" s="114"/>
      <c r="V15" s="59" t="s">
        <v>124</v>
      </c>
      <c r="W15" s="117">
        <f>S15*U15</f>
        <v>0</v>
      </c>
      <c r="Y15" s="375"/>
      <c r="Z15" s="350"/>
      <c r="AA15" s="111"/>
      <c r="AB15" s="58" t="s">
        <v>123</v>
      </c>
      <c r="AC15" s="114"/>
      <c r="AD15" s="59" t="s">
        <v>124</v>
      </c>
      <c r="AE15" s="117">
        <f>AA15*AC15</f>
        <v>0</v>
      </c>
    </row>
    <row r="16" spans="1:31" ht="18" customHeight="1" x14ac:dyDescent="0.2">
      <c r="A16" s="375"/>
      <c r="B16" s="350"/>
      <c r="C16" s="111"/>
      <c r="D16" s="58" t="s">
        <v>123</v>
      </c>
      <c r="E16" s="114"/>
      <c r="F16" s="59" t="s">
        <v>124</v>
      </c>
      <c r="G16" s="117">
        <f t="shared" ref="G16:G32" si="4">C16*E16</f>
        <v>0</v>
      </c>
      <c r="H16" s="123"/>
      <c r="I16" s="375"/>
      <c r="J16" s="350"/>
      <c r="K16" s="111"/>
      <c r="L16" s="58" t="s">
        <v>123</v>
      </c>
      <c r="M16" s="114"/>
      <c r="N16" s="59" t="s">
        <v>124</v>
      </c>
      <c r="O16" s="117">
        <f t="shared" ref="O16:O41" si="5">K16*M16</f>
        <v>0</v>
      </c>
      <c r="P16" s="123"/>
      <c r="Q16" s="375"/>
      <c r="R16" s="350"/>
      <c r="S16" s="111"/>
      <c r="T16" s="58" t="s">
        <v>123</v>
      </c>
      <c r="U16" s="114"/>
      <c r="V16" s="59" t="s">
        <v>124</v>
      </c>
      <c r="W16" s="117">
        <f t="shared" ref="W16:W41" si="6">S16*U16</f>
        <v>0</v>
      </c>
      <c r="Y16" s="375"/>
      <c r="Z16" s="350"/>
      <c r="AA16" s="111"/>
      <c r="AB16" s="58" t="s">
        <v>123</v>
      </c>
      <c r="AC16" s="114"/>
      <c r="AD16" s="59" t="s">
        <v>124</v>
      </c>
      <c r="AE16" s="117">
        <f t="shared" ref="AE16:AE41" si="7">AA16*AC16</f>
        <v>0</v>
      </c>
    </row>
    <row r="17" spans="1:31" ht="18" customHeight="1" x14ac:dyDescent="0.2">
      <c r="A17" s="375"/>
      <c r="B17" s="350"/>
      <c r="C17" s="111"/>
      <c r="D17" s="58" t="s">
        <v>123</v>
      </c>
      <c r="E17" s="114"/>
      <c r="F17" s="59" t="s">
        <v>124</v>
      </c>
      <c r="G17" s="117">
        <f t="shared" si="4"/>
        <v>0</v>
      </c>
      <c r="H17" s="123"/>
      <c r="I17" s="375"/>
      <c r="J17" s="350"/>
      <c r="K17" s="111"/>
      <c r="L17" s="58" t="s">
        <v>123</v>
      </c>
      <c r="M17" s="114"/>
      <c r="N17" s="59" t="s">
        <v>124</v>
      </c>
      <c r="O17" s="117">
        <f t="shared" si="5"/>
        <v>0</v>
      </c>
      <c r="P17" s="123"/>
      <c r="Q17" s="375"/>
      <c r="R17" s="350"/>
      <c r="S17" s="111"/>
      <c r="T17" s="58" t="s">
        <v>123</v>
      </c>
      <c r="U17" s="114"/>
      <c r="V17" s="59" t="s">
        <v>124</v>
      </c>
      <c r="W17" s="117">
        <f t="shared" si="6"/>
        <v>0</v>
      </c>
      <c r="Y17" s="375"/>
      <c r="Z17" s="350"/>
      <c r="AA17" s="111"/>
      <c r="AB17" s="58" t="s">
        <v>123</v>
      </c>
      <c r="AC17" s="114"/>
      <c r="AD17" s="59" t="s">
        <v>124</v>
      </c>
      <c r="AE17" s="117">
        <f t="shared" si="7"/>
        <v>0</v>
      </c>
    </row>
    <row r="18" spans="1:31" ht="18" customHeight="1" x14ac:dyDescent="0.2">
      <c r="A18" s="375"/>
      <c r="B18" s="350"/>
      <c r="C18" s="111"/>
      <c r="D18" s="58" t="s">
        <v>123</v>
      </c>
      <c r="E18" s="114"/>
      <c r="F18" s="59" t="s">
        <v>124</v>
      </c>
      <c r="G18" s="117">
        <f t="shared" si="4"/>
        <v>0</v>
      </c>
      <c r="H18" s="123"/>
      <c r="I18" s="375"/>
      <c r="J18" s="350"/>
      <c r="K18" s="111"/>
      <c r="L18" s="58" t="s">
        <v>123</v>
      </c>
      <c r="M18" s="114"/>
      <c r="N18" s="59" t="s">
        <v>124</v>
      </c>
      <c r="O18" s="117">
        <f t="shared" si="5"/>
        <v>0</v>
      </c>
      <c r="P18" s="123"/>
      <c r="Q18" s="375"/>
      <c r="R18" s="350"/>
      <c r="S18" s="111"/>
      <c r="T18" s="58" t="s">
        <v>123</v>
      </c>
      <c r="U18" s="114"/>
      <c r="V18" s="59" t="s">
        <v>124</v>
      </c>
      <c r="W18" s="117">
        <f t="shared" si="6"/>
        <v>0</v>
      </c>
      <c r="Y18" s="375"/>
      <c r="Z18" s="350"/>
      <c r="AA18" s="111"/>
      <c r="AB18" s="58" t="s">
        <v>123</v>
      </c>
      <c r="AC18" s="114"/>
      <c r="AD18" s="59" t="s">
        <v>124</v>
      </c>
      <c r="AE18" s="117">
        <f t="shared" si="7"/>
        <v>0</v>
      </c>
    </row>
    <row r="19" spans="1:31" ht="18" customHeight="1" x14ac:dyDescent="0.2">
      <c r="A19" s="375"/>
      <c r="B19" s="350"/>
      <c r="C19" s="111"/>
      <c r="D19" s="58" t="s">
        <v>123</v>
      </c>
      <c r="E19" s="114"/>
      <c r="F19" s="59" t="s">
        <v>124</v>
      </c>
      <c r="G19" s="117">
        <f t="shared" si="4"/>
        <v>0</v>
      </c>
      <c r="H19" s="123"/>
      <c r="I19" s="375"/>
      <c r="J19" s="350"/>
      <c r="K19" s="111"/>
      <c r="L19" s="58" t="s">
        <v>123</v>
      </c>
      <c r="M19" s="114"/>
      <c r="N19" s="59" t="s">
        <v>124</v>
      </c>
      <c r="O19" s="117">
        <f t="shared" si="5"/>
        <v>0</v>
      </c>
      <c r="P19" s="123"/>
      <c r="Q19" s="375"/>
      <c r="R19" s="350"/>
      <c r="S19" s="111"/>
      <c r="T19" s="58" t="s">
        <v>123</v>
      </c>
      <c r="U19" s="114"/>
      <c r="V19" s="59" t="s">
        <v>124</v>
      </c>
      <c r="W19" s="117">
        <f t="shared" si="6"/>
        <v>0</v>
      </c>
      <c r="Y19" s="375"/>
      <c r="Z19" s="350"/>
      <c r="AA19" s="111"/>
      <c r="AB19" s="58" t="s">
        <v>123</v>
      </c>
      <c r="AC19" s="114"/>
      <c r="AD19" s="59" t="s">
        <v>124</v>
      </c>
      <c r="AE19" s="117">
        <f t="shared" si="7"/>
        <v>0</v>
      </c>
    </row>
    <row r="20" spans="1:31" ht="18" customHeight="1" x14ac:dyDescent="0.2">
      <c r="A20" s="375"/>
      <c r="B20" s="350"/>
      <c r="C20" s="111"/>
      <c r="D20" s="58" t="s">
        <v>123</v>
      </c>
      <c r="E20" s="114"/>
      <c r="F20" s="59" t="s">
        <v>124</v>
      </c>
      <c r="G20" s="117">
        <f t="shared" si="4"/>
        <v>0</v>
      </c>
      <c r="H20" s="123"/>
      <c r="I20" s="375"/>
      <c r="J20" s="350"/>
      <c r="K20" s="111"/>
      <c r="L20" s="58" t="s">
        <v>123</v>
      </c>
      <c r="M20" s="114"/>
      <c r="N20" s="59" t="s">
        <v>124</v>
      </c>
      <c r="O20" s="117">
        <f t="shared" si="5"/>
        <v>0</v>
      </c>
      <c r="P20" s="123"/>
      <c r="Q20" s="375"/>
      <c r="R20" s="350"/>
      <c r="S20" s="111"/>
      <c r="T20" s="58" t="s">
        <v>123</v>
      </c>
      <c r="U20" s="114"/>
      <c r="V20" s="59" t="s">
        <v>124</v>
      </c>
      <c r="W20" s="117">
        <f t="shared" si="6"/>
        <v>0</v>
      </c>
      <c r="Y20" s="375"/>
      <c r="Z20" s="350"/>
      <c r="AA20" s="111"/>
      <c r="AB20" s="58" t="s">
        <v>123</v>
      </c>
      <c r="AC20" s="114"/>
      <c r="AD20" s="59" t="s">
        <v>124</v>
      </c>
      <c r="AE20" s="117">
        <f t="shared" si="7"/>
        <v>0</v>
      </c>
    </row>
    <row r="21" spans="1:31" ht="18" customHeight="1" x14ac:dyDescent="0.2">
      <c r="A21" s="375"/>
      <c r="B21" s="351"/>
      <c r="C21" s="111"/>
      <c r="D21" s="58" t="s">
        <v>123</v>
      </c>
      <c r="E21" s="114"/>
      <c r="F21" s="59" t="s">
        <v>124</v>
      </c>
      <c r="G21" s="117">
        <f t="shared" si="4"/>
        <v>0</v>
      </c>
      <c r="H21" s="123"/>
      <c r="I21" s="375"/>
      <c r="J21" s="351"/>
      <c r="K21" s="111"/>
      <c r="L21" s="58" t="s">
        <v>123</v>
      </c>
      <c r="M21" s="114"/>
      <c r="N21" s="59" t="s">
        <v>124</v>
      </c>
      <c r="O21" s="117">
        <f t="shared" si="5"/>
        <v>0</v>
      </c>
      <c r="P21" s="123"/>
      <c r="Q21" s="375"/>
      <c r="R21" s="351"/>
      <c r="S21" s="111"/>
      <c r="T21" s="58" t="s">
        <v>123</v>
      </c>
      <c r="U21" s="114"/>
      <c r="V21" s="59" t="s">
        <v>124</v>
      </c>
      <c r="W21" s="117">
        <f t="shared" si="6"/>
        <v>0</v>
      </c>
      <c r="Y21" s="375"/>
      <c r="Z21" s="351"/>
      <c r="AA21" s="111"/>
      <c r="AB21" s="58" t="s">
        <v>123</v>
      </c>
      <c r="AC21" s="114"/>
      <c r="AD21" s="59" t="s">
        <v>124</v>
      </c>
      <c r="AE21" s="117">
        <f t="shared" si="7"/>
        <v>0</v>
      </c>
    </row>
    <row r="22" spans="1:31" ht="18" customHeight="1" x14ac:dyDescent="0.2">
      <c r="A22" s="375"/>
      <c r="B22" s="354" t="s">
        <v>134</v>
      </c>
      <c r="C22" s="111"/>
      <c r="D22" s="58" t="s">
        <v>123</v>
      </c>
      <c r="E22" s="114"/>
      <c r="F22" s="59" t="s">
        <v>124</v>
      </c>
      <c r="G22" s="117">
        <f t="shared" ref="G22:G27" si="8">C22*E22</f>
        <v>0</v>
      </c>
      <c r="H22" s="123"/>
      <c r="I22" s="375"/>
      <c r="J22" s="354" t="s">
        <v>134</v>
      </c>
      <c r="K22" s="111"/>
      <c r="L22" s="58" t="s">
        <v>123</v>
      </c>
      <c r="M22" s="114"/>
      <c r="N22" s="59" t="s">
        <v>124</v>
      </c>
      <c r="O22" s="117">
        <f t="shared" si="5"/>
        <v>0</v>
      </c>
      <c r="P22" s="123"/>
      <c r="Q22" s="375"/>
      <c r="R22" s="354" t="s">
        <v>134</v>
      </c>
      <c r="S22" s="111"/>
      <c r="T22" s="58" t="s">
        <v>123</v>
      </c>
      <c r="U22" s="114"/>
      <c r="V22" s="59" t="s">
        <v>124</v>
      </c>
      <c r="W22" s="117">
        <f t="shared" si="6"/>
        <v>0</v>
      </c>
      <c r="Y22" s="375"/>
      <c r="Z22" s="354" t="s">
        <v>134</v>
      </c>
      <c r="AA22" s="111"/>
      <c r="AB22" s="58" t="s">
        <v>123</v>
      </c>
      <c r="AC22" s="114"/>
      <c r="AD22" s="59" t="s">
        <v>124</v>
      </c>
      <c r="AE22" s="117">
        <f t="shared" si="7"/>
        <v>0</v>
      </c>
    </row>
    <row r="23" spans="1:31" ht="18" customHeight="1" x14ac:dyDescent="0.2">
      <c r="A23" s="375"/>
      <c r="B23" s="350"/>
      <c r="C23" s="111"/>
      <c r="D23" s="58" t="s">
        <v>123</v>
      </c>
      <c r="E23" s="114"/>
      <c r="F23" s="59" t="s">
        <v>124</v>
      </c>
      <c r="G23" s="117">
        <f t="shared" si="8"/>
        <v>0</v>
      </c>
      <c r="H23" s="123"/>
      <c r="I23" s="375"/>
      <c r="J23" s="350"/>
      <c r="K23" s="111"/>
      <c r="L23" s="58" t="s">
        <v>123</v>
      </c>
      <c r="M23" s="114"/>
      <c r="N23" s="59" t="s">
        <v>124</v>
      </c>
      <c r="O23" s="117">
        <f t="shared" si="5"/>
        <v>0</v>
      </c>
      <c r="P23" s="123"/>
      <c r="Q23" s="375"/>
      <c r="R23" s="350"/>
      <c r="S23" s="111"/>
      <c r="T23" s="58" t="s">
        <v>123</v>
      </c>
      <c r="U23" s="114"/>
      <c r="V23" s="59" t="s">
        <v>124</v>
      </c>
      <c r="W23" s="117">
        <f t="shared" si="6"/>
        <v>0</v>
      </c>
      <c r="Y23" s="375"/>
      <c r="Z23" s="350"/>
      <c r="AA23" s="111"/>
      <c r="AB23" s="58" t="s">
        <v>123</v>
      </c>
      <c r="AC23" s="114"/>
      <c r="AD23" s="59" t="s">
        <v>124</v>
      </c>
      <c r="AE23" s="117">
        <f t="shared" si="7"/>
        <v>0</v>
      </c>
    </row>
    <row r="24" spans="1:31" ht="18" customHeight="1" x14ac:dyDescent="0.2">
      <c r="A24" s="375"/>
      <c r="B24" s="350"/>
      <c r="C24" s="111"/>
      <c r="D24" s="58" t="s">
        <v>123</v>
      </c>
      <c r="E24" s="114"/>
      <c r="F24" s="59" t="s">
        <v>124</v>
      </c>
      <c r="G24" s="117">
        <f t="shared" si="8"/>
        <v>0</v>
      </c>
      <c r="H24" s="123"/>
      <c r="I24" s="375"/>
      <c r="J24" s="350"/>
      <c r="K24" s="111"/>
      <c r="L24" s="58" t="s">
        <v>123</v>
      </c>
      <c r="M24" s="114"/>
      <c r="N24" s="59" t="s">
        <v>124</v>
      </c>
      <c r="O24" s="117">
        <f t="shared" si="5"/>
        <v>0</v>
      </c>
      <c r="P24" s="123"/>
      <c r="Q24" s="375"/>
      <c r="R24" s="350"/>
      <c r="S24" s="111"/>
      <c r="T24" s="58" t="s">
        <v>123</v>
      </c>
      <c r="U24" s="114"/>
      <c r="V24" s="59" t="s">
        <v>124</v>
      </c>
      <c r="W24" s="117">
        <f t="shared" si="6"/>
        <v>0</v>
      </c>
      <c r="Y24" s="375"/>
      <c r="Z24" s="350"/>
      <c r="AA24" s="111"/>
      <c r="AB24" s="58" t="s">
        <v>123</v>
      </c>
      <c r="AC24" s="114"/>
      <c r="AD24" s="59" t="s">
        <v>124</v>
      </c>
      <c r="AE24" s="117">
        <f t="shared" si="7"/>
        <v>0</v>
      </c>
    </row>
    <row r="25" spans="1:31" ht="18" customHeight="1" x14ac:dyDescent="0.2">
      <c r="A25" s="375"/>
      <c r="B25" s="350"/>
      <c r="C25" s="111"/>
      <c r="D25" s="58" t="s">
        <v>123</v>
      </c>
      <c r="E25" s="114"/>
      <c r="F25" s="59" t="s">
        <v>124</v>
      </c>
      <c r="G25" s="117">
        <f t="shared" si="8"/>
        <v>0</v>
      </c>
      <c r="H25" s="123"/>
      <c r="I25" s="375"/>
      <c r="J25" s="350"/>
      <c r="K25" s="111"/>
      <c r="L25" s="58" t="s">
        <v>123</v>
      </c>
      <c r="M25" s="114"/>
      <c r="N25" s="59" t="s">
        <v>124</v>
      </c>
      <c r="O25" s="117">
        <f t="shared" si="5"/>
        <v>0</v>
      </c>
      <c r="P25" s="123"/>
      <c r="Q25" s="375"/>
      <c r="R25" s="350"/>
      <c r="S25" s="111"/>
      <c r="T25" s="58" t="s">
        <v>123</v>
      </c>
      <c r="U25" s="114"/>
      <c r="V25" s="59" t="s">
        <v>124</v>
      </c>
      <c r="W25" s="117">
        <f t="shared" si="6"/>
        <v>0</v>
      </c>
      <c r="Y25" s="375"/>
      <c r="Z25" s="350"/>
      <c r="AA25" s="111"/>
      <c r="AB25" s="58" t="s">
        <v>123</v>
      </c>
      <c r="AC25" s="114"/>
      <c r="AD25" s="59" t="s">
        <v>124</v>
      </c>
      <c r="AE25" s="117">
        <f t="shared" si="7"/>
        <v>0</v>
      </c>
    </row>
    <row r="26" spans="1:31" ht="18" customHeight="1" x14ac:dyDescent="0.2">
      <c r="A26" s="375"/>
      <c r="B26" s="350"/>
      <c r="C26" s="111"/>
      <c r="D26" s="58" t="s">
        <v>123</v>
      </c>
      <c r="E26" s="114"/>
      <c r="F26" s="59" t="s">
        <v>124</v>
      </c>
      <c r="G26" s="117">
        <f t="shared" si="8"/>
        <v>0</v>
      </c>
      <c r="H26" s="123"/>
      <c r="I26" s="375"/>
      <c r="J26" s="350"/>
      <c r="K26" s="111"/>
      <c r="L26" s="58" t="s">
        <v>123</v>
      </c>
      <c r="M26" s="114"/>
      <c r="N26" s="59" t="s">
        <v>124</v>
      </c>
      <c r="O26" s="117">
        <f t="shared" si="5"/>
        <v>0</v>
      </c>
      <c r="P26" s="123"/>
      <c r="Q26" s="375"/>
      <c r="R26" s="350"/>
      <c r="S26" s="111"/>
      <c r="T26" s="58" t="s">
        <v>123</v>
      </c>
      <c r="U26" s="114"/>
      <c r="V26" s="59" t="s">
        <v>124</v>
      </c>
      <c r="W26" s="117">
        <f t="shared" si="6"/>
        <v>0</v>
      </c>
      <c r="Y26" s="375"/>
      <c r="Z26" s="350"/>
      <c r="AA26" s="111"/>
      <c r="AB26" s="58" t="s">
        <v>123</v>
      </c>
      <c r="AC26" s="114"/>
      <c r="AD26" s="59" t="s">
        <v>124</v>
      </c>
      <c r="AE26" s="117">
        <f t="shared" si="7"/>
        <v>0</v>
      </c>
    </row>
    <row r="27" spans="1:31" ht="18" customHeight="1" x14ac:dyDescent="0.2">
      <c r="A27" s="375"/>
      <c r="B27" s="350"/>
      <c r="C27" s="111"/>
      <c r="D27" s="58" t="s">
        <v>123</v>
      </c>
      <c r="E27" s="114"/>
      <c r="F27" s="59" t="s">
        <v>124</v>
      </c>
      <c r="G27" s="117">
        <f t="shared" si="8"/>
        <v>0</v>
      </c>
      <c r="H27" s="123"/>
      <c r="I27" s="375"/>
      <c r="J27" s="350"/>
      <c r="K27" s="111"/>
      <c r="L27" s="58" t="s">
        <v>123</v>
      </c>
      <c r="M27" s="114"/>
      <c r="N27" s="59" t="s">
        <v>124</v>
      </c>
      <c r="O27" s="117">
        <f t="shared" si="5"/>
        <v>0</v>
      </c>
      <c r="P27" s="123"/>
      <c r="Q27" s="375"/>
      <c r="R27" s="350"/>
      <c r="S27" s="111"/>
      <c r="T27" s="58" t="s">
        <v>123</v>
      </c>
      <c r="U27" s="114"/>
      <c r="V27" s="59" t="s">
        <v>124</v>
      </c>
      <c r="W27" s="117">
        <f t="shared" si="6"/>
        <v>0</v>
      </c>
      <c r="Y27" s="375"/>
      <c r="Z27" s="350"/>
      <c r="AA27" s="111"/>
      <c r="AB27" s="58" t="s">
        <v>123</v>
      </c>
      <c r="AC27" s="114"/>
      <c r="AD27" s="59" t="s">
        <v>124</v>
      </c>
      <c r="AE27" s="117">
        <f t="shared" si="7"/>
        <v>0</v>
      </c>
    </row>
    <row r="28" spans="1:31" ht="18" customHeight="1" x14ac:dyDescent="0.2">
      <c r="A28" s="375"/>
      <c r="B28" s="350"/>
      <c r="C28" s="111"/>
      <c r="D28" s="58" t="s">
        <v>123</v>
      </c>
      <c r="E28" s="114"/>
      <c r="F28" s="59" t="s">
        <v>124</v>
      </c>
      <c r="G28" s="117">
        <f t="shared" si="4"/>
        <v>0</v>
      </c>
      <c r="H28" s="123"/>
      <c r="I28" s="375"/>
      <c r="J28" s="350"/>
      <c r="K28" s="111"/>
      <c r="L28" s="58" t="s">
        <v>123</v>
      </c>
      <c r="M28" s="114"/>
      <c r="N28" s="59" t="s">
        <v>124</v>
      </c>
      <c r="O28" s="117">
        <f t="shared" si="5"/>
        <v>0</v>
      </c>
      <c r="P28" s="123"/>
      <c r="Q28" s="375"/>
      <c r="R28" s="350"/>
      <c r="S28" s="111"/>
      <c r="T28" s="58" t="s">
        <v>123</v>
      </c>
      <c r="U28" s="114"/>
      <c r="V28" s="59" t="s">
        <v>124</v>
      </c>
      <c r="W28" s="117">
        <f t="shared" si="6"/>
        <v>0</v>
      </c>
      <c r="Y28" s="375"/>
      <c r="Z28" s="350"/>
      <c r="AA28" s="111"/>
      <c r="AB28" s="58" t="s">
        <v>123</v>
      </c>
      <c r="AC28" s="114"/>
      <c r="AD28" s="59" t="s">
        <v>124</v>
      </c>
      <c r="AE28" s="117">
        <f t="shared" si="7"/>
        <v>0</v>
      </c>
    </row>
    <row r="29" spans="1:31" ht="18" customHeight="1" x14ac:dyDescent="0.2">
      <c r="A29" s="375"/>
      <c r="B29" s="350"/>
      <c r="C29" s="111"/>
      <c r="D29" s="58" t="s">
        <v>123</v>
      </c>
      <c r="E29" s="114"/>
      <c r="F29" s="59" t="s">
        <v>124</v>
      </c>
      <c r="G29" s="117">
        <f t="shared" si="4"/>
        <v>0</v>
      </c>
      <c r="H29" s="123"/>
      <c r="I29" s="375"/>
      <c r="J29" s="350"/>
      <c r="K29" s="111"/>
      <c r="L29" s="58" t="s">
        <v>123</v>
      </c>
      <c r="M29" s="114"/>
      <c r="N29" s="59" t="s">
        <v>124</v>
      </c>
      <c r="O29" s="117">
        <f t="shared" si="5"/>
        <v>0</v>
      </c>
      <c r="P29" s="123"/>
      <c r="Q29" s="375"/>
      <c r="R29" s="350"/>
      <c r="S29" s="111"/>
      <c r="T29" s="58" t="s">
        <v>123</v>
      </c>
      <c r="U29" s="114"/>
      <c r="V29" s="59" t="s">
        <v>124</v>
      </c>
      <c r="W29" s="117">
        <f t="shared" si="6"/>
        <v>0</v>
      </c>
      <c r="Y29" s="375"/>
      <c r="Z29" s="350"/>
      <c r="AA29" s="111"/>
      <c r="AB29" s="58" t="s">
        <v>123</v>
      </c>
      <c r="AC29" s="114"/>
      <c r="AD29" s="59" t="s">
        <v>124</v>
      </c>
      <c r="AE29" s="117">
        <f t="shared" si="7"/>
        <v>0</v>
      </c>
    </row>
    <row r="30" spans="1:31" ht="18" customHeight="1" x14ac:dyDescent="0.2">
      <c r="A30" s="375"/>
      <c r="B30" s="350"/>
      <c r="C30" s="111"/>
      <c r="D30" s="58" t="s">
        <v>123</v>
      </c>
      <c r="E30" s="114"/>
      <c r="F30" s="59" t="s">
        <v>124</v>
      </c>
      <c r="G30" s="117">
        <f t="shared" si="4"/>
        <v>0</v>
      </c>
      <c r="H30" s="123"/>
      <c r="I30" s="375"/>
      <c r="J30" s="350"/>
      <c r="K30" s="111"/>
      <c r="L30" s="58" t="s">
        <v>123</v>
      </c>
      <c r="M30" s="114"/>
      <c r="N30" s="59" t="s">
        <v>124</v>
      </c>
      <c r="O30" s="117">
        <f t="shared" si="5"/>
        <v>0</v>
      </c>
      <c r="P30" s="123"/>
      <c r="Q30" s="375"/>
      <c r="R30" s="350"/>
      <c r="S30" s="111"/>
      <c r="T30" s="58" t="s">
        <v>123</v>
      </c>
      <c r="U30" s="114"/>
      <c r="V30" s="59" t="s">
        <v>124</v>
      </c>
      <c r="W30" s="117">
        <f t="shared" si="6"/>
        <v>0</v>
      </c>
      <c r="Y30" s="375"/>
      <c r="Z30" s="350"/>
      <c r="AA30" s="111"/>
      <c r="AB30" s="58" t="s">
        <v>123</v>
      </c>
      <c r="AC30" s="114"/>
      <c r="AD30" s="59" t="s">
        <v>124</v>
      </c>
      <c r="AE30" s="117">
        <f t="shared" si="7"/>
        <v>0</v>
      </c>
    </row>
    <row r="31" spans="1:31" ht="18" customHeight="1" x14ac:dyDescent="0.2">
      <c r="A31" s="375"/>
      <c r="B31" s="350"/>
      <c r="C31" s="111"/>
      <c r="D31" s="58" t="s">
        <v>123</v>
      </c>
      <c r="E31" s="114"/>
      <c r="F31" s="59" t="s">
        <v>124</v>
      </c>
      <c r="G31" s="117">
        <f t="shared" si="4"/>
        <v>0</v>
      </c>
      <c r="H31" s="123"/>
      <c r="I31" s="375"/>
      <c r="J31" s="350"/>
      <c r="K31" s="111"/>
      <c r="L31" s="58" t="s">
        <v>123</v>
      </c>
      <c r="M31" s="114"/>
      <c r="N31" s="59" t="s">
        <v>124</v>
      </c>
      <c r="O31" s="117">
        <f t="shared" si="5"/>
        <v>0</v>
      </c>
      <c r="P31" s="123"/>
      <c r="Q31" s="375"/>
      <c r="R31" s="350"/>
      <c r="S31" s="111"/>
      <c r="T31" s="58" t="s">
        <v>123</v>
      </c>
      <c r="U31" s="114"/>
      <c r="V31" s="59" t="s">
        <v>124</v>
      </c>
      <c r="W31" s="117">
        <f t="shared" si="6"/>
        <v>0</v>
      </c>
      <c r="Y31" s="375"/>
      <c r="Z31" s="350"/>
      <c r="AA31" s="111"/>
      <c r="AB31" s="58" t="s">
        <v>123</v>
      </c>
      <c r="AC31" s="114"/>
      <c r="AD31" s="59" t="s">
        <v>124</v>
      </c>
      <c r="AE31" s="117">
        <f t="shared" si="7"/>
        <v>0</v>
      </c>
    </row>
    <row r="32" spans="1:31" ht="18" customHeight="1" x14ac:dyDescent="0.2">
      <c r="A32" s="375"/>
      <c r="B32" s="351"/>
      <c r="C32" s="111"/>
      <c r="D32" s="58" t="s">
        <v>123</v>
      </c>
      <c r="E32" s="114"/>
      <c r="F32" s="59" t="s">
        <v>124</v>
      </c>
      <c r="G32" s="117">
        <f t="shared" si="4"/>
        <v>0</v>
      </c>
      <c r="H32" s="123"/>
      <c r="I32" s="375"/>
      <c r="J32" s="351"/>
      <c r="K32" s="111"/>
      <c r="L32" s="58" t="s">
        <v>123</v>
      </c>
      <c r="M32" s="114"/>
      <c r="N32" s="59" t="s">
        <v>124</v>
      </c>
      <c r="O32" s="117">
        <f t="shared" si="5"/>
        <v>0</v>
      </c>
      <c r="P32" s="123"/>
      <c r="Q32" s="375"/>
      <c r="R32" s="351"/>
      <c r="S32" s="111"/>
      <c r="T32" s="58" t="s">
        <v>123</v>
      </c>
      <c r="U32" s="114"/>
      <c r="V32" s="59" t="s">
        <v>124</v>
      </c>
      <c r="W32" s="117">
        <f t="shared" si="6"/>
        <v>0</v>
      </c>
      <c r="Y32" s="375"/>
      <c r="Z32" s="351"/>
      <c r="AA32" s="111"/>
      <c r="AB32" s="58" t="s">
        <v>123</v>
      </c>
      <c r="AC32" s="114"/>
      <c r="AD32" s="59" t="s">
        <v>124</v>
      </c>
      <c r="AE32" s="117">
        <f t="shared" si="7"/>
        <v>0</v>
      </c>
    </row>
    <row r="33" spans="1:31" ht="18" customHeight="1" x14ac:dyDescent="0.2">
      <c r="A33" s="375"/>
      <c r="B33" s="384" t="s">
        <v>170</v>
      </c>
      <c r="C33" s="111"/>
      <c r="D33" s="119" t="s">
        <v>123</v>
      </c>
      <c r="E33" s="114"/>
      <c r="F33" s="120" t="s">
        <v>124</v>
      </c>
      <c r="G33" s="117">
        <f t="shared" ref="G33:G36" si="9">C33*E33</f>
        <v>0</v>
      </c>
      <c r="H33" s="123"/>
      <c r="I33" s="375"/>
      <c r="J33" s="384" t="s">
        <v>170</v>
      </c>
      <c r="K33" s="111"/>
      <c r="L33" s="119" t="s">
        <v>123</v>
      </c>
      <c r="M33" s="114"/>
      <c r="N33" s="120" t="s">
        <v>124</v>
      </c>
      <c r="O33" s="117">
        <f t="shared" si="5"/>
        <v>0</v>
      </c>
      <c r="P33" s="123"/>
      <c r="Q33" s="375"/>
      <c r="R33" s="384" t="s">
        <v>170</v>
      </c>
      <c r="S33" s="111"/>
      <c r="T33" s="119" t="s">
        <v>123</v>
      </c>
      <c r="U33" s="114"/>
      <c r="V33" s="120" t="s">
        <v>124</v>
      </c>
      <c r="W33" s="117">
        <f t="shared" si="6"/>
        <v>0</v>
      </c>
      <c r="Y33" s="375"/>
      <c r="Z33" s="384" t="s">
        <v>170</v>
      </c>
      <c r="AA33" s="111"/>
      <c r="AB33" s="119" t="s">
        <v>123</v>
      </c>
      <c r="AC33" s="114"/>
      <c r="AD33" s="120" t="s">
        <v>124</v>
      </c>
      <c r="AE33" s="117">
        <f t="shared" si="7"/>
        <v>0</v>
      </c>
    </row>
    <row r="34" spans="1:31" ht="18" customHeight="1" x14ac:dyDescent="0.2">
      <c r="A34" s="375"/>
      <c r="B34" s="385"/>
      <c r="C34" s="111"/>
      <c r="D34" s="119" t="s">
        <v>123</v>
      </c>
      <c r="E34" s="114"/>
      <c r="F34" s="120" t="s">
        <v>124</v>
      </c>
      <c r="G34" s="117">
        <f t="shared" si="9"/>
        <v>0</v>
      </c>
      <c r="H34" s="123"/>
      <c r="I34" s="375"/>
      <c r="J34" s="385"/>
      <c r="K34" s="111"/>
      <c r="L34" s="119" t="s">
        <v>123</v>
      </c>
      <c r="M34" s="114"/>
      <c r="N34" s="120" t="s">
        <v>124</v>
      </c>
      <c r="O34" s="117">
        <f t="shared" si="5"/>
        <v>0</v>
      </c>
      <c r="P34" s="123"/>
      <c r="Q34" s="375"/>
      <c r="R34" s="385"/>
      <c r="S34" s="111"/>
      <c r="T34" s="119" t="s">
        <v>123</v>
      </c>
      <c r="U34" s="114"/>
      <c r="V34" s="120" t="s">
        <v>124</v>
      </c>
      <c r="W34" s="117">
        <f t="shared" si="6"/>
        <v>0</v>
      </c>
      <c r="Y34" s="375"/>
      <c r="Z34" s="385"/>
      <c r="AA34" s="111"/>
      <c r="AB34" s="119" t="s">
        <v>123</v>
      </c>
      <c r="AC34" s="114"/>
      <c r="AD34" s="120" t="s">
        <v>124</v>
      </c>
      <c r="AE34" s="117">
        <f t="shared" si="7"/>
        <v>0</v>
      </c>
    </row>
    <row r="35" spans="1:31" ht="18" customHeight="1" x14ac:dyDescent="0.2">
      <c r="A35" s="375"/>
      <c r="B35" s="385"/>
      <c r="C35" s="111"/>
      <c r="D35" s="119" t="s">
        <v>123</v>
      </c>
      <c r="E35" s="114"/>
      <c r="F35" s="120" t="s">
        <v>124</v>
      </c>
      <c r="G35" s="117">
        <f t="shared" si="9"/>
        <v>0</v>
      </c>
      <c r="H35" s="123"/>
      <c r="I35" s="375"/>
      <c r="J35" s="385"/>
      <c r="K35" s="111"/>
      <c r="L35" s="119" t="s">
        <v>123</v>
      </c>
      <c r="M35" s="114"/>
      <c r="N35" s="120" t="s">
        <v>124</v>
      </c>
      <c r="O35" s="117">
        <f t="shared" si="5"/>
        <v>0</v>
      </c>
      <c r="P35" s="123"/>
      <c r="Q35" s="375"/>
      <c r="R35" s="385"/>
      <c r="S35" s="111"/>
      <c r="T35" s="119" t="s">
        <v>123</v>
      </c>
      <c r="U35" s="114"/>
      <c r="V35" s="120" t="s">
        <v>124</v>
      </c>
      <c r="W35" s="117">
        <f t="shared" si="6"/>
        <v>0</v>
      </c>
      <c r="Y35" s="375"/>
      <c r="Z35" s="385"/>
      <c r="AA35" s="111"/>
      <c r="AB35" s="119" t="s">
        <v>123</v>
      </c>
      <c r="AC35" s="114"/>
      <c r="AD35" s="120" t="s">
        <v>124</v>
      </c>
      <c r="AE35" s="117">
        <f t="shared" si="7"/>
        <v>0</v>
      </c>
    </row>
    <row r="36" spans="1:31" ht="18" customHeight="1" x14ac:dyDescent="0.2">
      <c r="A36" s="375"/>
      <c r="B36" s="385"/>
      <c r="C36" s="111"/>
      <c r="D36" s="119" t="s">
        <v>123</v>
      </c>
      <c r="E36" s="114"/>
      <c r="F36" s="120" t="s">
        <v>124</v>
      </c>
      <c r="G36" s="117">
        <f t="shared" si="9"/>
        <v>0</v>
      </c>
      <c r="H36" s="123"/>
      <c r="I36" s="375"/>
      <c r="J36" s="385"/>
      <c r="K36" s="111"/>
      <c r="L36" s="119" t="s">
        <v>123</v>
      </c>
      <c r="M36" s="114"/>
      <c r="N36" s="120" t="s">
        <v>124</v>
      </c>
      <c r="O36" s="117">
        <f t="shared" si="5"/>
        <v>0</v>
      </c>
      <c r="P36" s="123"/>
      <c r="Q36" s="375"/>
      <c r="R36" s="385"/>
      <c r="S36" s="111"/>
      <c r="T36" s="119" t="s">
        <v>123</v>
      </c>
      <c r="U36" s="114"/>
      <c r="V36" s="120" t="s">
        <v>124</v>
      </c>
      <c r="W36" s="117">
        <f t="shared" si="6"/>
        <v>0</v>
      </c>
      <c r="Y36" s="375"/>
      <c r="Z36" s="385"/>
      <c r="AA36" s="111"/>
      <c r="AB36" s="119" t="s">
        <v>123</v>
      </c>
      <c r="AC36" s="114"/>
      <c r="AD36" s="120" t="s">
        <v>124</v>
      </c>
      <c r="AE36" s="117">
        <f t="shared" si="7"/>
        <v>0</v>
      </c>
    </row>
    <row r="37" spans="1:31" ht="18" customHeight="1" x14ac:dyDescent="0.2">
      <c r="A37" s="375"/>
      <c r="B37" s="385"/>
      <c r="C37" s="111"/>
      <c r="D37" s="119" t="s">
        <v>123</v>
      </c>
      <c r="E37" s="114"/>
      <c r="F37" s="120" t="s">
        <v>124</v>
      </c>
      <c r="G37" s="117">
        <f t="shared" ref="G37:G41" si="10">C37*E37</f>
        <v>0</v>
      </c>
      <c r="H37" s="123"/>
      <c r="I37" s="375"/>
      <c r="J37" s="385"/>
      <c r="K37" s="111"/>
      <c r="L37" s="119" t="s">
        <v>123</v>
      </c>
      <c r="M37" s="114"/>
      <c r="N37" s="120" t="s">
        <v>124</v>
      </c>
      <c r="O37" s="117">
        <f t="shared" si="5"/>
        <v>0</v>
      </c>
      <c r="P37" s="123"/>
      <c r="Q37" s="375"/>
      <c r="R37" s="385"/>
      <c r="S37" s="111"/>
      <c r="T37" s="119" t="s">
        <v>123</v>
      </c>
      <c r="U37" s="114"/>
      <c r="V37" s="120" t="s">
        <v>124</v>
      </c>
      <c r="W37" s="117">
        <f t="shared" si="6"/>
        <v>0</v>
      </c>
      <c r="Y37" s="375"/>
      <c r="Z37" s="385"/>
      <c r="AA37" s="111"/>
      <c r="AB37" s="119" t="s">
        <v>123</v>
      </c>
      <c r="AC37" s="114"/>
      <c r="AD37" s="120" t="s">
        <v>124</v>
      </c>
      <c r="AE37" s="117">
        <f t="shared" si="7"/>
        <v>0</v>
      </c>
    </row>
    <row r="38" spans="1:31" ht="18" customHeight="1" x14ac:dyDescent="0.2">
      <c r="A38" s="375"/>
      <c r="B38" s="385"/>
      <c r="C38" s="111"/>
      <c r="D38" s="119" t="s">
        <v>123</v>
      </c>
      <c r="E38" s="114"/>
      <c r="F38" s="120" t="s">
        <v>124</v>
      </c>
      <c r="G38" s="117">
        <f t="shared" si="10"/>
        <v>0</v>
      </c>
      <c r="H38" s="123"/>
      <c r="I38" s="375"/>
      <c r="J38" s="385"/>
      <c r="K38" s="111"/>
      <c r="L38" s="119" t="s">
        <v>123</v>
      </c>
      <c r="M38" s="114"/>
      <c r="N38" s="120" t="s">
        <v>124</v>
      </c>
      <c r="O38" s="117">
        <f t="shared" si="5"/>
        <v>0</v>
      </c>
      <c r="P38" s="123"/>
      <c r="Q38" s="375"/>
      <c r="R38" s="385"/>
      <c r="S38" s="111"/>
      <c r="T38" s="119" t="s">
        <v>123</v>
      </c>
      <c r="U38" s="114"/>
      <c r="V38" s="120" t="s">
        <v>124</v>
      </c>
      <c r="W38" s="117">
        <f t="shared" si="6"/>
        <v>0</v>
      </c>
      <c r="Y38" s="375"/>
      <c r="Z38" s="385"/>
      <c r="AA38" s="111"/>
      <c r="AB38" s="119" t="s">
        <v>123</v>
      </c>
      <c r="AC38" s="114"/>
      <c r="AD38" s="120" t="s">
        <v>124</v>
      </c>
      <c r="AE38" s="117">
        <f t="shared" si="7"/>
        <v>0</v>
      </c>
    </row>
    <row r="39" spans="1:31" ht="18" customHeight="1" x14ac:dyDescent="0.2">
      <c r="A39" s="375"/>
      <c r="B39" s="385"/>
      <c r="C39" s="111"/>
      <c r="D39" s="119" t="s">
        <v>123</v>
      </c>
      <c r="E39" s="114"/>
      <c r="F39" s="120" t="s">
        <v>124</v>
      </c>
      <c r="G39" s="117">
        <f t="shared" si="10"/>
        <v>0</v>
      </c>
      <c r="H39" s="123"/>
      <c r="I39" s="375"/>
      <c r="J39" s="385"/>
      <c r="K39" s="111"/>
      <c r="L39" s="119" t="s">
        <v>123</v>
      </c>
      <c r="M39" s="114"/>
      <c r="N39" s="120" t="s">
        <v>124</v>
      </c>
      <c r="O39" s="117">
        <f t="shared" si="5"/>
        <v>0</v>
      </c>
      <c r="P39" s="123"/>
      <c r="Q39" s="375"/>
      <c r="R39" s="385"/>
      <c r="S39" s="111"/>
      <c r="T39" s="119" t="s">
        <v>123</v>
      </c>
      <c r="U39" s="114"/>
      <c r="V39" s="120" t="s">
        <v>124</v>
      </c>
      <c r="W39" s="117">
        <f t="shared" si="6"/>
        <v>0</v>
      </c>
      <c r="Y39" s="375"/>
      <c r="Z39" s="385"/>
      <c r="AA39" s="111"/>
      <c r="AB39" s="119" t="s">
        <v>123</v>
      </c>
      <c r="AC39" s="114"/>
      <c r="AD39" s="120" t="s">
        <v>124</v>
      </c>
      <c r="AE39" s="117">
        <f t="shared" si="7"/>
        <v>0</v>
      </c>
    </row>
    <row r="40" spans="1:31" ht="18" customHeight="1" x14ac:dyDescent="0.2">
      <c r="A40" s="375"/>
      <c r="B40" s="385"/>
      <c r="C40" s="111"/>
      <c r="D40" s="119" t="s">
        <v>123</v>
      </c>
      <c r="E40" s="114"/>
      <c r="F40" s="120" t="s">
        <v>124</v>
      </c>
      <c r="G40" s="117">
        <f t="shared" si="10"/>
        <v>0</v>
      </c>
      <c r="H40" s="123"/>
      <c r="I40" s="375"/>
      <c r="J40" s="385"/>
      <c r="K40" s="111"/>
      <c r="L40" s="119" t="s">
        <v>123</v>
      </c>
      <c r="M40" s="114"/>
      <c r="N40" s="120" t="s">
        <v>124</v>
      </c>
      <c r="O40" s="117">
        <f t="shared" si="5"/>
        <v>0</v>
      </c>
      <c r="P40" s="123"/>
      <c r="Q40" s="375"/>
      <c r="R40" s="385"/>
      <c r="S40" s="111"/>
      <c r="T40" s="119" t="s">
        <v>123</v>
      </c>
      <c r="U40" s="114"/>
      <c r="V40" s="120" t="s">
        <v>124</v>
      </c>
      <c r="W40" s="117">
        <f t="shared" si="6"/>
        <v>0</v>
      </c>
      <c r="Y40" s="375"/>
      <c r="Z40" s="385"/>
      <c r="AA40" s="111"/>
      <c r="AB40" s="119" t="s">
        <v>123</v>
      </c>
      <c r="AC40" s="114"/>
      <c r="AD40" s="120" t="s">
        <v>124</v>
      </c>
      <c r="AE40" s="117">
        <f t="shared" si="7"/>
        <v>0</v>
      </c>
    </row>
    <row r="41" spans="1:31" ht="18" customHeight="1" x14ac:dyDescent="0.2">
      <c r="A41" s="376"/>
      <c r="B41" s="386"/>
      <c r="C41" s="112"/>
      <c r="D41" s="121" t="s">
        <v>123</v>
      </c>
      <c r="E41" s="115"/>
      <c r="F41" s="122" t="s">
        <v>124</v>
      </c>
      <c r="G41" s="118">
        <f t="shared" si="10"/>
        <v>0</v>
      </c>
      <c r="H41" s="123"/>
      <c r="I41" s="376"/>
      <c r="J41" s="386"/>
      <c r="K41" s="112"/>
      <c r="L41" s="121" t="s">
        <v>123</v>
      </c>
      <c r="M41" s="115"/>
      <c r="N41" s="122" t="s">
        <v>124</v>
      </c>
      <c r="O41" s="118">
        <f t="shared" si="5"/>
        <v>0</v>
      </c>
      <c r="P41" s="123"/>
      <c r="Q41" s="376"/>
      <c r="R41" s="386"/>
      <c r="S41" s="112"/>
      <c r="T41" s="121" t="s">
        <v>123</v>
      </c>
      <c r="U41" s="115"/>
      <c r="V41" s="122" t="s">
        <v>124</v>
      </c>
      <c r="W41" s="118">
        <f t="shared" si="6"/>
        <v>0</v>
      </c>
      <c r="Y41" s="376"/>
      <c r="Z41" s="386"/>
      <c r="AA41" s="112"/>
      <c r="AB41" s="121" t="s">
        <v>123</v>
      </c>
      <c r="AC41" s="115"/>
      <c r="AD41" s="122" t="s">
        <v>124</v>
      </c>
      <c r="AE41" s="118">
        <f t="shared" si="7"/>
        <v>0</v>
      </c>
    </row>
    <row r="42" spans="1:31" x14ac:dyDescent="0.2">
      <c r="G42" s="13" t="str">
        <f>簡易判定表!E25</f>
        <v>（国税庁ver3.01）</v>
      </c>
      <c r="O42" s="13" t="str">
        <f>簡易判定表!E25</f>
        <v>（国税庁ver3.01）</v>
      </c>
      <c r="W42" s="13" t="str">
        <f>簡易判定表!E25</f>
        <v>（国税庁ver3.01）</v>
      </c>
      <c r="AE42" s="13" t="str">
        <f>簡易判定表!E25</f>
        <v>（国税庁ver3.01）</v>
      </c>
    </row>
  </sheetData>
  <sheetProtection sheet="1" formatCells="0"/>
  <mergeCells count="52">
    <mergeCell ref="Y9:Y41"/>
    <mergeCell ref="Z9:Z21"/>
    <mergeCell ref="Z22:Z32"/>
    <mergeCell ref="Z33:Z41"/>
    <mergeCell ref="J9:J21"/>
    <mergeCell ref="J22:J32"/>
    <mergeCell ref="J33:J41"/>
    <mergeCell ref="R9:R21"/>
    <mergeCell ref="R22:R32"/>
    <mergeCell ref="R33:R41"/>
    <mergeCell ref="Q9:Q41"/>
    <mergeCell ref="B33:B41"/>
    <mergeCell ref="A3:C3"/>
    <mergeCell ref="D3:G3"/>
    <mergeCell ref="Q2:W2"/>
    <mergeCell ref="Y1:AE1"/>
    <mergeCell ref="Y2:AE2"/>
    <mergeCell ref="A1:G1"/>
    <mergeCell ref="Q1:W1"/>
    <mergeCell ref="I1:O1"/>
    <mergeCell ref="Y3:AA3"/>
    <mergeCell ref="AB3:AE3"/>
    <mergeCell ref="Y4:AA4"/>
    <mergeCell ref="AB4:AE4"/>
    <mergeCell ref="AB6:AC6"/>
    <mergeCell ref="AD6:AE6"/>
    <mergeCell ref="AC8:AD8"/>
    <mergeCell ref="I3:K3"/>
    <mergeCell ref="L3:O3"/>
    <mergeCell ref="A2:G2"/>
    <mergeCell ref="I2:O2"/>
    <mergeCell ref="A9:A41"/>
    <mergeCell ref="I4:K4"/>
    <mergeCell ref="L4:O4"/>
    <mergeCell ref="I9:I41"/>
    <mergeCell ref="M8:N8"/>
    <mergeCell ref="A4:C4"/>
    <mergeCell ref="D4:G4"/>
    <mergeCell ref="E8:F8"/>
    <mergeCell ref="D6:E6"/>
    <mergeCell ref="F6:G6"/>
    <mergeCell ref="B9:B21"/>
    <mergeCell ref="B22:B32"/>
    <mergeCell ref="V6:W6"/>
    <mergeCell ref="U8:V8"/>
    <mergeCell ref="L6:M6"/>
    <mergeCell ref="N6:O6"/>
    <mergeCell ref="Q3:S3"/>
    <mergeCell ref="T3:W3"/>
    <mergeCell ref="Q4:S4"/>
    <mergeCell ref="T4:W4"/>
    <mergeCell ref="T6:U6"/>
  </mergeCells>
  <phoneticPr fontId="3"/>
  <dataValidations count="1">
    <dataValidation type="whole" imeMode="off" operator="greaterThan" allowBlank="1" showInputMessage="1" showErrorMessage="1" sqref="K9:K41 M9:M41 S9:S41 U9:U41 C9:C41 E9:E41 AA9:AA41 AC9:AC41" xr:uid="{00000000-0002-0000-0400-000000000000}">
      <formula1>0</formula1>
    </dataValidation>
  </dataValidations>
  <printOptions horizontalCentered="1" verticalCentered="1"/>
  <pageMargins left="0.70866141732283472" right="0.70866141732283472" top="0.55118110236220474" bottom="0.55118110236220474" header="0.31496062992125984" footer="0.31496062992125984"/>
  <pageSetup paperSize="9" fitToHeight="0" orientation="portrait" blackAndWhite="1"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4BA3A-CAC9-4086-9402-5DCDA7F3562A}">
  <sheetPr>
    <tabColor rgb="FF00B0F0"/>
    <pageSetUpPr fitToPage="1"/>
  </sheetPr>
  <dimension ref="A1:O42"/>
  <sheetViews>
    <sheetView showGridLines="0" showZeros="0" view="pageBreakPreview" topLeftCell="A38" zoomScale="70" zoomScaleNormal="85" zoomScaleSheetLayoutView="70" workbookViewId="0">
      <selection activeCell="H28" sqref="H28:H29"/>
    </sheetView>
  </sheetViews>
  <sheetFormatPr defaultColWidth="9" defaultRowHeight="13" x14ac:dyDescent="0.2"/>
  <cols>
    <col min="1" max="1" width="4.7265625" style="190" customWidth="1"/>
    <col min="2" max="2" width="5.453125" style="190" customWidth="1"/>
    <col min="3" max="3" width="14" style="190" customWidth="1"/>
    <col min="4" max="5" width="5.90625" style="190" customWidth="1"/>
    <col min="6" max="6" width="18.7265625" style="190" customWidth="1"/>
    <col min="7" max="7" width="6.08984375" style="190" customWidth="1"/>
    <col min="8" max="8" width="18.90625" style="190" customWidth="1"/>
    <col min="9" max="9" width="15.08984375" style="190" customWidth="1"/>
    <col min="10" max="10" width="16.6328125" style="190" customWidth="1"/>
    <col min="11" max="11" width="15.08984375" style="190" customWidth="1"/>
    <col min="12" max="12" width="16.6328125" style="190" customWidth="1"/>
    <col min="13" max="13" width="1.90625" style="190" customWidth="1"/>
    <col min="14" max="14" width="3.08984375" style="190" customWidth="1"/>
    <col min="15" max="15" width="18.08984375" style="190" customWidth="1"/>
    <col min="16" max="16384" width="9" style="190"/>
  </cols>
  <sheetData>
    <row r="1" spans="1:15" ht="13.9" customHeight="1" x14ac:dyDescent="0.2">
      <c r="A1" s="404" t="s">
        <v>171</v>
      </c>
      <c r="B1" s="404"/>
      <c r="C1" s="404"/>
      <c r="D1" s="404"/>
      <c r="E1" s="404"/>
      <c r="F1" s="404"/>
      <c r="G1" s="404"/>
      <c r="H1" s="404"/>
      <c r="I1" s="404"/>
      <c r="J1" s="404"/>
      <c r="K1" s="404"/>
      <c r="L1" s="404"/>
      <c r="M1" s="404"/>
      <c r="N1" s="404"/>
      <c r="O1" s="404"/>
    </row>
    <row r="2" spans="1:15" ht="14.25" customHeight="1" x14ac:dyDescent="0.2">
      <c r="A2" s="404"/>
      <c r="B2" s="404"/>
      <c r="C2" s="404"/>
      <c r="D2" s="404"/>
      <c r="E2" s="404"/>
      <c r="F2" s="404"/>
      <c r="G2" s="404"/>
      <c r="H2" s="404"/>
      <c r="I2" s="404"/>
      <c r="J2" s="404"/>
      <c r="K2" s="404"/>
      <c r="L2" s="404"/>
      <c r="M2" s="404"/>
      <c r="N2" s="404"/>
      <c r="O2" s="404"/>
    </row>
    <row r="3" spans="1:15" ht="15" customHeight="1" thickBot="1" x14ac:dyDescent="0.25">
      <c r="A3" s="405"/>
      <c r="B3" s="405"/>
      <c r="C3" s="405"/>
      <c r="D3" s="405"/>
      <c r="E3" s="405"/>
      <c r="F3" s="405"/>
      <c r="G3" s="405"/>
      <c r="H3" s="405"/>
      <c r="I3" s="405"/>
      <c r="J3" s="405"/>
      <c r="K3" s="405"/>
      <c r="L3" s="405"/>
      <c r="M3" s="405"/>
      <c r="N3" s="405"/>
      <c r="O3" s="405"/>
    </row>
    <row r="4" spans="1:15" ht="17.149999999999999" customHeight="1" x14ac:dyDescent="0.2">
      <c r="A4" s="406"/>
      <c r="B4" s="407"/>
      <c r="C4" s="407"/>
      <c r="D4" s="407"/>
      <c r="E4" s="407"/>
      <c r="F4" s="407"/>
      <c r="G4" s="407"/>
      <c r="H4" s="191" t="s">
        <v>172</v>
      </c>
      <c r="I4" s="421" t="str">
        <f>IF(申告書兼届出書!O11="","",申告書兼届出書!O11)</f>
        <v/>
      </c>
      <c r="J4" s="421"/>
      <c r="K4" s="421"/>
      <c r="L4" s="421"/>
      <c r="M4" s="421"/>
      <c r="N4" s="421"/>
      <c r="O4" s="422"/>
    </row>
    <row r="5" spans="1:15" ht="17.149999999999999" customHeight="1" x14ac:dyDescent="0.2">
      <c r="A5" s="408" t="s">
        <v>173</v>
      </c>
      <c r="B5" s="409"/>
      <c r="C5" s="409"/>
      <c r="D5" s="409"/>
      <c r="E5" s="409"/>
      <c r="F5" s="409"/>
      <c r="G5" s="409"/>
      <c r="H5" s="240"/>
      <c r="I5" s="423"/>
      <c r="J5" s="423"/>
      <c r="K5" s="423"/>
      <c r="L5" s="423"/>
      <c r="M5" s="423"/>
      <c r="N5" s="423"/>
      <c r="O5" s="424"/>
    </row>
    <row r="6" spans="1:15" ht="15.65" customHeight="1" x14ac:dyDescent="0.2">
      <c r="A6" s="410" t="s">
        <v>174</v>
      </c>
      <c r="B6" s="411"/>
      <c r="C6" s="411"/>
      <c r="D6" s="411"/>
      <c r="E6" s="411"/>
      <c r="F6" s="411"/>
      <c r="G6" s="411"/>
      <c r="H6" s="223" t="s">
        <v>175</v>
      </c>
      <c r="I6" s="417" t="str">
        <f>IF(申告書兼届出書!O15="","",申告書兼届出書!O15)</f>
        <v/>
      </c>
      <c r="J6" s="417"/>
      <c r="K6" s="417"/>
      <c r="L6" s="417"/>
      <c r="M6" s="417"/>
      <c r="N6" s="417"/>
      <c r="O6" s="418"/>
    </row>
    <row r="7" spans="1:15" ht="13.5" customHeight="1" x14ac:dyDescent="0.2">
      <c r="A7" s="408" t="s">
        <v>176</v>
      </c>
      <c r="B7" s="409"/>
      <c r="C7" s="409"/>
      <c r="D7" s="409"/>
      <c r="E7" s="409"/>
      <c r="F7" s="409"/>
      <c r="G7" s="409"/>
      <c r="H7" s="224"/>
      <c r="I7" s="419"/>
      <c r="J7" s="419"/>
      <c r="K7" s="419"/>
      <c r="L7" s="419"/>
      <c r="M7" s="419"/>
      <c r="N7" s="419"/>
      <c r="O7" s="420"/>
    </row>
    <row r="8" spans="1:15" ht="13.5" customHeight="1" thickBot="1" x14ac:dyDescent="0.25">
      <c r="A8" s="412"/>
      <c r="B8" s="413"/>
      <c r="C8" s="413"/>
      <c r="D8" s="413"/>
      <c r="E8" s="413"/>
      <c r="F8" s="413"/>
      <c r="G8" s="413"/>
      <c r="H8" s="414" t="s">
        <v>177</v>
      </c>
      <c r="I8" s="415"/>
      <c r="J8" s="415"/>
      <c r="K8" s="415"/>
      <c r="L8" s="415"/>
      <c r="M8" s="415"/>
      <c r="N8" s="415"/>
      <c r="O8" s="416"/>
    </row>
    <row r="9" spans="1:15" ht="7.5" customHeight="1" x14ac:dyDescent="0.2">
      <c r="A9" s="406" t="s">
        <v>178</v>
      </c>
      <c r="B9" s="407"/>
      <c r="C9" s="407"/>
      <c r="D9" s="407"/>
      <c r="E9" s="407"/>
      <c r="F9" s="407"/>
      <c r="G9" s="407"/>
      <c r="H9" s="432" t="s">
        <v>179</v>
      </c>
      <c r="I9" s="434" t="s">
        <v>180</v>
      </c>
      <c r="J9" s="435"/>
      <c r="K9" s="434" t="s">
        <v>181</v>
      </c>
      <c r="L9" s="437"/>
      <c r="M9" s="434" t="s">
        <v>182</v>
      </c>
      <c r="N9" s="435"/>
      <c r="O9" s="439"/>
    </row>
    <row r="10" spans="1:15" ht="7.5" customHeight="1" x14ac:dyDescent="0.2">
      <c r="A10" s="430"/>
      <c r="B10" s="404"/>
      <c r="C10" s="404"/>
      <c r="D10" s="404"/>
      <c r="E10" s="404"/>
      <c r="F10" s="404"/>
      <c r="G10" s="404"/>
      <c r="H10" s="433"/>
      <c r="I10" s="436"/>
      <c r="J10" s="387"/>
      <c r="K10" s="436"/>
      <c r="L10" s="425"/>
      <c r="M10" s="436"/>
      <c r="N10" s="387"/>
      <c r="O10" s="440"/>
    </row>
    <row r="11" spans="1:15" ht="7.5" customHeight="1" x14ac:dyDescent="0.2">
      <c r="A11" s="430"/>
      <c r="B11" s="404"/>
      <c r="C11" s="404"/>
      <c r="D11" s="404"/>
      <c r="E11" s="404"/>
      <c r="F11" s="404"/>
      <c r="G11" s="404"/>
      <c r="H11" s="433"/>
      <c r="I11" s="436"/>
      <c r="J11" s="387"/>
      <c r="K11" s="438"/>
      <c r="L11" s="393"/>
      <c r="M11" s="436"/>
      <c r="N11" s="387"/>
      <c r="O11" s="440"/>
    </row>
    <row r="12" spans="1:15" ht="13.5" customHeight="1" x14ac:dyDescent="0.2">
      <c r="A12" s="430"/>
      <c r="B12" s="404"/>
      <c r="C12" s="404"/>
      <c r="D12" s="404"/>
      <c r="E12" s="404"/>
      <c r="F12" s="404"/>
      <c r="G12" s="404"/>
      <c r="H12" s="238" t="s">
        <v>183</v>
      </c>
      <c r="I12" s="193" t="s">
        <v>184</v>
      </c>
      <c r="J12" s="193" t="s">
        <v>185</v>
      </c>
      <c r="K12" s="194" t="s">
        <v>184</v>
      </c>
      <c r="L12" s="193" t="s">
        <v>185</v>
      </c>
      <c r="M12" s="436"/>
      <c r="N12" s="387"/>
      <c r="O12" s="440"/>
    </row>
    <row r="13" spans="1:15" ht="13.5" customHeight="1" x14ac:dyDescent="0.2">
      <c r="A13" s="430"/>
      <c r="B13" s="404"/>
      <c r="C13" s="404"/>
      <c r="D13" s="404"/>
      <c r="E13" s="404"/>
      <c r="F13" s="404"/>
      <c r="G13" s="404"/>
      <c r="H13" s="238" t="s">
        <v>186</v>
      </c>
      <c r="I13" s="195" t="s">
        <v>187</v>
      </c>
      <c r="J13" s="195" t="s">
        <v>188</v>
      </c>
      <c r="K13" s="196" t="s">
        <v>187</v>
      </c>
      <c r="L13" s="195" t="s">
        <v>189</v>
      </c>
      <c r="M13" s="436" t="s">
        <v>190</v>
      </c>
      <c r="N13" s="387"/>
      <c r="O13" s="440"/>
    </row>
    <row r="14" spans="1:15" ht="13.5" customHeight="1" x14ac:dyDescent="0.2">
      <c r="A14" s="430"/>
      <c r="B14" s="404"/>
      <c r="C14" s="404"/>
      <c r="D14" s="404"/>
      <c r="E14" s="404"/>
      <c r="F14" s="404"/>
      <c r="G14" s="404"/>
      <c r="H14" s="196" t="s">
        <v>191</v>
      </c>
      <c r="I14" s="195" t="s">
        <v>192</v>
      </c>
      <c r="J14" s="195" t="s">
        <v>193</v>
      </c>
      <c r="K14" s="196" t="s">
        <v>194</v>
      </c>
      <c r="L14" s="195" t="s">
        <v>195</v>
      </c>
      <c r="M14" s="436"/>
      <c r="N14" s="387"/>
      <c r="O14" s="440"/>
    </row>
    <row r="15" spans="1:15" ht="13.5" customHeight="1" thickBot="1" x14ac:dyDescent="0.25">
      <c r="A15" s="431"/>
      <c r="B15" s="404"/>
      <c r="C15" s="405"/>
      <c r="D15" s="405"/>
      <c r="E15" s="405"/>
      <c r="F15" s="404"/>
      <c r="G15" s="405"/>
      <c r="H15" s="197"/>
      <c r="I15" s="198"/>
      <c r="J15" s="239" t="s">
        <v>196</v>
      </c>
      <c r="K15" s="199"/>
      <c r="L15" s="239" t="s">
        <v>196</v>
      </c>
      <c r="M15" s="441"/>
      <c r="N15" s="442"/>
      <c r="O15" s="443"/>
    </row>
    <row r="16" spans="1:15" ht="16.149999999999999" customHeight="1" x14ac:dyDescent="0.2">
      <c r="A16" s="447" t="s">
        <v>197</v>
      </c>
      <c r="B16" s="450" t="s">
        <v>198</v>
      </c>
      <c r="C16" s="451" t="s">
        <v>199</v>
      </c>
      <c r="D16" s="453" t="s">
        <v>200</v>
      </c>
      <c r="E16" s="454"/>
      <c r="F16" s="455"/>
      <c r="G16" s="387" t="s">
        <v>201</v>
      </c>
      <c r="H16" s="200" t="s">
        <v>202</v>
      </c>
      <c r="I16" s="201" t="s">
        <v>203</v>
      </c>
      <c r="J16" s="200" t="s">
        <v>203</v>
      </c>
      <c r="K16" s="201" t="s">
        <v>203</v>
      </c>
      <c r="L16" s="200" t="s">
        <v>203</v>
      </c>
      <c r="M16" s="201"/>
      <c r="N16" s="201"/>
      <c r="O16" s="202" t="s">
        <v>203</v>
      </c>
    </row>
    <row r="17" spans="1:15" ht="25.15" customHeight="1" x14ac:dyDescent="0.2">
      <c r="A17" s="448"/>
      <c r="B17" s="395"/>
      <c r="C17" s="452"/>
      <c r="D17" s="456"/>
      <c r="E17" s="457"/>
      <c r="F17" s="458"/>
      <c r="G17" s="388"/>
      <c r="H17" s="219">
        <f>ROUNDDOWN('在庫①（発泡性酒類）'!AD6,-1)</f>
        <v>0</v>
      </c>
      <c r="I17" s="207">
        <v>0.155</v>
      </c>
      <c r="J17" s="219">
        <f>ROUNDDOWN($H17*I17,0)</f>
        <v>0</v>
      </c>
      <c r="K17" s="217">
        <v>0.13425000000000001</v>
      </c>
      <c r="L17" s="219">
        <f>ROUNDDOWN($H17*K17,0)</f>
        <v>0</v>
      </c>
      <c r="M17" s="505">
        <f>J17-L17</f>
        <v>0</v>
      </c>
      <c r="N17" s="506"/>
      <c r="O17" s="507"/>
    </row>
    <row r="18" spans="1:15" ht="16.5" customHeight="1" x14ac:dyDescent="0.2">
      <c r="A18" s="448"/>
      <c r="B18" s="395"/>
      <c r="C18" s="389" t="s">
        <v>204</v>
      </c>
      <c r="D18" s="391" t="s">
        <v>205</v>
      </c>
      <c r="E18" s="391"/>
      <c r="F18" s="392"/>
      <c r="G18" s="394" t="s">
        <v>206</v>
      </c>
      <c r="H18" s="427">
        <f>ROUNDDOWN('在庫①（発泡性酒類）'!AL6,-1)</f>
        <v>0</v>
      </c>
      <c r="I18" s="428">
        <v>0.1</v>
      </c>
      <c r="J18" s="399">
        <f>ROUNDDOWN($H18*I18,0)</f>
        <v>0</v>
      </c>
      <c r="K18" s="429">
        <v>0.08</v>
      </c>
      <c r="L18" s="399">
        <f t="shared" ref="L18:L27" si="0">ROUNDDOWN($H18*K18,0)</f>
        <v>0</v>
      </c>
      <c r="M18" s="444">
        <f>J18-L18</f>
        <v>0</v>
      </c>
      <c r="N18" s="445"/>
      <c r="O18" s="446"/>
    </row>
    <row r="19" spans="1:15" ht="16.5" customHeight="1" x14ac:dyDescent="0.2">
      <c r="A19" s="448"/>
      <c r="B19" s="396"/>
      <c r="C19" s="390"/>
      <c r="D19" s="388"/>
      <c r="E19" s="388"/>
      <c r="F19" s="393"/>
      <c r="G19" s="394"/>
      <c r="H19" s="427"/>
      <c r="I19" s="428"/>
      <c r="J19" s="400">
        <f t="shared" ref="J19:J27" si="1">IF(H19="",0,ROUNDDOWN($H19*I19,0))</f>
        <v>0</v>
      </c>
      <c r="K19" s="429"/>
      <c r="L19" s="400">
        <f t="shared" si="0"/>
        <v>0</v>
      </c>
      <c r="M19" s="444"/>
      <c r="N19" s="445"/>
      <c r="O19" s="446"/>
    </row>
    <row r="20" spans="1:15" ht="16.5" customHeight="1" x14ac:dyDescent="0.2">
      <c r="A20" s="448"/>
      <c r="B20" s="395" t="s">
        <v>207</v>
      </c>
      <c r="C20" s="397" t="s">
        <v>208</v>
      </c>
      <c r="D20" s="387" t="s">
        <v>209</v>
      </c>
      <c r="E20" s="387"/>
      <c r="F20" s="425"/>
      <c r="G20" s="426" t="s">
        <v>210</v>
      </c>
      <c r="H20" s="427">
        <f>ROUNDDOWN('在庫②（低アルコール分の蒸留酒類等）'!F6,-1)</f>
        <v>0</v>
      </c>
      <c r="I20" s="428">
        <v>0.1</v>
      </c>
      <c r="J20" s="399">
        <f>ROUNDDOWN($H20*I20,0)</f>
        <v>0</v>
      </c>
      <c r="K20" s="429">
        <v>0.08</v>
      </c>
      <c r="L20" s="399">
        <f t="shared" si="0"/>
        <v>0</v>
      </c>
      <c r="M20" s="401">
        <f t="shared" ref="M20" si="2">J20-L20</f>
        <v>0</v>
      </c>
      <c r="N20" s="402"/>
      <c r="O20" s="403"/>
    </row>
    <row r="21" spans="1:15" ht="16.5" customHeight="1" x14ac:dyDescent="0.2">
      <c r="A21" s="448"/>
      <c r="B21" s="395"/>
      <c r="C21" s="397"/>
      <c r="D21" s="388"/>
      <c r="E21" s="388"/>
      <c r="F21" s="393"/>
      <c r="G21" s="426"/>
      <c r="H21" s="427"/>
      <c r="I21" s="428"/>
      <c r="J21" s="400">
        <f t="shared" si="1"/>
        <v>0</v>
      </c>
      <c r="K21" s="429"/>
      <c r="L21" s="400">
        <f t="shared" si="0"/>
        <v>0</v>
      </c>
      <c r="M21" s="401"/>
      <c r="N21" s="402"/>
      <c r="O21" s="403"/>
    </row>
    <row r="22" spans="1:15" ht="16.5" customHeight="1" x14ac:dyDescent="0.2">
      <c r="A22" s="448"/>
      <c r="B22" s="395"/>
      <c r="C22" s="397"/>
      <c r="D22" s="460" t="s">
        <v>211</v>
      </c>
      <c r="E22" s="460"/>
      <c r="F22" s="461"/>
      <c r="G22" s="426" t="s">
        <v>212</v>
      </c>
      <c r="H22" s="427">
        <f>ROUNDDOWN('在庫②（低アルコール分の蒸留酒類等）'!N6,-1)</f>
        <v>0</v>
      </c>
      <c r="I22" s="428">
        <v>0.1</v>
      </c>
      <c r="J22" s="399">
        <f>ROUNDDOWN($H22*I22,0)</f>
        <v>0</v>
      </c>
      <c r="K22" s="459">
        <v>0.09</v>
      </c>
      <c r="L22" s="399">
        <f t="shared" si="0"/>
        <v>0</v>
      </c>
      <c r="M22" s="401">
        <f t="shared" ref="M22" si="3">J22-L22</f>
        <v>0</v>
      </c>
      <c r="N22" s="402"/>
      <c r="O22" s="403"/>
    </row>
    <row r="23" spans="1:15" ht="16.5" customHeight="1" x14ac:dyDescent="0.2">
      <c r="A23" s="448"/>
      <c r="B23" s="396"/>
      <c r="C23" s="398"/>
      <c r="D23" s="462"/>
      <c r="E23" s="462"/>
      <c r="F23" s="463"/>
      <c r="G23" s="426"/>
      <c r="H23" s="427"/>
      <c r="I23" s="428"/>
      <c r="J23" s="400">
        <f t="shared" si="1"/>
        <v>0</v>
      </c>
      <c r="K23" s="459"/>
      <c r="L23" s="400">
        <f t="shared" si="0"/>
        <v>0</v>
      </c>
      <c r="M23" s="401"/>
      <c r="N23" s="402"/>
      <c r="O23" s="403"/>
    </row>
    <row r="24" spans="1:15" ht="16.5" customHeight="1" x14ac:dyDescent="0.2">
      <c r="A24" s="448"/>
      <c r="B24" s="489" t="s">
        <v>213</v>
      </c>
      <c r="C24" s="476" t="s">
        <v>214</v>
      </c>
      <c r="D24" s="391" t="s">
        <v>215</v>
      </c>
      <c r="E24" s="391"/>
      <c r="F24" s="392"/>
      <c r="G24" s="426" t="s">
        <v>216</v>
      </c>
      <c r="H24" s="427">
        <f>ROUNDDOWN('在庫②（低アルコール分の蒸留酒類等）'!V6,-1)</f>
        <v>0</v>
      </c>
      <c r="I24" s="428">
        <v>0.1</v>
      </c>
      <c r="J24" s="399">
        <f>ROUNDDOWN($H24*I24,0)</f>
        <v>0</v>
      </c>
      <c r="K24" s="429">
        <v>0.08</v>
      </c>
      <c r="L24" s="399">
        <f t="shared" si="0"/>
        <v>0</v>
      </c>
      <c r="M24" s="401">
        <f t="shared" ref="M24" si="4">J24-L24</f>
        <v>0</v>
      </c>
      <c r="N24" s="402"/>
      <c r="O24" s="403"/>
    </row>
    <row r="25" spans="1:15" ht="16.5" customHeight="1" x14ac:dyDescent="0.2">
      <c r="A25" s="448"/>
      <c r="B25" s="395"/>
      <c r="C25" s="490"/>
      <c r="D25" s="388"/>
      <c r="E25" s="388"/>
      <c r="F25" s="393"/>
      <c r="G25" s="426"/>
      <c r="H25" s="427"/>
      <c r="I25" s="428"/>
      <c r="J25" s="400">
        <f t="shared" si="1"/>
        <v>0</v>
      </c>
      <c r="K25" s="429"/>
      <c r="L25" s="400">
        <f t="shared" si="0"/>
        <v>0</v>
      </c>
      <c r="M25" s="401"/>
      <c r="N25" s="402"/>
      <c r="O25" s="403"/>
    </row>
    <row r="26" spans="1:15" ht="16.5" customHeight="1" x14ac:dyDescent="0.2">
      <c r="A26" s="448"/>
      <c r="B26" s="395"/>
      <c r="C26" s="490"/>
      <c r="D26" s="474" t="s">
        <v>217</v>
      </c>
      <c r="E26" s="460"/>
      <c r="F26" s="461"/>
      <c r="G26" s="476" t="s">
        <v>218</v>
      </c>
      <c r="H26" s="399">
        <f>ROUNDDOWN('在庫②（低アルコール分の蒸留酒類等）'!AD6,-1)</f>
        <v>0</v>
      </c>
      <c r="I26" s="428">
        <v>0.1</v>
      </c>
      <c r="J26" s="399">
        <f>ROUNDDOWN($H26*I26,0)</f>
        <v>0</v>
      </c>
      <c r="K26" s="459">
        <v>0.09</v>
      </c>
      <c r="L26" s="399">
        <f>ROUNDDOWN($H26*K26,0)</f>
        <v>0</v>
      </c>
      <c r="M26" s="401">
        <f t="shared" ref="M26" si="5">J26-L26</f>
        <v>0</v>
      </c>
      <c r="N26" s="402"/>
      <c r="O26" s="403"/>
    </row>
    <row r="27" spans="1:15" ht="16.5" customHeight="1" x14ac:dyDescent="0.2">
      <c r="A27" s="448"/>
      <c r="B27" s="396"/>
      <c r="C27" s="477"/>
      <c r="D27" s="475"/>
      <c r="E27" s="462"/>
      <c r="F27" s="463"/>
      <c r="G27" s="477"/>
      <c r="H27" s="400"/>
      <c r="I27" s="428"/>
      <c r="J27" s="400">
        <f t="shared" si="1"/>
        <v>0</v>
      </c>
      <c r="K27" s="459"/>
      <c r="L27" s="400">
        <f t="shared" si="0"/>
        <v>0</v>
      </c>
      <c r="M27" s="401"/>
      <c r="N27" s="402"/>
      <c r="O27" s="403"/>
    </row>
    <row r="28" spans="1:15" ht="16.5" customHeight="1" x14ac:dyDescent="0.2">
      <c r="A28" s="448"/>
      <c r="B28" s="478" t="str">
        <f>'在庫①（発泡性酒類）'!BX36</f>
        <v/>
      </c>
      <c r="C28" s="391"/>
      <c r="D28" s="391"/>
      <c r="E28" s="391"/>
      <c r="F28" s="392"/>
      <c r="G28" s="426" t="s">
        <v>219</v>
      </c>
      <c r="H28" s="481">
        <f>'在庫①（発泡性酒類）'!BZ43</f>
        <v>0</v>
      </c>
      <c r="I28" s="483"/>
      <c r="J28" s="427">
        <f>ROUNDDOWN('在庫①（発泡性酒類）'!BZ43*'在庫①（発泡性酒類）'!BX43,0)</f>
        <v>0</v>
      </c>
      <c r="K28" s="483"/>
      <c r="L28" s="427">
        <f>ROUNDDOWN('在庫①（発泡性酒類）'!BZ43*'在庫①（発泡性酒類）'!BW43,0)</f>
        <v>0</v>
      </c>
      <c r="M28" s="401">
        <f>J28-L28</f>
        <v>0</v>
      </c>
      <c r="N28" s="402"/>
      <c r="O28" s="403"/>
    </row>
    <row r="29" spans="1:15" ht="16.5" customHeight="1" thickBot="1" x14ac:dyDescent="0.25">
      <c r="A29" s="449"/>
      <c r="B29" s="441"/>
      <c r="C29" s="442"/>
      <c r="D29" s="442"/>
      <c r="E29" s="442"/>
      <c r="F29" s="479"/>
      <c r="G29" s="480"/>
      <c r="H29" s="482"/>
      <c r="I29" s="484"/>
      <c r="J29" s="485"/>
      <c r="K29" s="484"/>
      <c r="L29" s="485"/>
      <c r="M29" s="486"/>
      <c r="N29" s="487"/>
      <c r="O29" s="488"/>
    </row>
    <row r="30" spans="1:15" ht="16.5" customHeight="1" x14ac:dyDescent="0.2">
      <c r="A30" s="500" t="s">
        <v>220</v>
      </c>
      <c r="B30" s="501"/>
      <c r="C30" s="501"/>
      <c r="D30" s="501"/>
      <c r="E30" s="501"/>
      <c r="F30" s="502"/>
      <c r="G30" s="435" t="s">
        <v>221</v>
      </c>
      <c r="H30" s="466">
        <f>SUM(H17:H29)</f>
        <v>0</v>
      </c>
      <c r="I30" s="464"/>
      <c r="J30" s="466">
        <f>SUM(J17:J29)</f>
        <v>0</v>
      </c>
      <c r="K30" s="464"/>
      <c r="L30" s="466">
        <f>SUM(L17:L29)</f>
        <v>0</v>
      </c>
      <c r="M30" s="468">
        <f>J30-L30</f>
        <v>0</v>
      </c>
      <c r="N30" s="469"/>
      <c r="O30" s="470"/>
    </row>
    <row r="31" spans="1:15" ht="16.5" customHeight="1" thickBot="1" x14ac:dyDescent="0.25">
      <c r="A31" s="510" t="s">
        <v>222</v>
      </c>
      <c r="B31" s="511"/>
      <c r="C31" s="511"/>
      <c r="D31" s="511"/>
      <c r="E31" s="511"/>
      <c r="F31" s="521"/>
      <c r="G31" s="442"/>
      <c r="H31" s="467"/>
      <c r="I31" s="465"/>
      <c r="J31" s="467"/>
      <c r="K31" s="465"/>
      <c r="L31" s="467"/>
      <c r="M31" s="471"/>
      <c r="N31" s="472"/>
      <c r="O31" s="473"/>
    </row>
    <row r="32" spans="1:15" ht="30" customHeight="1" x14ac:dyDescent="0.2">
      <c r="A32" s="447" t="s">
        <v>223</v>
      </c>
      <c r="B32" s="491" t="s">
        <v>198</v>
      </c>
      <c r="C32" s="494" t="s">
        <v>224</v>
      </c>
      <c r="D32" s="495"/>
      <c r="E32" s="495"/>
      <c r="F32" s="496"/>
      <c r="G32" s="203" t="s">
        <v>225</v>
      </c>
      <c r="H32" s="219">
        <f>ROUNDDOWN('在庫①（発泡性酒類）'!F6,-1)</f>
        <v>0</v>
      </c>
      <c r="I32" s="207">
        <v>0.155</v>
      </c>
      <c r="J32" s="219">
        <f>ROUNDDOWN($H32*I32,0)</f>
        <v>0</v>
      </c>
      <c r="K32" s="207">
        <v>0.18099999999999999</v>
      </c>
      <c r="L32" s="219">
        <f>ROUNDDOWN($H32*K32,0)</f>
        <v>0</v>
      </c>
      <c r="M32" s="208"/>
      <c r="N32" s="204" t="s">
        <v>226</v>
      </c>
      <c r="O32" s="221">
        <f>ABS(J32-L32)</f>
        <v>0</v>
      </c>
    </row>
    <row r="33" spans="1:15" ht="31.5" customHeight="1" x14ac:dyDescent="0.2">
      <c r="A33" s="448"/>
      <c r="B33" s="492"/>
      <c r="C33" s="476" t="s">
        <v>199</v>
      </c>
      <c r="D33" s="497" t="s">
        <v>227</v>
      </c>
      <c r="E33" s="498"/>
      <c r="F33" s="499"/>
      <c r="G33" s="209" t="s">
        <v>228</v>
      </c>
      <c r="H33" s="218">
        <f>ROUNDDOWN('在庫①（発泡性酒類）'!N6,-1)</f>
        <v>0</v>
      </c>
      <c r="I33" s="210">
        <v>0.155</v>
      </c>
      <c r="J33" s="218">
        <f>ROUNDDOWN($H33*I33,0)</f>
        <v>0</v>
      </c>
      <c r="K33" s="210">
        <v>0.18099999999999999</v>
      </c>
      <c r="L33" s="218">
        <f>ROUNDDOWN($H33*K33,0)</f>
        <v>0</v>
      </c>
      <c r="M33" s="211"/>
      <c r="N33" s="212" t="s">
        <v>229</v>
      </c>
      <c r="O33" s="222">
        <f>ABS(J33-L33)</f>
        <v>0</v>
      </c>
    </row>
    <row r="34" spans="1:15" ht="31.5" customHeight="1" x14ac:dyDescent="0.2">
      <c r="A34" s="448"/>
      <c r="B34" s="493"/>
      <c r="C34" s="477"/>
      <c r="D34" s="438" t="s">
        <v>230</v>
      </c>
      <c r="E34" s="388"/>
      <c r="F34" s="393"/>
      <c r="G34" s="209" t="s">
        <v>231</v>
      </c>
      <c r="H34" s="218">
        <f>ROUNDDOWN('在庫①（発泡性酒類）'!V6,-1)</f>
        <v>0</v>
      </c>
      <c r="I34" s="210">
        <v>0.155</v>
      </c>
      <c r="J34" s="218">
        <f>ROUNDDOWN($H34*I34,0)</f>
        <v>0</v>
      </c>
      <c r="K34" s="210">
        <v>0.18099999999999999</v>
      </c>
      <c r="L34" s="218">
        <f>ROUNDDOWN($H34*K34,0)</f>
        <v>0</v>
      </c>
      <c r="M34" s="211"/>
      <c r="N34" s="212" t="s">
        <v>229</v>
      </c>
      <c r="O34" s="222">
        <f>ABS(J34-L34)</f>
        <v>0</v>
      </c>
    </row>
    <row r="35" spans="1:15" ht="48" customHeight="1" thickBot="1" x14ac:dyDescent="0.25">
      <c r="A35" s="449"/>
      <c r="B35" s="478" t="str">
        <f>'在庫①（発泡性酒類）'!BX37</f>
        <v/>
      </c>
      <c r="C35" s="391"/>
      <c r="D35" s="391"/>
      <c r="E35" s="391"/>
      <c r="F35" s="392"/>
      <c r="G35" s="203" t="s">
        <v>232</v>
      </c>
      <c r="H35" s="216">
        <f>SUM('在庫①（発泡性酒類）'!BZ44:BZ46)</f>
        <v>0</v>
      </c>
      <c r="I35" s="220" t="s">
        <v>233</v>
      </c>
      <c r="J35" s="216">
        <f>ROUNDDOWN('在庫①（発泡性酒類）'!BZ44*'在庫①（発泡性酒類）'!BX44+'在庫①（発泡性酒類）'!BZ45*'在庫①（発泡性酒類）'!BX45+'在庫①（発泡性酒類）'!BZ46*'在庫①（発泡性酒類）'!BX46,0)</f>
        <v>0</v>
      </c>
      <c r="K35" s="220" t="s">
        <v>233</v>
      </c>
      <c r="L35" s="216">
        <f>ROUNDDOWN('在庫①（発泡性酒類）'!BZ44*'在庫①（発泡性酒類）'!BW44+'在庫①（発泡性酒類）'!BZ45*'在庫①（発泡性酒類）'!BW45+'在庫①（発泡性酒類）'!BZ46*'在庫①（発泡性酒類）'!BW46,0)</f>
        <v>0</v>
      </c>
      <c r="M35" s="208"/>
      <c r="N35" s="204" t="s">
        <v>229</v>
      </c>
      <c r="O35" s="221">
        <f>ABS(J35-L35)</f>
        <v>0</v>
      </c>
    </row>
    <row r="36" spans="1:15" ht="16.5" customHeight="1" x14ac:dyDescent="0.2">
      <c r="A36" s="500" t="s">
        <v>234</v>
      </c>
      <c r="B36" s="519"/>
      <c r="C36" s="519"/>
      <c r="D36" s="519"/>
      <c r="E36" s="519"/>
      <c r="F36" s="519"/>
      <c r="G36" s="434" t="s">
        <v>235</v>
      </c>
      <c r="H36" s="466">
        <f>SUM(H32:H35)</f>
        <v>0</v>
      </c>
      <c r="I36" s="520"/>
      <c r="J36" s="466">
        <f>SUM(J32:J35)</f>
        <v>0</v>
      </c>
      <c r="K36" s="520"/>
      <c r="L36" s="466">
        <f>SUM(L32:L35)</f>
        <v>0</v>
      </c>
      <c r="M36" s="205"/>
      <c r="N36" s="503" t="s">
        <v>229</v>
      </c>
      <c r="O36" s="470">
        <f>ABS(J36-L36)</f>
        <v>0</v>
      </c>
    </row>
    <row r="37" spans="1:15" ht="16.5" customHeight="1" thickBot="1" x14ac:dyDescent="0.25">
      <c r="A37" s="510" t="s">
        <v>236</v>
      </c>
      <c r="B37" s="511"/>
      <c r="C37" s="511"/>
      <c r="D37" s="511"/>
      <c r="E37" s="511"/>
      <c r="F37" s="511"/>
      <c r="G37" s="441"/>
      <c r="H37" s="467"/>
      <c r="I37" s="517"/>
      <c r="J37" s="467"/>
      <c r="K37" s="517"/>
      <c r="L37" s="467"/>
      <c r="M37" s="206"/>
      <c r="N37" s="504"/>
      <c r="O37" s="473"/>
    </row>
    <row r="38" spans="1:15" ht="16.5" customHeight="1" x14ac:dyDescent="0.2">
      <c r="A38" s="512" t="s">
        <v>237</v>
      </c>
      <c r="B38" s="513"/>
      <c r="C38" s="513"/>
      <c r="D38" s="513"/>
      <c r="E38" s="513"/>
      <c r="F38" s="513"/>
      <c r="G38" s="436" t="s">
        <v>238</v>
      </c>
      <c r="H38" s="514"/>
      <c r="I38" s="516"/>
      <c r="J38" s="518">
        <f>J30+J36</f>
        <v>0</v>
      </c>
      <c r="K38" s="516"/>
      <c r="L38" s="518">
        <f>L30+L36</f>
        <v>0</v>
      </c>
      <c r="M38" s="213"/>
      <c r="N38" s="508" t="s">
        <v>239</v>
      </c>
      <c r="O38" s="509"/>
    </row>
    <row r="39" spans="1:15" ht="28.15" customHeight="1" thickBot="1" x14ac:dyDescent="0.25">
      <c r="A39" s="510" t="s">
        <v>240</v>
      </c>
      <c r="B39" s="511"/>
      <c r="C39" s="511"/>
      <c r="D39" s="511"/>
      <c r="E39" s="511"/>
      <c r="F39" s="511"/>
      <c r="G39" s="441"/>
      <c r="H39" s="515"/>
      <c r="I39" s="517"/>
      <c r="J39" s="467"/>
      <c r="K39" s="517"/>
      <c r="L39" s="467"/>
      <c r="M39" s="206"/>
      <c r="N39" s="472">
        <f>J38-L38</f>
        <v>0</v>
      </c>
      <c r="O39" s="473"/>
    </row>
    <row r="40" spans="1:15" hidden="1" x14ac:dyDescent="0.2">
      <c r="A40" s="192"/>
      <c r="B40" s="192"/>
      <c r="C40" s="192"/>
      <c r="D40" s="192"/>
      <c r="E40" s="192"/>
      <c r="F40" s="192"/>
      <c r="G40" s="192"/>
      <c r="H40" s="192"/>
      <c r="I40" s="192"/>
      <c r="J40" s="192"/>
      <c r="K40" s="192"/>
      <c r="L40" s="192"/>
      <c r="M40" s="192"/>
      <c r="N40" s="192"/>
      <c r="O40" s="192"/>
    </row>
    <row r="41" spans="1:15" ht="16.899999999999999" customHeight="1" x14ac:dyDescent="0.2">
      <c r="A41" s="214" t="s">
        <v>241</v>
      </c>
      <c r="B41" s="215"/>
      <c r="O41" s="190" t="str">
        <f>簡易判定表!E25</f>
        <v>（国税庁ver3.01）</v>
      </c>
    </row>
    <row r="42" spans="1:15" x14ac:dyDescent="0.2">
      <c r="A42" s="190" t="s">
        <v>242</v>
      </c>
      <c r="B42" s="215"/>
    </row>
  </sheetData>
  <sheetProtection sheet="1" objects="1" scenarios="1"/>
  <mergeCells count="110">
    <mergeCell ref="N36:N37"/>
    <mergeCell ref="M17:O17"/>
    <mergeCell ref="N38:O38"/>
    <mergeCell ref="A39:F39"/>
    <mergeCell ref="N39:O39"/>
    <mergeCell ref="L36:L37"/>
    <mergeCell ref="O36:O37"/>
    <mergeCell ref="A37:F37"/>
    <mergeCell ref="A38:F38"/>
    <mergeCell ref="G38:G39"/>
    <mergeCell ref="H38:H39"/>
    <mergeCell ref="I38:I39"/>
    <mergeCell ref="J38:J39"/>
    <mergeCell ref="K38:K39"/>
    <mergeCell ref="L38:L39"/>
    <mergeCell ref="A36:F36"/>
    <mergeCell ref="G36:G37"/>
    <mergeCell ref="H36:H37"/>
    <mergeCell ref="I36:I37"/>
    <mergeCell ref="J36:J37"/>
    <mergeCell ref="K36:K37"/>
    <mergeCell ref="L30:L31"/>
    <mergeCell ref="A31:F31"/>
    <mergeCell ref="A32:A35"/>
    <mergeCell ref="B32:B34"/>
    <mergeCell ref="C32:F32"/>
    <mergeCell ref="C33:C34"/>
    <mergeCell ref="D33:F33"/>
    <mergeCell ref="D34:F34"/>
    <mergeCell ref="B35:F35"/>
    <mergeCell ref="A30:F30"/>
    <mergeCell ref="G30:G31"/>
    <mergeCell ref="H30:H31"/>
    <mergeCell ref="M30:O31"/>
    <mergeCell ref="J24:J25"/>
    <mergeCell ref="K24:K25"/>
    <mergeCell ref="L24:L25"/>
    <mergeCell ref="M24:O25"/>
    <mergeCell ref="D26:F27"/>
    <mergeCell ref="G26:G27"/>
    <mergeCell ref="H26:H27"/>
    <mergeCell ref="I26:I27"/>
    <mergeCell ref="M26:O27"/>
    <mergeCell ref="B28:F29"/>
    <mergeCell ref="G28:G29"/>
    <mergeCell ref="H28:H29"/>
    <mergeCell ref="I28:I29"/>
    <mergeCell ref="J28:J29"/>
    <mergeCell ref="K28:K29"/>
    <mergeCell ref="L28:L29"/>
    <mergeCell ref="M28:O29"/>
    <mergeCell ref="B24:B27"/>
    <mergeCell ref="C24:C27"/>
    <mergeCell ref="G22:G23"/>
    <mergeCell ref="H22:H23"/>
    <mergeCell ref="I22:I23"/>
    <mergeCell ref="J22:J23"/>
    <mergeCell ref="K22:K23"/>
    <mergeCell ref="I30:I31"/>
    <mergeCell ref="J30:J31"/>
    <mergeCell ref="K30:K31"/>
    <mergeCell ref="L26:L27"/>
    <mergeCell ref="K20:K21"/>
    <mergeCell ref="A9:G15"/>
    <mergeCell ref="H9:H11"/>
    <mergeCell ref="I9:J11"/>
    <mergeCell ref="K9:L11"/>
    <mergeCell ref="M9:O12"/>
    <mergeCell ref="M13:O15"/>
    <mergeCell ref="H18:H19"/>
    <mergeCell ref="I18:I19"/>
    <mergeCell ref="J18:J19"/>
    <mergeCell ref="K18:K19"/>
    <mergeCell ref="L18:L19"/>
    <mergeCell ref="M18:O19"/>
    <mergeCell ref="A16:A29"/>
    <mergeCell ref="B16:B19"/>
    <mergeCell ref="C16:C17"/>
    <mergeCell ref="D16:F17"/>
    <mergeCell ref="J26:J27"/>
    <mergeCell ref="K26:K27"/>
    <mergeCell ref="D24:F25"/>
    <mergeCell ref="G24:G25"/>
    <mergeCell ref="H24:H25"/>
    <mergeCell ref="I24:I25"/>
    <mergeCell ref="D22:F23"/>
    <mergeCell ref="G16:G17"/>
    <mergeCell ref="C18:C19"/>
    <mergeCell ref="D18:F19"/>
    <mergeCell ref="G18:G19"/>
    <mergeCell ref="B20:B23"/>
    <mergeCell ref="C20:C23"/>
    <mergeCell ref="L20:L21"/>
    <mergeCell ref="M20:O21"/>
    <mergeCell ref="A1:O3"/>
    <mergeCell ref="A4:G4"/>
    <mergeCell ref="A5:G5"/>
    <mergeCell ref="A6:G6"/>
    <mergeCell ref="A7:G7"/>
    <mergeCell ref="A8:G8"/>
    <mergeCell ref="H8:O8"/>
    <mergeCell ref="I6:O7"/>
    <mergeCell ref="I4:O5"/>
    <mergeCell ref="L22:L23"/>
    <mergeCell ref="M22:O23"/>
    <mergeCell ref="D20:F21"/>
    <mergeCell ref="G20:G21"/>
    <mergeCell ref="H20:H21"/>
    <mergeCell ref="I20:I21"/>
    <mergeCell ref="J20:J21"/>
  </mergeCells>
  <phoneticPr fontId="3"/>
  <pageMargins left="0.31496062992125984" right="0.31496062992125984" top="0.19685039370078741" bottom="0.19685039370078741" header="0.19685039370078741" footer="0.19685039370078741"/>
  <pageSetup paperSize="9" scale="8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00B0F0"/>
  </sheetPr>
  <dimension ref="B3:BI149"/>
  <sheetViews>
    <sheetView showGridLines="0" view="pageBreakPreview" topLeftCell="A58" zoomScaleNormal="115" zoomScaleSheetLayoutView="100" zoomScalePageLayoutView="25" workbookViewId="0">
      <selection activeCell="U7" sqref="U7"/>
    </sheetView>
  </sheetViews>
  <sheetFormatPr defaultColWidth="2.453125" defaultRowHeight="15" customHeight="1" x14ac:dyDescent="0.2"/>
  <cols>
    <col min="1" max="32" width="2.453125" style="1"/>
    <col min="33" max="33" width="2.6328125" style="1" bestFit="1" customWidth="1"/>
    <col min="34" max="16384" width="2.453125" style="1"/>
  </cols>
  <sheetData>
    <row r="3" spans="2:46" ht="15" customHeight="1" x14ac:dyDescent="0.2">
      <c r="B3" s="676" t="s">
        <v>243</v>
      </c>
      <c r="C3" s="677"/>
      <c r="D3" s="677"/>
      <c r="E3" s="677"/>
      <c r="F3" s="677"/>
      <c r="G3" s="677"/>
      <c r="H3" s="677"/>
      <c r="I3" s="677"/>
      <c r="J3" s="677"/>
      <c r="K3" s="677"/>
      <c r="L3" s="677"/>
      <c r="M3" s="677"/>
      <c r="N3" s="677"/>
      <c r="O3" s="677"/>
      <c r="P3" s="677"/>
      <c r="Q3" s="677"/>
      <c r="R3" s="677"/>
      <c r="S3" s="677"/>
      <c r="T3" s="677"/>
      <c r="U3" s="677"/>
      <c r="V3" s="677"/>
      <c r="W3" s="677"/>
      <c r="X3" s="677"/>
      <c r="Y3" s="677"/>
      <c r="Z3" s="677"/>
      <c r="AA3" s="677"/>
      <c r="AB3" s="677"/>
      <c r="AC3" s="677"/>
      <c r="AD3" s="677"/>
      <c r="AE3" s="677"/>
      <c r="AF3" s="677"/>
      <c r="AG3" s="677"/>
      <c r="AH3" s="677"/>
      <c r="AI3" s="677"/>
      <c r="AJ3" s="677"/>
      <c r="AK3" s="677"/>
      <c r="AL3" s="677"/>
      <c r="AM3" s="677"/>
      <c r="AN3" s="677"/>
      <c r="AO3" s="677"/>
      <c r="AP3" s="677"/>
      <c r="AQ3" s="677"/>
      <c r="AR3" s="677"/>
      <c r="AS3" s="677"/>
      <c r="AT3" s="677"/>
    </row>
    <row r="4" spans="2:46" ht="15" customHeight="1" x14ac:dyDescent="0.2">
      <c r="B4" s="677"/>
      <c r="C4" s="677"/>
      <c r="D4" s="677"/>
      <c r="E4" s="677"/>
      <c r="F4" s="677"/>
      <c r="G4" s="677"/>
      <c r="H4" s="677"/>
      <c r="I4" s="677"/>
      <c r="J4" s="677"/>
      <c r="K4" s="677"/>
      <c r="L4" s="677"/>
      <c r="M4" s="677"/>
      <c r="N4" s="677"/>
      <c r="O4" s="677"/>
      <c r="P4" s="677"/>
      <c r="Q4" s="677"/>
      <c r="R4" s="677"/>
      <c r="S4" s="677"/>
      <c r="T4" s="677"/>
      <c r="U4" s="677"/>
      <c r="V4" s="677"/>
      <c r="W4" s="677"/>
      <c r="X4" s="677"/>
      <c r="Y4" s="677"/>
      <c r="Z4" s="677"/>
      <c r="AA4" s="677"/>
      <c r="AB4" s="677"/>
      <c r="AC4" s="677"/>
      <c r="AD4" s="677"/>
      <c r="AE4" s="677"/>
      <c r="AF4" s="677"/>
      <c r="AG4" s="677"/>
      <c r="AH4" s="677"/>
      <c r="AI4" s="677"/>
      <c r="AJ4" s="677"/>
      <c r="AK4" s="677"/>
      <c r="AL4" s="677"/>
      <c r="AM4" s="677"/>
      <c r="AN4" s="677"/>
      <c r="AO4" s="677"/>
      <c r="AP4" s="677"/>
      <c r="AQ4" s="677"/>
      <c r="AR4" s="677"/>
      <c r="AS4" s="677"/>
      <c r="AT4" s="677"/>
    </row>
    <row r="5" spans="2:46" ht="15" customHeight="1" x14ac:dyDescent="0.2">
      <c r="B5" s="677"/>
      <c r="C5" s="677"/>
      <c r="D5" s="677"/>
      <c r="E5" s="677"/>
      <c r="F5" s="677"/>
      <c r="G5" s="677"/>
      <c r="H5" s="677"/>
      <c r="I5" s="677"/>
      <c r="J5" s="677"/>
      <c r="K5" s="677"/>
      <c r="L5" s="677"/>
      <c r="M5" s="677"/>
      <c r="N5" s="677"/>
      <c r="O5" s="677"/>
      <c r="P5" s="677"/>
      <c r="Q5" s="677"/>
      <c r="R5" s="677"/>
      <c r="S5" s="677"/>
      <c r="T5" s="677"/>
      <c r="U5" s="677"/>
      <c r="V5" s="677"/>
      <c r="W5" s="677"/>
      <c r="X5" s="677"/>
      <c r="Y5" s="677"/>
      <c r="Z5" s="677"/>
      <c r="AA5" s="677"/>
      <c r="AB5" s="677"/>
      <c r="AC5" s="677"/>
      <c r="AD5" s="677"/>
      <c r="AE5" s="677"/>
      <c r="AF5" s="677"/>
      <c r="AG5" s="677"/>
      <c r="AH5" s="677"/>
      <c r="AI5" s="677"/>
      <c r="AJ5" s="677"/>
      <c r="AK5" s="677"/>
      <c r="AL5" s="677"/>
      <c r="AM5" s="677"/>
      <c r="AN5" s="677"/>
      <c r="AO5" s="677"/>
      <c r="AP5" s="677"/>
      <c r="AQ5" s="677"/>
      <c r="AR5" s="677"/>
      <c r="AS5" s="677"/>
      <c r="AT5" s="677"/>
    </row>
    <row r="7" spans="2:46" ht="15" customHeight="1" thickBot="1" x14ac:dyDescent="0.25"/>
    <row r="8" spans="2:46" ht="15" customHeight="1" x14ac:dyDescent="0.2">
      <c r="D8" s="553"/>
      <c r="E8" s="553"/>
      <c r="F8" s="553"/>
      <c r="G8" s="553"/>
      <c r="H8" s="553"/>
      <c r="I8" s="553"/>
      <c r="AH8" s="678" t="s">
        <v>244</v>
      </c>
      <c r="AI8" s="679"/>
      <c r="AJ8" s="679"/>
      <c r="AK8" s="679"/>
      <c r="AL8" s="681" t="s">
        <v>245</v>
      </c>
      <c r="AM8" s="681"/>
      <c r="AN8" s="681"/>
      <c r="AO8" s="681"/>
      <c r="AP8" s="681"/>
      <c r="AQ8" s="681"/>
      <c r="AR8" s="681"/>
      <c r="AS8" s="681"/>
      <c r="AT8" s="682"/>
    </row>
    <row r="9" spans="2:46" ht="15" customHeight="1" thickBot="1" x14ac:dyDescent="0.25">
      <c r="D9" s="553"/>
      <c r="E9" s="553"/>
      <c r="F9" s="553"/>
      <c r="G9" s="553"/>
      <c r="H9" s="553"/>
      <c r="I9" s="553"/>
      <c r="AH9" s="680"/>
      <c r="AI9" s="548"/>
      <c r="AJ9" s="548"/>
      <c r="AK9" s="548"/>
      <c r="AL9" s="683"/>
      <c r="AM9" s="683"/>
      <c r="AN9" s="683"/>
      <c r="AO9" s="683"/>
      <c r="AP9" s="683"/>
      <c r="AQ9" s="683"/>
      <c r="AR9" s="683"/>
      <c r="AS9" s="683"/>
      <c r="AT9" s="684"/>
    </row>
    <row r="10" spans="2:46" ht="15" customHeight="1" x14ac:dyDescent="0.2">
      <c r="B10" s="18"/>
      <c r="C10" s="14"/>
      <c r="D10" s="14"/>
      <c r="E10" s="14"/>
      <c r="F10" s="14"/>
      <c r="G10" s="14"/>
      <c r="H10" s="14"/>
      <c r="I10" s="14"/>
      <c r="J10" s="14"/>
      <c r="K10" s="14"/>
      <c r="L10" s="19"/>
      <c r="M10" s="688" t="s">
        <v>246</v>
      </c>
      <c r="N10" s="689"/>
      <c r="O10" s="20" t="s">
        <v>247</v>
      </c>
      <c r="P10" s="14"/>
      <c r="Q10" s="14"/>
      <c r="R10" s="14"/>
      <c r="S10" s="686"/>
      <c r="T10" s="686"/>
      <c r="U10" s="686"/>
      <c r="V10" s="14" t="s">
        <v>233</v>
      </c>
      <c r="W10" s="686"/>
      <c r="X10" s="686"/>
      <c r="Y10" s="686"/>
      <c r="Z10" s="686"/>
      <c r="AA10" s="14"/>
      <c r="AB10" s="14"/>
      <c r="AC10" s="14"/>
      <c r="AD10" s="14"/>
      <c r="AE10" s="14"/>
      <c r="AF10" s="14"/>
      <c r="AG10" s="14"/>
      <c r="AK10" s="5"/>
      <c r="AL10" s="6" t="s">
        <v>248</v>
      </c>
      <c r="AP10" s="687"/>
      <c r="AQ10" s="687"/>
      <c r="AR10" s="687"/>
      <c r="AS10" s="687"/>
      <c r="AT10" s="21"/>
    </row>
    <row r="11" spans="2:46" ht="15" customHeight="1" x14ac:dyDescent="0.2">
      <c r="B11" s="685" t="s">
        <v>249</v>
      </c>
      <c r="C11" s="553"/>
      <c r="D11" s="670"/>
      <c r="E11" s="670"/>
      <c r="F11" s="553" t="s">
        <v>250</v>
      </c>
      <c r="G11" s="670"/>
      <c r="H11" s="670"/>
      <c r="I11" s="553" t="s">
        <v>251</v>
      </c>
      <c r="J11" s="670"/>
      <c r="K11" s="670"/>
      <c r="L11" s="593" t="s">
        <v>252</v>
      </c>
      <c r="M11" s="690"/>
      <c r="N11" s="691"/>
      <c r="O11" s="648"/>
      <c r="P11" s="649"/>
      <c r="Q11" s="649"/>
      <c r="R11" s="649"/>
      <c r="S11" s="649"/>
      <c r="T11" s="649"/>
      <c r="U11" s="649"/>
      <c r="V11" s="649"/>
      <c r="W11" s="649"/>
      <c r="X11" s="649"/>
      <c r="Y11" s="649"/>
      <c r="Z11" s="649"/>
      <c r="AA11" s="649"/>
      <c r="AB11" s="649"/>
      <c r="AC11" s="649"/>
      <c r="AD11" s="649"/>
      <c r="AE11" s="649"/>
      <c r="AF11" s="649"/>
      <c r="AG11" s="649"/>
      <c r="AH11" s="649"/>
      <c r="AI11" s="649"/>
      <c r="AJ11" s="649"/>
      <c r="AK11" s="650"/>
      <c r="AL11" s="536"/>
      <c r="AM11" s="531"/>
      <c r="AN11" s="531"/>
      <c r="AO11" s="531"/>
      <c r="AP11" s="531"/>
      <c r="AQ11" s="531"/>
      <c r="AR11" s="531"/>
      <c r="AS11" s="531"/>
      <c r="AT11" s="532"/>
    </row>
    <row r="12" spans="2:46" ht="15" customHeight="1" x14ac:dyDescent="0.2">
      <c r="B12" s="685"/>
      <c r="C12" s="553"/>
      <c r="D12" s="670"/>
      <c r="E12" s="670"/>
      <c r="F12" s="553"/>
      <c r="G12" s="670"/>
      <c r="H12" s="670"/>
      <c r="I12" s="553"/>
      <c r="J12" s="670"/>
      <c r="K12" s="670"/>
      <c r="L12" s="593"/>
      <c r="M12" s="690"/>
      <c r="N12" s="691"/>
      <c r="O12" s="651"/>
      <c r="P12" s="652"/>
      <c r="Q12" s="652"/>
      <c r="R12" s="652"/>
      <c r="S12" s="652"/>
      <c r="T12" s="652"/>
      <c r="U12" s="652"/>
      <c r="V12" s="652"/>
      <c r="W12" s="652"/>
      <c r="X12" s="652"/>
      <c r="Y12" s="652"/>
      <c r="Z12" s="652"/>
      <c r="AA12" s="652"/>
      <c r="AB12" s="652"/>
      <c r="AC12" s="652"/>
      <c r="AD12" s="652"/>
      <c r="AE12" s="652"/>
      <c r="AF12" s="652"/>
      <c r="AG12" s="652"/>
      <c r="AH12" s="652"/>
      <c r="AI12" s="652"/>
      <c r="AJ12" s="652"/>
      <c r="AK12" s="653"/>
      <c r="AL12" s="533"/>
      <c r="AM12" s="534"/>
      <c r="AN12" s="534"/>
      <c r="AO12" s="534"/>
      <c r="AP12" s="534"/>
      <c r="AQ12" s="534"/>
      <c r="AR12" s="534"/>
      <c r="AS12" s="534"/>
      <c r="AT12" s="535"/>
    </row>
    <row r="13" spans="2:46" ht="15" customHeight="1" x14ac:dyDescent="0.2">
      <c r="B13" s="22"/>
      <c r="L13" s="5"/>
      <c r="M13" s="690"/>
      <c r="N13" s="691"/>
      <c r="O13" s="7" t="s">
        <v>253</v>
      </c>
      <c r="P13" s="8"/>
      <c r="Q13" s="8"/>
      <c r="R13" s="8"/>
      <c r="S13" s="8"/>
      <c r="T13" s="654"/>
      <c r="U13" s="654"/>
      <c r="V13" s="654"/>
      <c r="W13" s="654"/>
      <c r="X13" s="654"/>
      <c r="Y13" s="654"/>
      <c r="Z13" s="654"/>
      <c r="AA13" s="654"/>
      <c r="AB13" s="654"/>
      <c r="AC13" s="654"/>
      <c r="AD13" s="654"/>
      <c r="AE13" s="654"/>
      <c r="AF13" s="654"/>
      <c r="AG13" s="654"/>
      <c r="AH13" s="654"/>
      <c r="AI13" s="654"/>
      <c r="AJ13" s="654"/>
      <c r="AK13" s="654"/>
      <c r="AL13" s="654"/>
      <c r="AM13" s="654"/>
      <c r="AN13" s="654"/>
      <c r="AO13" s="654"/>
      <c r="AP13" s="654"/>
      <c r="AQ13" s="654"/>
      <c r="AR13" s="654"/>
      <c r="AS13" s="654"/>
      <c r="AT13" s="655"/>
    </row>
    <row r="14" spans="2:46" ht="15" customHeight="1" x14ac:dyDescent="0.2">
      <c r="B14" s="22"/>
      <c r="L14" s="5"/>
      <c r="M14" s="690"/>
      <c r="N14" s="691"/>
      <c r="O14" s="6" t="s">
        <v>254</v>
      </c>
      <c r="AT14" s="21"/>
    </row>
    <row r="15" spans="2:46" ht="15" customHeight="1" x14ac:dyDescent="0.2">
      <c r="B15" s="22"/>
      <c r="L15" s="5"/>
      <c r="M15" s="690"/>
      <c r="N15" s="691"/>
      <c r="O15" s="671"/>
      <c r="P15" s="672"/>
      <c r="Q15" s="672"/>
      <c r="R15" s="672"/>
      <c r="S15" s="672"/>
      <c r="T15" s="672"/>
      <c r="U15" s="672"/>
      <c r="V15" s="672"/>
      <c r="W15" s="672"/>
      <c r="X15" s="672"/>
      <c r="Y15" s="672"/>
      <c r="Z15" s="672"/>
      <c r="AA15" s="672"/>
      <c r="AB15" s="672"/>
      <c r="AC15" s="672"/>
      <c r="AD15" s="672"/>
      <c r="AE15" s="672"/>
      <c r="AF15" s="672"/>
      <c r="AG15" s="672"/>
      <c r="AH15" s="672"/>
      <c r="AI15" s="672"/>
      <c r="AJ15" s="672"/>
      <c r="AK15" s="672"/>
      <c r="AL15" s="672"/>
      <c r="AM15" s="672"/>
      <c r="AN15" s="672"/>
      <c r="AO15" s="672"/>
      <c r="AP15" s="672"/>
      <c r="AQ15" s="672"/>
      <c r="AR15" s="553"/>
      <c r="AS15" s="553"/>
      <c r="AT15" s="554"/>
    </row>
    <row r="16" spans="2:46" ht="15" customHeight="1" x14ac:dyDescent="0.2">
      <c r="B16" s="22"/>
      <c r="L16" s="5"/>
      <c r="M16" s="690"/>
      <c r="N16" s="691"/>
      <c r="O16" s="673"/>
      <c r="P16" s="674"/>
      <c r="Q16" s="674"/>
      <c r="R16" s="674"/>
      <c r="S16" s="674"/>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c r="AR16" s="595"/>
      <c r="AS16" s="595"/>
      <c r="AT16" s="675"/>
    </row>
    <row r="17" spans="2:46" ht="12" x14ac:dyDescent="0.2">
      <c r="B17" s="22"/>
      <c r="L17" s="5"/>
      <c r="M17" s="690"/>
      <c r="N17" s="691"/>
      <c r="O17" s="695" t="s">
        <v>255</v>
      </c>
      <c r="P17" s="594"/>
      <c r="Q17" s="594"/>
      <c r="R17" s="594"/>
      <c r="S17" s="594"/>
      <c r="T17" s="594"/>
      <c r="U17" s="2"/>
      <c r="V17" s="3"/>
      <c r="W17" s="697" t="s">
        <v>256</v>
      </c>
      <c r="X17" s="697"/>
      <c r="Y17" s="697"/>
      <c r="Z17" s="697"/>
      <c r="AA17" s="697"/>
      <c r="AB17" s="697"/>
      <c r="AC17" s="697"/>
      <c r="AD17" s="697"/>
      <c r="AE17" s="697"/>
      <c r="AF17" s="697"/>
      <c r="AG17" s="697"/>
      <c r="AH17" s="697"/>
      <c r="AI17" s="697"/>
      <c r="AJ17" s="697"/>
      <c r="AK17" s="697"/>
      <c r="AL17" s="697"/>
      <c r="AM17" s="697"/>
      <c r="AN17" s="697"/>
      <c r="AO17" s="697"/>
      <c r="AP17" s="697"/>
      <c r="AQ17" s="697"/>
      <c r="AR17" s="697"/>
      <c r="AS17" s="697"/>
      <c r="AT17" s="698"/>
    </row>
    <row r="18" spans="2:46" ht="7.5" customHeight="1" x14ac:dyDescent="0.2">
      <c r="B18" s="22"/>
      <c r="L18" s="5"/>
      <c r="M18" s="690"/>
      <c r="N18" s="691"/>
      <c r="O18" s="552"/>
      <c r="P18" s="553"/>
      <c r="Q18" s="553"/>
      <c r="R18" s="553"/>
      <c r="S18" s="553"/>
      <c r="T18" s="553"/>
      <c r="U18" s="552"/>
      <c r="V18" s="553"/>
      <c r="W18" s="552"/>
      <c r="X18" s="553"/>
      <c r="Y18" s="553"/>
      <c r="Z18" s="553"/>
      <c r="AA18" s="553"/>
      <c r="AB18" s="553"/>
      <c r="AC18" s="553"/>
      <c r="AD18" s="593"/>
      <c r="AE18" s="552"/>
      <c r="AF18" s="553"/>
      <c r="AG18" s="553"/>
      <c r="AH18" s="553"/>
      <c r="AI18" s="553"/>
      <c r="AJ18" s="553"/>
      <c r="AK18" s="553"/>
      <c r="AL18" s="593"/>
      <c r="AM18" s="552"/>
      <c r="AN18" s="553"/>
      <c r="AO18" s="553"/>
      <c r="AP18" s="553"/>
      <c r="AQ18" s="553"/>
      <c r="AR18" s="553"/>
      <c r="AS18" s="553"/>
      <c r="AT18" s="554"/>
    </row>
    <row r="19" spans="2:46" ht="22.5" customHeight="1" x14ac:dyDescent="0.2">
      <c r="B19" s="22"/>
      <c r="L19" s="5"/>
      <c r="M19" s="690"/>
      <c r="N19" s="691"/>
      <c r="O19" s="696"/>
      <c r="P19" s="595"/>
      <c r="Q19" s="595"/>
      <c r="R19" s="595"/>
      <c r="S19" s="595"/>
      <c r="T19" s="595"/>
      <c r="U19" s="665"/>
      <c r="V19" s="664"/>
      <c r="W19" s="665"/>
      <c r="X19" s="663"/>
      <c r="Y19" s="662"/>
      <c r="Z19" s="663"/>
      <c r="AA19" s="662"/>
      <c r="AB19" s="663"/>
      <c r="AC19" s="662"/>
      <c r="AD19" s="664"/>
      <c r="AE19" s="665"/>
      <c r="AF19" s="663"/>
      <c r="AG19" s="662"/>
      <c r="AH19" s="663"/>
      <c r="AI19" s="662"/>
      <c r="AJ19" s="663"/>
      <c r="AK19" s="662"/>
      <c r="AL19" s="664"/>
      <c r="AM19" s="665"/>
      <c r="AN19" s="663"/>
      <c r="AO19" s="662"/>
      <c r="AP19" s="663"/>
      <c r="AQ19" s="662"/>
      <c r="AR19" s="663"/>
      <c r="AS19" s="662"/>
      <c r="AT19" s="699"/>
    </row>
    <row r="20" spans="2:46" ht="22.5" customHeight="1" x14ac:dyDescent="0.2">
      <c r="B20" s="22"/>
      <c r="L20" s="5"/>
      <c r="M20" s="692"/>
      <c r="N20" s="693"/>
      <c r="O20" s="666" t="s">
        <v>257</v>
      </c>
      <c r="P20" s="667"/>
      <c r="Q20" s="667"/>
      <c r="R20" s="667"/>
      <c r="S20" s="667"/>
      <c r="T20" s="668"/>
      <c r="U20" s="669" t="s">
        <v>258</v>
      </c>
      <c r="V20" s="527"/>
      <c r="W20" s="527"/>
      <c r="X20" s="527"/>
      <c r="Y20" s="526"/>
      <c r="Z20" s="526"/>
      <c r="AA20" s="526"/>
      <c r="AB20" s="526"/>
      <c r="AC20" s="526"/>
      <c r="AD20" s="526"/>
      <c r="AE20" s="526"/>
      <c r="AF20" s="526"/>
      <c r="AG20" s="527" t="s">
        <v>259</v>
      </c>
      <c r="AH20" s="527"/>
      <c r="AI20" s="527"/>
      <c r="AJ20" s="528"/>
      <c r="AK20" s="528"/>
      <c r="AL20" s="528"/>
      <c r="AM20" s="528"/>
      <c r="AN20" s="528"/>
      <c r="AO20" s="528"/>
      <c r="AP20" s="528"/>
      <c r="AQ20" s="528"/>
      <c r="AR20" s="528"/>
      <c r="AS20" s="528"/>
      <c r="AT20" s="529"/>
    </row>
    <row r="21" spans="2:46" ht="15" customHeight="1" x14ac:dyDescent="0.2">
      <c r="B21" s="22"/>
      <c r="L21" s="5"/>
      <c r="M21" s="702" t="s">
        <v>260</v>
      </c>
      <c r="N21" s="703"/>
      <c r="O21" s="150" t="s">
        <v>261</v>
      </c>
      <c r="P21" s="151"/>
      <c r="Q21" s="151"/>
      <c r="R21" s="151"/>
      <c r="S21" s="151"/>
      <c r="T21" s="151"/>
      <c r="U21" s="151"/>
      <c r="V21" s="151"/>
      <c r="W21" s="700"/>
      <c r="X21" s="700"/>
      <c r="Y21" s="700"/>
      <c r="Z21" s="3" t="s">
        <v>233</v>
      </c>
      <c r="AA21" s="700"/>
      <c r="AB21" s="700"/>
      <c r="AC21" s="700"/>
      <c r="AD21" s="700"/>
      <c r="AE21" s="3"/>
      <c r="AF21" s="3"/>
      <c r="AG21" s="3"/>
      <c r="AH21" s="3"/>
      <c r="AI21" s="3"/>
      <c r="AJ21" s="3"/>
      <c r="AK21" s="4"/>
      <c r="AL21" s="2" t="s">
        <v>248</v>
      </c>
      <c r="AM21" s="3"/>
      <c r="AN21" s="3"/>
      <c r="AO21" s="3"/>
      <c r="AP21" s="701"/>
      <c r="AQ21" s="701"/>
      <c r="AR21" s="701"/>
      <c r="AS21" s="701"/>
      <c r="AT21" s="23"/>
    </row>
    <row r="22" spans="2:46" ht="15" customHeight="1" x14ac:dyDescent="0.2">
      <c r="B22" s="22"/>
      <c r="C22" s="670"/>
      <c r="D22" s="670"/>
      <c r="E22" s="670"/>
      <c r="F22" s="670"/>
      <c r="G22" s="670"/>
      <c r="H22" s="670"/>
      <c r="I22" s="670"/>
      <c r="J22" s="670"/>
      <c r="L22" s="5"/>
      <c r="M22" s="702"/>
      <c r="N22" s="703"/>
      <c r="O22" s="648"/>
      <c r="P22" s="649"/>
      <c r="Q22" s="649"/>
      <c r="R22" s="649"/>
      <c r="S22" s="649"/>
      <c r="T22" s="649"/>
      <c r="U22" s="649"/>
      <c r="V22" s="649"/>
      <c r="W22" s="649"/>
      <c r="X22" s="649"/>
      <c r="Y22" s="649"/>
      <c r="Z22" s="649"/>
      <c r="AA22" s="649"/>
      <c r="AB22" s="649"/>
      <c r="AC22" s="649"/>
      <c r="AD22" s="649"/>
      <c r="AE22" s="649"/>
      <c r="AF22" s="649"/>
      <c r="AG22" s="649"/>
      <c r="AH22" s="649"/>
      <c r="AI22" s="649"/>
      <c r="AJ22" s="649"/>
      <c r="AK22" s="650"/>
      <c r="AL22" s="530"/>
      <c r="AM22" s="531"/>
      <c r="AN22" s="531"/>
      <c r="AO22" s="531"/>
      <c r="AP22" s="531"/>
      <c r="AQ22" s="531"/>
      <c r="AR22" s="531"/>
      <c r="AS22" s="531"/>
      <c r="AT22" s="532"/>
    </row>
    <row r="23" spans="2:46" ht="15" customHeight="1" x14ac:dyDescent="0.2">
      <c r="B23" s="22"/>
      <c r="C23" s="670"/>
      <c r="D23" s="670"/>
      <c r="E23" s="670"/>
      <c r="F23" s="670"/>
      <c r="G23" s="670"/>
      <c r="H23" s="670"/>
      <c r="I23" s="670"/>
      <c r="J23" s="670"/>
      <c r="L23" s="5"/>
      <c r="M23" s="702"/>
      <c r="N23" s="703"/>
      <c r="O23" s="651"/>
      <c r="P23" s="652"/>
      <c r="Q23" s="652"/>
      <c r="R23" s="652"/>
      <c r="S23" s="652"/>
      <c r="T23" s="652"/>
      <c r="U23" s="652"/>
      <c r="V23" s="652"/>
      <c r="W23" s="652"/>
      <c r="X23" s="652"/>
      <c r="Y23" s="652"/>
      <c r="Z23" s="652"/>
      <c r="AA23" s="652"/>
      <c r="AB23" s="652"/>
      <c r="AC23" s="652"/>
      <c r="AD23" s="652"/>
      <c r="AE23" s="652"/>
      <c r="AF23" s="652"/>
      <c r="AG23" s="652"/>
      <c r="AH23" s="652"/>
      <c r="AI23" s="652"/>
      <c r="AJ23" s="652"/>
      <c r="AK23" s="653"/>
      <c r="AL23" s="533"/>
      <c r="AM23" s="534"/>
      <c r="AN23" s="534"/>
      <c r="AO23" s="534"/>
      <c r="AP23" s="534"/>
      <c r="AQ23" s="534"/>
      <c r="AR23" s="534"/>
      <c r="AS23" s="534"/>
      <c r="AT23" s="535"/>
    </row>
    <row r="24" spans="2:46" ht="15" customHeight="1" x14ac:dyDescent="0.2">
      <c r="B24" s="22"/>
      <c r="L24" s="9" t="s">
        <v>262</v>
      </c>
      <c r="M24" s="702"/>
      <c r="N24" s="703"/>
      <c r="O24" s="7" t="s">
        <v>253</v>
      </c>
      <c r="P24" s="8"/>
      <c r="Q24" s="8"/>
      <c r="R24" s="8"/>
      <c r="S24" s="8"/>
      <c r="T24" s="654"/>
      <c r="U24" s="654"/>
      <c r="V24" s="654"/>
      <c r="W24" s="654"/>
      <c r="X24" s="654"/>
      <c r="Y24" s="654"/>
      <c r="Z24" s="654"/>
      <c r="AA24" s="654"/>
      <c r="AB24" s="654"/>
      <c r="AC24" s="654"/>
      <c r="AD24" s="654"/>
      <c r="AE24" s="654"/>
      <c r="AF24" s="654"/>
      <c r="AG24" s="654"/>
      <c r="AH24" s="654"/>
      <c r="AI24" s="654"/>
      <c r="AJ24" s="654"/>
      <c r="AK24" s="654"/>
      <c r="AL24" s="654"/>
      <c r="AM24" s="654"/>
      <c r="AN24" s="654"/>
      <c r="AO24" s="654"/>
      <c r="AP24" s="654"/>
      <c r="AQ24" s="654"/>
      <c r="AR24" s="654"/>
      <c r="AS24" s="654"/>
      <c r="AT24" s="655"/>
    </row>
    <row r="25" spans="2:46" ht="15" customHeight="1" x14ac:dyDescent="0.2">
      <c r="B25" s="22"/>
      <c r="L25" s="5"/>
      <c r="M25" s="702"/>
      <c r="N25" s="703"/>
      <c r="O25" s="6" t="s">
        <v>263</v>
      </c>
      <c r="AT25" s="21"/>
    </row>
    <row r="26" spans="2:46" ht="15" customHeight="1" x14ac:dyDescent="0.2">
      <c r="B26" s="537" t="s">
        <v>264</v>
      </c>
      <c r="C26" s="538"/>
      <c r="D26" s="538"/>
      <c r="E26" s="538"/>
      <c r="F26" s="538"/>
      <c r="G26" s="538"/>
      <c r="H26" s="538"/>
      <c r="I26" s="538"/>
      <c r="J26" s="538"/>
      <c r="K26" s="538"/>
      <c r="L26" s="5"/>
      <c r="M26" s="702"/>
      <c r="N26" s="703"/>
      <c r="O26" s="656"/>
      <c r="P26" s="657"/>
      <c r="Q26" s="657"/>
      <c r="R26" s="657"/>
      <c r="S26" s="657"/>
      <c r="T26" s="657"/>
      <c r="U26" s="657"/>
      <c r="V26" s="657"/>
      <c r="W26" s="657"/>
      <c r="X26" s="657"/>
      <c r="Y26" s="657"/>
      <c r="Z26" s="657"/>
      <c r="AA26" s="657"/>
      <c r="AB26" s="657"/>
      <c r="AC26" s="657"/>
      <c r="AD26" s="657"/>
      <c r="AE26" s="657"/>
      <c r="AF26" s="657"/>
      <c r="AG26" s="657"/>
      <c r="AH26" s="657"/>
      <c r="AI26" s="657"/>
      <c r="AJ26" s="657"/>
      <c r="AK26" s="657"/>
      <c r="AL26" s="657"/>
      <c r="AM26" s="657"/>
      <c r="AN26" s="657"/>
      <c r="AO26" s="657"/>
      <c r="AP26" s="657"/>
      <c r="AQ26" s="657"/>
      <c r="AR26" s="657"/>
      <c r="AS26" s="657"/>
      <c r="AT26" s="658"/>
    </row>
    <row r="27" spans="2:46" ht="21" customHeight="1" x14ac:dyDescent="0.2">
      <c r="B27" s="539"/>
      <c r="C27" s="540"/>
      <c r="D27" s="540"/>
      <c r="E27" s="540"/>
      <c r="F27" s="540"/>
      <c r="G27" s="540"/>
      <c r="H27" s="540"/>
      <c r="I27" s="540"/>
      <c r="J27" s="540"/>
      <c r="K27" s="540"/>
      <c r="L27" s="10"/>
      <c r="M27" s="702"/>
      <c r="N27" s="703"/>
      <c r="O27" s="659"/>
      <c r="P27" s="660"/>
      <c r="Q27" s="660"/>
      <c r="R27" s="660"/>
      <c r="S27" s="660"/>
      <c r="T27" s="660"/>
      <c r="U27" s="660"/>
      <c r="V27" s="660"/>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1"/>
    </row>
    <row r="28" spans="2:46" ht="15" customHeight="1" x14ac:dyDescent="0.2">
      <c r="B28" s="728" t="s">
        <v>265</v>
      </c>
      <c r="C28" s="729"/>
      <c r="D28" s="729"/>
      <c r="E28" s="729"/>
      <c r="F28" s="729"/>
      <c r="G28" s="729"/>
      <c r="H28" s="729"/>
      <c r="I28" s="729"/>
      <c r="J28" s="729"/>
      <c r="K28" s="729"/>
      <c r="L28" s="729"/>
      <c r="M28" s="729"/>
      <c r="N28" s="729"/>
      <c r="O28" s="729"/>
      <c r="P28" s="729"/>
      <c r="Q28" s="729"/>
      <c r="R28" s="729"/>
      <c r="S28" s="729"/>
      <c r="T28" s="729"/>
      <c r="U28" s="729"/>
      <c r="V28" s="729"/>
      <c r="W28" s="729"/>
      <c r="X28" s="729"/>
      <c r="Y28" s="729"/>
      <c r="Z28" s="729"/>
      <c r="AA28" s="729"/>
      <c r="AB28" s="729"/>
      <c r="AC28" s="729"/>
      <c r="AD28" s="729"/>
      <c r="AE28" s="729"/>
      <c r="AF28" s="729"/>
      <c r="AG28" s="729"/>
      <c r="AH28" s="729"/>
      <c r="AI28" s="729"/>
      <c r="AJ28" s="729"/>
      <c r="AK28" s="729"/>
      <c r="AL28" s="729"/>
      <c r="AM28" s="729"/>
      <c r="AN28" s="729"/>
      <c r="AO28" s="729"/>
      <c r="AP28" s="729"/>
      <c r="AQ28" s="729"/>
      <c r="AR28" s="729"/>
      <c r="AS28" s="729"/>
      <c r="AT28" s="730"/>
    </row>
    <row r="29" spans="2:46" ht="15" customHeight="1" x14ac:dyDescent="0.2">
      <c r="B29" s="731"/>
      <c r="C29" s="542"/>
      <c r="D29" s="542"/>
      <c r="E29" s="542"/>
      <c r="F29" s="542"/>
      <c r="G29" s="542"/>
      <c r="H29" s="542"/>
      <c r="I29" s="542"/>
      <c r="J29" s="542"/>
      <c r="K29" s="542"/>
      <c r="L29" s="542"/>
      <c r="M29" s="542"/>
      <c r="N29" s="542"/>
      <c r="O29" s="542"/>
      <c r="P29" s="542"/>
      <c r="Q29" s="542"/>
      <c r="R29" s="542"/>
      <c r="S29" s="542"/>
      <c r="T29" s="542"/>
      <c r="U29" s="542"/>
      <c r="V29" s="542"/>
      <c r="W29" s="542"/>
      <c r="X29" s="542"/>
      <c r="Y29" s="542"/>
      <c r="Z29" s="542"/>
      <c r="AA29" s="542"/>
      <c r="AB29" s="542"/>
      <c r="AC29" s="542"/>
      <c r="AD29" s="542"/>
      <c r="AE29" s="542"/>
      <c r="AF29" s="542"/>
      <c r="AG29" s="542"/>
      <c r="AH29" s="542"/>
      <c r="AI29" s="542"/>
      <c r="AJ29" s="542"/>
      <c r="AK29" s="542"/>
      <c r="AL29" s="542"/>
      <c r="AM29" s="542"/>
      <c r="AN29" s="542"/>
      <c r="AO29" s="542"/>
      <c r="AP29" s="542"/>
      <c r="AQ29" s="542"/>
      <c r="AR29" s="542"/>
      <c r="AS29" s="542"/>
      <c r="AT29" s="732"/>
    </row>
    <row r="30" spans="2:46" ht="15" customHeight="1" x14ac:dyDescent="0.2">
      <c r="B30" s="731" t="s">
        <v>266</v>
      </c>
      <c r="C30" s="542"/>
      <c r="D30" s="542"/>
      <c r="E30" s="542"/>
      <c r="F30" s="542"/>
      <c r="G30" s="542"/>
      <c r="H30" s="542"/>
      <c r="I30" s="542"/>
      <c r="J30" s="542"/>
      <c r="K30" s="542"/>
      <c r="L30" s="542"/>
      <c r="M30" s="542"/>
      <c r="N30" s="542"/>
      <c r="O30" s="542"/>
      <c r="P30" s="542"/>
      <c r="Q30" s="542"/>
      <c r="R30" s="542"/>
      <c r="S30" s="542"/>
      <c r="T30" s="542"/>
      <c r="U30" s="542"/>
      <c r="V30" s="542"/>
      <c r="W30" s="542"/>
      <c r="X30" s="542"/>
      <c r="Y30" s="542"/>
      <c r="Z30" s="542"/>
      <c r="AA30" s="542"/>
      <c r="AB30" s="542"/>
      <c r="AC30" s="542"/>
      <c r="AD30" s="542"/>
      <c r="AE30" s="542"/>
      <c r="AF30" s="542"/>
      <c r="AG30" s="542"/>
      <c r="AH30" s="542"/>
      <c r="AI30" s="542"/>
      <c r="AJ30" s="542"/>
      <c r="AK30" s="542"/>
      <c r="AL30" s="542"/>
      <c r="AM30" s="542"/>
      <c r="AN30" s="542"/>
      <c r="AO30" s="542"/>
      <c r="AP30" s="542"/>
      <c r="AQ30" s="542"/>
      <c r="AR30" s="542"/>
      <c r="AS30" s="542"/>
      <c r="AT30" s="732"/>
    </row>
    <row r="31" spans="2:46" ht="15" customHeight="1" x14ac:dyDescent="0.2">
      <c r="B31" s="731"/>
      <c r="C31" s="542"/>
      <c r="D31" s="542"/>
      <c r="E31" s="542"/>
      <c r="F31" s="542"/>
      <c r="G31" s="542"/>
      <c r="H31" s="542"/>
      <c r="I31" s="542"/>
      <c r="J31" s="542"/>
      <c r="K31" s="542"/>
      <c r="L31" s="542"/>
      <c r="M31" s="542"/>
      <c r="N31" s="542"/>
      <c r="O31" s="542"/>
      <c r="P31" s="542"/>
      <c r="Q31" s="542"/>
      <c r="R31" s="542"/>
      <c r="S31" s="542"/>
      <c r="T31" s="542"/>
      <c r="U31" s="542"/>
      <c r="V31" s="542"/>
      <c r="W31" s="542"/>
      <c r="X31" s="542"/>
      <c r="Y31" s="542"/>
      <c r="Z31" s="542"/>
      <c r="AA31" s="542"/>
      <c r="AB31" s="542"/>
      <c r="AC31" s="542"/>
      <c r="AD31" s="542"/>
      <c r="AE31" s="542"/>
      <c r="AF31" s="542"/>
      <c r="AG31" s="542"/>
      <c r="AH31" s="542"/>
      <c r="AI31" s="542"/>
      <c r="AJ31" s="542"/>
      <c r="AK31" s="542"/>
      <c r="AL31" s="542"/>
      <c r="AM31" s="542"/>
      <c r="AN31" s="542"/>
      <c r="AO31" s="542"/>
      <c r="AP31" s="542"/>
      <c r="AQ31" s="542"/>
      <c r="AR31" s="542"/>
      <c r="AS31" s="542"/>
      <c r="AT31" s="732"/>
    </row>
    <row r="32" spans="2:46" ht="15" customHeight="1" x14ac:dyDescent="0.2">
      <c r="B32" s="539" t="s">
        <v>267</v>
      </c>
      <c r="C32" s="540"/>
      <c r="D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40"/>
      <c r="AO32" s="540"/>
      <c r="AP32" s="540"/>
      <c r="AQ32" s="540"/>
      <c r="AR32" s="540"/>
      <c r="AS32" s="540"/>
      <c r="AT32" s="733"/>
    </row>
    <row r="33" spans="2:46" ht="15" customHeight="1" x14ac:dyDescent="0.2">
      <c r="B33" s="734" t="s">
        <v>268</v>
      </c>
      <c r="C33" s="667"/>
      <c r="D33" s="667"/>
      <c r="E33" s="667"/>
      <c r="F33" s="667"/>
      <c r="G33" s="667"/>
      <c r="H33" s="667"/>
      <c r="I33" s="667"/>
      <c r="J33" s="667"/>
      <c r="K33" s="667"/>
      <c r="L33" s="667"/>
      <c r="M33" s="667"/>
      <c r="N33" s="667"/>
      <c r="O33" s="667"/>
      <c r="P33" s="667"/>
      <c r="Q33" s="667"/>
      <c r="R33" s="667"/>
      <c r="S33" s="667"/>
      <c r="T33" s="667"/>
      <c r="U33" s="667"/>
      <c r="V33" s="667"/>
      <c r="W33" s="667"/>
      <c r="X33" s="667"/>
      <c r="Y33" s="735" t="s">
        <v>269</v>
      </c>
      <c r="Z33" s="736"/>
      <c r="AA33" s="736"/>
      <c r="AB33" s="736"/>
      <c r="AC33" s="736"/>
      <c r="AD33" s="736"/>
      <c r="AE33" s="736"/>
      <c r="AF33" s="736"/>
      <c r="AG33" s="736"/>
      <c r="AH33" s="736"/>
      <c r="AI33" s="736"/>
      <c r="AJ33" s="736"/>
      <c r="AK33" s="736"/>
      <c r="AL33" s="736"/>
      <c r="AM33" s="736"/>
      <c r="AN33" s="736"/>
      <c r="AO33" s="736"/>
      <c r="AP33" s="736"/>
      <c r="AQ33" s="736"/>
      <c r="AR33" s="736"/>
      <c r="AS33" s="736"/>
      <c r="AT33" s="737"/>
    </row>
    <row r="34" spans="2:46" ht="15" customHeight="1" x14ac:dyDescent="0.2">
      <c r="B34" s="575" t="s">
        <v>270</v>
      </c>
      <c r="C34" s="576"/>
      <c r="D34" s="6"/>
      <c r="E34" s="641" t="s">
        <v>271</v>
      </c>
      <c r="F34" s="641"/>
      <c r="G34" s="641"/>
      <c r="H34" s="641"/>
      <c r="I34" s="641"/>
      <c r="J34" s="641"/>
      <c r="K34" s="641"/>
      <c r="L34" s="641"/>
      <c r="M34" s="5"/>
      <c r="N34" s="571" t="s">
        <v>141</v>
      </c>
      <c r="O34" s="15" t="s">
        <v>272</v>
      </c>
      <c r="X34" s="553" t="s">
        <v>273</v>
      </c>
      <c r="Y34" s="133" t="s">
        <v>274</v>
      </c>
      <c r="AR34" s="134"/>
      <c r="AS34" s="134"/>
      <c r="AT34" s="135"/>
    </row>
    <row r="35" spans="2:46" ht="15" customHeight="1" x14ac:dyDescent="0.2">
      <c r="B35" s="575"/>
      <c r="C35" s="576"/>
      <c r="D35" s="6"/>
      <c r="E35" s="641"/>
      <c r="F35" s="641"/>
      <c r="G35" s="641"/>
      <c r="H35" s="641"/>
      <c r="I35" s="641"/>
      <c r="J35" s="641"/>
      <c r="K35" s="641"/>
      <c r="L35" s="641"/>
      <c r="M35" s="5"/>
      <c r="N35" s="571"/>
      <c r="O35" s="738">
        <f>税額算出表!N39</f>
        <v>0</v>
      </c>
      <c r="P35" s="739"/>
      <c r="Q35" s="739"/>
      <c r="R35" s="739"/>
      <c r="S35" s="739"/>
      <c r="T35" s="739"/>
      <c r="U35" s="739"/>
      <c r="V35" s="739"/>
      <c r="W35" s="739"/>
      <c r="X35" s="553"/>
      <c r="Y35" s="133"/>
      <c r="Z35" s="1" t="s">
        <v>275</v>
      </c>
      <c r="AR35" s="134"/>
      <c r="AS35" s="134"/>
      <c r="AT35" s="135"/>
    </row>
    <row r="36" spans="2:46" ht="15" customHeight="1" x14ac:dyDescent="0.2">
      <c r="B36" s="575"/>
      <c r="C36" s="576"/>
      <c r="D36" s="6"/>
      <c r="E36" s="642"/>
      <c r="F36" s="642"/>
      <c r="G36" s="642"/>
      <c r="H36" s="642"/>
      <c r="I36" s="642"/>
      <c r="J36" s="642"/>
      <c r="K36" s="642"/>
      <c r="L36" s="642"/>
      <c r="M36" s="5"/>
      <c r="N36" s="571"/>
      <c r="X36" s="553"/>
      <c r="Y36" s="133"/>
      <c r="AA36" s="64" t="s">
        <v>276</v>
      </c>
      <c r="AB36" s="541" t="s">
        <v>277</v>
      </c>
      <c r="AC36" s="541"/>
      <c r="AD36" s="541"/>
      <c r="AE36" s="541"/>
      <c r="AF36" s="541"/>
      <c r="AG36" s="541"/>
      <c r="AH36" s="541"/>
      <c r="AI36" s="541"/>
      <c r="AJ36" s="541"/>
      <c r="AK36" s="541"/>
      <c r="AL36" s="541"/>
      <c r="AM36" s="541"/>
      <c r="AN36" s="541"/>
      <c r="AO36" s="541"/>
      <c r="AR36" s="134"/>
      <c r="AS36" s="134"/>
      <c r="AT36" s="135"/>
    </row>
    <row r="37" spans="2:46" ht="15" customHeight="1" x14ac:dyDescent="0.2">
      <c r="B37" s="575"/>
      <c r="C37" s="576"/>
      <c r="D37" s="2"/>
      <c r="E37" s="640" t="s">
        <v>278</v>
      </c>
      <c r="F37" s="640"/>
      <c r="G37" s="640"/>
      <c r="H37" s="640"/>
      <c r="I37" s="640"/>
      <c r="J37" s="640"/>
      <c r="K37" s="640"/>
      <c r="L37" s="640"/>
      <c r="M37" s="4"/>
      <c r="N37" s="603" t="s">
        <v>144</v>
      </c>
      <c r="O37" s="16" t="s">
        <v>279</v>
      </c>
      <c r="P37" s="3"/>
      <c r="Q37" s="3"/>
      <c r="R37" s="3"/>
      <c r="S37" s="3"/>
      <c r="T37" s="3"/>
      <c r="U37" s="3"/>
      <c r="V37" s="3"/>
      <c r="W37" s="3"/>
      <c r="X37" s="607" t="s">
        <v>273</v>
      </c>
      <c r="Y37" s="133"/>
      <c r="AA37" s="64" t="s">
        <v>276</v>
      </c>
      <c r="AB37" s="541" t="s">
        <v>280</v>
      </c>
      <c r="AC37" s="541"/>
      <c r="AD37" s="541"/>
      <c r="AE37" s="541"/>
      <c r="AF37" s="541"/>
      <c r="AG37" s="541"/>
      <c r="AH37" s="541"/>
      <c r="AI37" s="541"/>
      <c r="AJ37" s="541"/>
      <c r="AK37" s="541"/>
      <c r="AL37" s="541"/>
      <c r="AM37" s="541"/>
      <c r="AN37" s="541"/>
      <c r="AO37" s="541"/>
      <c r="AR37" s="134"/>
      <c r="AS37" s="134"/>
      <c r="AT37" s="135"/>
    </row>
    <row r="38" spans="2:46" ht="10.15" customHeight="1" x14ac:dyDescent="0.2">
      <c r="B38" s="575"/>
      <c r="C38" s="576"/>
      <c r="D38" s="6"/>
      <c r="E38" s="641"/>
      <c r="F38" s="641"/>
      <c r="G38" s="641"/>
      <c r="H38" s="641"/>
      <c r="I38" s="641"/>
      <c r="J38" s="641"/>
      <c r="K38" s="641"/>
      <c r="L38" s="641"/>
      <c r="M38" s="5"/>
      <c r="N38" s="604"/>
      <c r="O38" s="627">
        <f>IF(O35&lt;0,"",O35-TRUNC(O35,-2))</f>
        <v>0</v>
      </c>
      <c r="P38" s="592"/>
      <c r="Q38" s="592"/>
      <c r="R38" s="592"/>
      <c r="S38" s="592"/>
      <c r="T38" s="592"/>
      <c r="U38" s="592"/>
      <c r="V38" s="592"/>
      <c r="W38" s="592"/>
      <c r="X38" s="608"/>
      <c r="Y38" s="133"/>
      <c r="AH38" s="153"/>
      <c r="AI38" s="153"/>
      <c r="AJ38" s="153"/>
      <c r="AK38" s="153"/>
      <c r="AL38" s="153"/>
      <c r="AM38" s="153"/>
      <c r="AN38" s="153"/>
      <c r="AR38" s="134"/>
      <c r="AS38" s="134"/>
      <c r="AT38" s="135"/>
    </row>
    <row r="39" spans="2:46" ht="4.9000000000000004" customHeight="1" x14ac:dyDescent="0.2">
      <c r="B39" s="575"/>
      <c r="C39" s="576"/>
      <c r="D39" s="6"/>
      <c r="E39" s="641"/>
      <c r="F39" s="641"/>
      <c r="G39" s="641"/>
      <c r="H39" s="641"/>
      <c r="I39" s="641"/>
      <c r="J39" s="641"/>
      <c r="K39" s="641"/>
      <c r="L39" s="641"/>
      <c r="M39" s="5"/>
      <c r="N39" s="604"/>
      <c r="O39" s="627"/>
      <c r="P39" s="592"/>
      <c r="Q39" s="592"/>
      <c r="R39" s="592"/>
      <c r="S39" s="592"/>
      <c r="T39" s="592"/>
      <c r="U39" s="592"/>
      <c r="V39" s="592"/>
      <c r="W39" s="592"/>
      <c r="X39" s="608"/>
      <c r="Y39" s="133"/>
      <c r="Z39" s="639" t="s">
        <v>281</v>
      </c>
      <c r="AA39" s="639"/>
      <c r="AB39" s="639"/>
      <c r="AC39" s="639"/>
      <c r="AD39" s="639"/>
      <c r="AE39" s="639"/>
      <c r="AF39" s="639"/>
      <c r="AG39" s="639"/>
      <c r="AH39" s="639"/>
      <c r="AI39" s="639"/>
      <c r="AJ39" s="639"/>
      <c r="AK39" s="639"/>
      <c r="AL39" s="639"/>
      <c r="AM39" s="639"/>
      <c r="AN39" s="639"/>
      <c r="AO39" s="639"/>
      <c r="AP39" s="639"/>
      <c r="AR39" s="134"/>
      <c r="AS39" s="134"/>
      <c r="AT39" s="135"/>
    </row>
    <row r="40" spans="2:46" ht="10.15" customHeight="1" x14ac:dyDescent="0.2">
      <c r="B40" s="575"/>
      <c r="C40" s="576"/>
      <c r="D40" s="6"/>
      <c r="E40" s="641"/>
      <c r="F40" s="641"/>
      <c r="G40" s="641"/>
      <c r="H40" s="641"/>
      <c r="I40" s="641"/>
      <c r="J40" s="641"/>
      <c r="K40" s="641"/>
      <c r="L40" s="641"/>
      <c r="M40" s="5"/>
      <c r="N40" s="604"/>
      <c r="O40" s="636" t="s">
        <v>282</v>
      </c>
      <c r="P40" s="637"/>
      <c r="Q40" s="637"/>
      <c r="R40" s="637"/>
      <c r="S40" s="637"/>
      <c r="T40" s="637"/>
      <c r="U40" s="637"/>
      <c r="V40" s="637"/>
      <c r="W40" s="637"/>
      <c r="X40" s="608"/>
      <c r="Y40" s="133"/>
      <c r="Z40" s="639"/>
      <c r="AA40" s="639"/>
      <c r="AB40" s="639"/>
      <c r="AC40" s="639"/>
      <c r="AD40" s="639"/>
      <c r="AE40" s="639"/>
      <c r="AF40" s="639"/>
      <c r="AG40" s="639"/>
      <c r="AH40" s="639"/>
      <c r="AI40" s="639"/>
      <c r="AJ40" s="639"/>
      <c r="AK40" s="639"/>
      <c r="AL40" s="639"/>
      <c r="AM40" s="639"/>
      <c r="AN40" s="639"/>
      <c r="AO40" s="639"/>
      <c r="AP40" s="639"/>
      <c r="AR40" s="134"/>
      <c r="AS40" s="134"/>
      <c r="AT40" s="135"/>
    </row>
    <row r="41" spans="2:46" ht="4.9000000000000004" customHeight="1" x14ac:dyDescent="0.2">
      <c r="B41" s="575"/>
      <c r="C41" s="576"/>
      <c r="D41" s="6"/>
      <c r="E41" s="642"/>
      <c r="F41" s="642"/>
      <c r="G41" s="642"/>
      <c r="H41" s="642"/>
      <c r="I41" s="642"/>
      <c r="J41" s="642"/>
      <c r="K41" s="642"/>
      <c r="L41" s="642"/>
      <c r="M41" s="5"/>
      <c r="N41" s="606"/>
      <c r="O41" s="646"/>
      <c r="P41" s="647"/>
      <c r="Q41" s="647"/>
      <c r="R41" s="647"/>
      <c r="S41" s="647"/>
      <c r="T41" s="647"/>
      <c r="U41" s="647"/>
      <c r="V41" s="647"/>
      <c r="W41" s="647"/>
      <c r="X41" s="609"/>
      <c r="Y41" s="133"/>
      <c r="AA41" s="638" t="s">
        <v>276</v>
      </c>
      <c r="AB41" s="639" t="s">
        <v>283</v>
      </c>
      <c r="AC41" s="639"/>
      <c r="AD41" s="639"/>
      <c r="AE41" s="639"/>
      <c r="AF41" s="639"/>
      <c r="AG41" s="639"/>
      <c r="AH41" s="639"/>
      <c r="AI41" s="639"/>
      <c r="AK41" s="638" t="s">
        <v>276</v>
      </c>
      <c r="AL41" s="639" t="s">
        <v>284</v>
      </c>
      <c r="AM41" s="639"/>
      <c r="AN41" s="639"/>
      <c r="AO41" s="639"/>
      <c r="AP41" s="639"/>
      <c r="AQ41" s="639"/>
      <c r="AR41" s="134"/>
      <c r="AS41" s="134"/>
      <c r="AT41" s="135"/>
    </row>
    <row r="42" spans="2:46" ht="10.15" customHeight="1" x14ac:dyDescent="0.2">
      <c r="B42" s="575"/>
      <c r="C42" s="576"/>
      <c r="D42" s="2"/>
      <c r="E42" s="640" t="s">
        <v>285</v>
      </c>
      <c r="F42" s="640"/>
      <c r="G42" s="640"/>
      <c r="H42" s="640"/>
      <c r="I42" s="640"/>
      <c r="J42" s="640"/>
      <c r="K42" s="640"/>
      <c r="L42" s="640"/>
      <c r="M42" s="4"/>
      <c r="N42" s="694" t="s">
        <v>146</v>
      </c>
      <c r="O42" s="634" t="s">
        <v>286</v>
      </c>
      <c r="P42" s="635"/>
      <c r="Q42" s="635"/>
      <c r="R42" s="635"/>
      <c r="S42" s="635"/>
      <c r="T42" s="635"/>
      <c r="U42" s="635"/>
      <c r="V42" s="635"/>
      <c r="W42" s="635"/>
      <c r="X42" s="594" t="s">
        <v>273</v>
      </c>
      <c r="Y42" s="133"/>
      <c r="AA42" s="638"/>
      <c r="AB42" s="639"/>
      <c r="AC42" s="639"/>
      <c r="AD42" s="639"/>
      <c r="AE42" s="639"/>
      <c r="AF42" s="639"/>
      <c r="AG42" s="639"/>
      <c r="AH42" s="639"/>
      <c r="AI42" s="639"/>
      <c r="AK42" s="638"/>
      <c r="AL42" s="639"/>
      <c r="AM42" s="639"/>
      <c r="AN42" s="639"/>
      <c r="AO42" s="639"/>
      <c r="AP42" s="639"/>
      <c r="AQ42" s="639"/>
      <c r="AR42" s="134"/>
      <c r="AS42" s="134"/>
      <c r="AT42" s="135"/>
    </row>
    <row r="43" spans="2:46" ht="4.9000000000000004" customHeight="1" x14ac:dyDescent="0.2">
      <c r="B43" s="575"/>
      <c r="C43" s="576"/>
      <c r="D43" s="6"/>
      <c r="E43" s="641"/>
      <c r="F43" s="641"/>
      <c r="G43" s="641"/>
      <c r="H43" s="641"/>
      <c r="I43" s="641"/>
      <c r="J43" s="641"/>
      <c r="K43" s="641"/>
      <c r="L43" s="641"/>
      <c r="M43" s="5"/>
      <c r="N43" s="571"/>
      <c r="O43" s="636"/>
      <c r="P43" s="637"/>
      <c r="Q43" s="637"/>
      <c r="R43" s="637"/>
      <c r="S43" s="637"/>
      <c r="T43" s="637"/>
      <c r="U43" s="637"/>
      <c r="V43" s="637"/>
      <c r="W43" s="637"/>
      <c r="X43" s="553"/>
      <c r="Y43" s="133"/>
      <c r="AA43" s="638" t="s">
        <v>276</v>
      </c>
      <c r="AB43" s="639" t="s">
        <v>287</v>
      </c>
      <c r="AC43" s="639"/>
      <c r="AD43" s="639"/>
      <c r="AE43" s="639"/>
      <c r="AF43" s="639"/>
      <c r="AG43" s="639"/>
      <c r="AH43" s="639"/>
      <c r="AI43" s="639"/>
      <c r="AK43" s="638" t="s">
        <v>276</v>
      </c>
      <c r="AL43" s="639" t="s">
        <v>288</v>
      </c>
      <c r="AM43" s="639"/>
      <c r="AN43" s="639"/>
      <c r="AO43" s="639"/>
      <c r="AP43" s="639"/>
      <c r="AQ43" s="639"/>
      <c r="AR43" s="134"/>
      <c r="AS43" s="134"/>
      <c r="AT43" s="135"/>
    </row>
    <row r="44" spans="2:46" ht="10.15" customHeight="1" x14ac:dyDescent="0.2">
      <c r="B44" s="575"/>
      <c r="C44" s="576"/>
      <c r="D44" s="6"/>
      <c r="E44" s="641"/>
      <c r="F44" s="641"/>
      <c r="G44" s="641"/>
      <c r="H44" s="641"/>
      <c r="I44" s="641"/>
      <c r="J44" s="641"/>
      <c r="K44" s="641"/>
      <c r="L44" s="641"/>
      <c r="M44" s="5"/>
      <c r="N44" s="571"/>
      <c r="O44" s="643">
        <f>IF(O35&lt;0,0,O35-O38)</f>
        <v>0</v>
      </c>
      <c r="P44" s="644"/>
      <c r="Q44" s="644"/>
      <c r="R44" s="644"/>
      <c r="S44" s="644"/>
      <c r="T44" s="644"/>
      <c r="U44" s="644"/>
      <c r="V44" s="644"/>
      <c r="W44" s="644"/>
      <c r="X44" s="553"/>
      <c r="Y44" s="133"/>
      <c r="AA44" s="638"/>
      <c r="AB44" s="639"/>
      <c r="AC44" s="639"/>
      <c r="AD44" s="639"/>
      <c r="AE44" s="639"/>
      <c r="AF44" s="639"/>
      <c r="AG44" s="639"/>
      <c r="AH44" s="639"/>
      <c r="AI44" s="639"/>
      <c r="AK44" s="638"/>
      <c r="AL44" s="639"/>
      <c r="AM44" s="639"/>
      <c r="AN44" s="639"/>
      <c r="AO44" s="639"/>
      <c r="AP44" s="639"/>
      <c r="AQ44" s="639"/>
      <c r="AR44" s="134"/>
      <c r="AS44" s="134"/>
      <c r="AT44" s="135"/>
    </row>
    <row r="45" spans="2:46" ht="4.9000000000000004" customHeight="1" x14ac:dyDescent="0.2">
      <c r="B45" s="575"/>
      <c r="C45" s="576"/>
      <c r="D45" s="6"/>
      <c r="E45" s="641"/>
      <c r="F45" s="641"/>
      <c r="G45" s="641"/>
      <c r="H45" s="641"/>
      <c r="I45" s="641"/>
      <c r="J45" s="641"/>
      <c r="K45" s="641"/>
      <c r="L45" s="641"/>
      <c r="M45" s="5"/>
      <c r="N45" s="571"/>
      <c r="O45" s="643"/>
      <c r="P45" s="644"/>
      <c r="Q45" s="644"/>
      <c r="R45" s="644"/>
      <c r="S45" s="644"/>
      <c r="T45" s="644"/>
      <c r="U45" s="644"/>
      <c r="V45" s="644"/>
      <c r="W45" s="644"/>
      <c r="X45" s="553"/>
      <c r="Y45" s="133"/>
      <c r="AR45" s="134"/>
      <c r="AS45" s="134"/>
      <c r="AT45" s="135"/>
    </row>
    <row r="46" spans="2:46" ht="4.9000000000000004" customHeight="1" x14ac:dyDescent="0.2">
      <c r="B46" s="575"/>
      <c r="C46" s="576"/>
      <c r="D46" s="6"/>
      <c r="E46" s="641"/>
      <c r="F46" s="641"/>
      <c r="G46" s="641"/>
      <c r="H46" s="641"/>
      <c r="I46" s="641"/>
      <c r="J46" s="641"/>
      <c r="K46" s="641"/>
      <c r="L46" s="641"/>
      <c r="M46" s="5"/>
      <c r="N46" s="571"/>
      <c r="O46" s="180"/>
      <c r="P46" s="180"/>
      <c r="Q46" s="180"/>
      <c r="R46" s="180"/>
      <c r="S46" s="180"/>
      <c r="T46" s="180"/>
      <c r="U46" s="180"/>
      <c r="V46" s="180"/>
      <c r="W46" s="180"/>
      <c r="X46" s="553"/>
      <c r="Y46" s="133"/>
      <c r="AR46" s="134"/>
      <c r="AS46" s="134"/>
      <c r="AT46" s="135"/>
    </row>
    <row r="47" spans="2:46" ht="10.15" customHeight="1" x14ac:dyDescent="0.2">
      <c r="B47" s="575"/>
      <c r="C47" s="576"/>
      <c r="D47" s="6"/>
      <c r="E47" s="642"/>
      <c r="F47" s="642"/>
      <c r="G47" s="642"/>
      <c r="H47" s="642"/>
      <c r="I47" s="642"/>
      <c r="J47" s="642"/>
      <c r="K47" s="642"/>
      <c r="L47" s="642"/>
      <c r="M47" s="5"/>
      <c r="N47" s="572"/>
      <c r="X47" s="553"/>
      <c r="Y47" s="133"/>
      <c r="Z47" s="639" t="s">
        <v>289</v>
      </c>
      <c r="AA47" s="639"/>
      <c r="AB47" s="639"/>
      <c r="AC47" s="639"/>
      <c r="AD47" s="639"/>
      <c r="AE47" s="639"/>
      <c r="AF47" s="639"/>
      <c r="AG47" s="639"/>
      <c r="AH47" s="639"/>
      <c r="AI47" s="639"/>
      <c r="AJ47" s="639"/>
      <c r="AK47" s="639"/>
      <c r="AL47" s="639"/>
      <c r="AM47" s="639"/>
      <c r="AN47" s="639"/>
      <c r="AR47" s="134"/>
      <c r="AS47" s="134"/>
      <c r="AT47" s="135"/>
    </row>
    <row r="48" spans="2:46" ht="4.9000000000000004" customHeight="1" x14ac:dyDescent="0.2">
      <c r="B48" s="575"/>
      <c r="C48" s="576"/>
      <c r="D48" s="2"/>
      <c r="E48" s="640" t="s">
        <v>290</v>
      </c>
      <c r="F48" s="640"/>
      <c r="G48" s="640"/>
      <c r="H48" s="640"/>
      <c r="I48" s="640"/>
      <c r="J48" s="640"/>
      <c r="K48" s="640"/>
      <c r="L48" s="640"/>
      <c r="M48" s="4"/>
      <c r="N48" s="571" t="s">
        <v>148</v>
      </c>
      <c r="O48" s="140"/>
      <c r="P48" s="3"/>
      <c r="Q48" s="3"/>
      <c r="R48" s="3"/>
      <c r="S48" s="3"/>
      <c r="T48" s="3"/>
      <c r="U48" s="3"/>
      <c r="V48" s="3"/>
      <c r="W48" s="3"/>
      <c r="X48" s="607" t="s">
        <v>273</v>
      </c>
      <c r="Y48" s="133"/>
      <c r="Z48" s="639"/>
      <c r="AA48" s="639"/>
      <c r="AB48" s="639"/>
      <c r="AC48" s="639"/>
      <c r="AD48" s="639"/>
      <c r="AE48" s="639"/>
      <c r="AF48" s="639"/>
      <c r="AG48" s="639"/>
      <c r="AH48" s="639"/>
      <c r="AI48" s="639"/>
      <c r="AJ48" s="639"/>
      <c r="AK48" s="639"/>
      <c r="AL48" s="639"/>
      <c r="AM48" s="639"/>
      <c r="AN48" s="639"/>
      <c r="AR48" s="134"/>
      <c r="AS48" s="134"/>
      <c r="AT48" s="135"/>
    </row>
    <row r="49" spans="2:46" ht="10.15" customHeight="1" x14ac:dyDescent="0.2">
      <c r="B49" s="575"/>
      <c r="C49" s="576"/>
      <c r="D49" s="6"/>
      <c r="E49" s="641"/>
      <c r="F49" s="641"/>
      <c r="G49" s="641"/>
      <c r="H49" s="641"/>
      <c r="I49" s="641"/>
      <c r="J49" s="641"/>
      <c r="K49" s="641"/>
      <c r="L49" s="641"/>
      <c r="M49" s="5"/>
      <c r="N49" s="571"/>
      <c r="O49" s="181"/>
      <c r="X49" s="608"/>
      <c r="Y49" s="133"/>
      <c r="AA49" s="638" t="s">
        <v>276</v>
      </c>
      <c r="AB49" s="639" t="s">
        <v>291</v>
      </c>
      <c r="AC49" s="639"/>
      <c r="AD49" s="639"/>
      <c r="AE49" s="645"/>
      <c r="AF49" s="645"/>
      <c r="AG49" s="645"/>
      <c r="AH49" s="639" t="s">
        <v>292</v>
      </c>
      <c r="AI49" s="639"/>
      <c r="AJ49" s="639"/>
      <c r="AK49" s="638" t="s">
        <v>276</v>
      </c>
      <c r="AL49" s="639" t="s">
        <v>293</v>
      </c>
      <c r="AM49" s="639"/>
      <c r="AN49" s="639"/>
      <c r="AO49" s="639"/>
      <c r="AP49" s="639"/>
      <c r="AR49" s="134"/>
      <c r="AS49" s="134"/>
      <c r="AT49" s="135"/>
    </row>
    <row r="50" spans="2:46" ht="4.9000000000000004" customHeight="1" x14ac:dyDescent="0.2">
      <c r="B50" s="575"/>
      <c r="C50" s="576"/>
      <c r="D50" s="6"/>
      <c r="E50" s="641"/>
      <c r="F50" s="641"/>
      <c r="G50" s="641"/>
      <c r="H50" s="641"/>
      <c r="I50" s="641"/>
      <c r="J50" s="641"/>
      <c r="K50" s="641"/>
      <c r="L50" s="641"/>
      <c r="M50" s="5"/>
      <c r="N50" s="571"/>
      <c r="O50" s="643">
        <f>IF(O35&lt;0,ABS(O35),0)</f>
        <v>0</v>
      </c>
      <c r="P50" s="644"/>
      <c r="Q50" s="644"/>
      <c r="R50" s="644"/>
      <c r="S50" s="644"/>
      <c r="T50" s="644"/>
      <c r="U50" s="644"/>
      <c r="V50" s="644"/>
      <c r="W50" s="644"/>
      <c r="X50" s="608"/>
      <c r="Y50" s="133"/>
      <c r="AA50" s="638"/>
      <c r="AB50" s="639"/>
      <c r="AC50" s="639"/>
      <c r="AD50" s="639"/>
      <c r="AE50" s="645"/>
      <c r="AF50" s="645"/>
      <c r="AG50" s="645"/>
      <c r="AH50" s="639"/>
      <c r="AI50" s="639"/>
      <c r="AJ50" s="639"/>
      <c r="AK50" s="638"/>
      <c r="AL50" s="639"/>
      <c r="AM50" s="639"/>
      <c r="AN50" s="639"/>
      <c r="AO50" s="639"/>
      <c r="AP50" s="639"/>
      <c r="AR50" s="134"/>
      <c r="AS50" s="134"/>
      <c r="AT50" s="135"/>
    </row>
    <row r="51" spans="2:46" ht="10.15" customHeight="1" x14ac:dyDescent="0.2">
      <c r="B51" s="575"/>
      <c r="C51" s="576"/>
      <c r="D51" s="6"/>
      <c r="E51" s="641"/>
      <c r="F51" s="641"/>
      <c r="G51" s="641"/>
      <c r="H51" s="641"/>
      <c r="I51" s="641"/>
      <c r="J51" s="641"/>
      <c r="K51" s="641"/>
      <c r="L51" s="641"/>
      <c r="M51" s="5"/>
      <c r="N51" s="571"/>
      <c r="O51" s="643"/>
      <c r="P51" s="644"/>
      <c r="Q51" s="644"/>
      <c r="R51" s="644"/>
      <c r="S51" s="644"/>
      <c r="T51" s="644"/>
      <c r="U51" s="644"/>
      <c r="V51" s="644"/>
      <c r="W51" s="644"/>
      <c r="X51" s="608"/>
      <c r="Y51" s="133"/>
      <c r="AR51" s="134"/>
      <c r="AS51" s="134"/>
      <c r="AT51" s="135"/>
    </row>
    <row r="52" spans="2:46" ht="15" customHeight="1" x14ac:dyDescent="0.2">
      <c r="B52" s="575"/>
      <c r="C52" s="576"/>
      <c r="D52" s="6"/>
      <c r="E52" s="641"/>
      <c r="F52" s="641"/>
      <c r="G52" s="641"/>
      <c r="H52" s="641"/>
      <c r="I52" s="641"/>
      <c r="J52" s="641"/>
      <c r="K52" s="641"/>
      <c r="L52" s="641"/>
      <c r="M52" s="5"/>
      <c r="N52" s="571"/>
      <c r="O52" s="141" t="s">
        <v>294</v>
      </c>
      <c r="P52" s="11"/>
      <c r="Q52" s="11"/>
      <c r="R52" s="11"/>
      <c r="S52" s="11"/>
      <c r="T52" s="11"/>
      <c r="U52" s="11"/>
      <c r="V52" s="11"/>
      <c r="W52" s="11"/>
      <c r="X52" s="609"/>
      <c r="Y52" s="133"/>
      <c r="Z52" s="1" t="s">
        <v>295</v>
      </c>
      <c r="AR52" s="134"/>
      <c r="AS52" s="134"/>
      <c r="AT52" s="135"/>
    </row>
    <row r="53" spans="2:46" ht="15" customHeight="1" thickBot="1" x14ac:dyDescent="0.25">
      <c r="B53" s="573" t="s">
        <v>296</v>
      </c>
      <c r="C53" s="574"/>
      <c r="D53" s="2"/>
      <c r="E53" s="594" t="s">
        <v>297</v>
      </c>
      <c r="F53" s="594"/>
      <c r="G53" s="594"/>
      <c r="H53" s="594"/>
      <c r="I53" s="594"/>
      <c r="J53" s="594"/>
      <c r="K53" s="594"/>
      <c r="L53" s="594"/>
      <c r="M53" s="4"/>
      <c r="N53" s="603" t="s">
        <v>298</v>
      </c>
      <c r="O53" s="597"/>
      <c r="P53" s="598"/>
      <c r="Q53" s="598"/>
      <c r="R53" s="598"/>
      <c r="S53" s="598"/>
      <c r="T53" s="598"/>
      <c r="U53" s="598"/>
      <c r="V53" s="598"/>
      <c r="W53" s="598"/>
      <c r="X53" s="607" t="s">
        <v>273</v>
      </c>
      <c r="Y53" s="182"/>
      <c r="Z53" s="183"/>
      <c r="AA53" s="184" t="s">
        <v>276</v>
      </c>
      <c r="AB53" s="183" t="s">
        <v>291</v>
      </c>
      <c r="AC53" s="183"/>
      <c r="AD53" s="183"/>
      <c r="AE53" s="716"/>
      <c r="AF53" s="716"/>
      <c r="AG53" s="716"/>
      <c r="AH53" s="183" t="s">
        <v>292</v>
      </c>
      <c r="AI53" s="183"/>
      <c r="AJ53" s="183"/>
      <c r="AK53" s="184" t="s">
        <v>276</v>
      </c>
      <c r="AL53" s="183" t="s">
        <v>293</v>
      </c>
      <c r="AM53" s="183"/>
      <c r="AN53" s="183"/>
      <c r="AO53" s="183"/>
      <c r="AP53" s="183"/>
      <c r="AQ53" s="183"/>
      <c r="AR53" s="185"/>
      <c r="AS53" s="185"/>
      <c r="AT53" s="186"/>
    </row>
    <row r="54" spans="2:46" ht="15" customHeight="1" thickTop="1" x14ac:dyDescent="0.2">
      <c r="B54" s="575"/>
      <c r="C54" s="576"/>
      <c r="D54" s="6"/>
      <c r="E54" s="553"/>
      <c r="F54" s="553"/>
      <c r="G54" s="553"/>
      <c r="H54" s="553"/>
      <c r="I54" s="553"/>
      <c r="J54" s="553"/>
      <c r="K54" s="553"/>
      <c r="L54" s="553"/>
      <c r="M54" s="5"/>
      <c r="N54" s="604"/>
      <c r="O54" s="599"/>
      <c r="P54" s="600"/>
      <c r="Q54" s="600"/>
      <c r="R54" s="600"/>
      <c r="S54" s="600"/>
      <c r="T54" s="600"/>
      <c r="U54" s="600"/>
      <c r="V54" s="600"/>
      <c r="W54" s="600"/>
      <c r="X54" s="608"/>
      <c r="Y54" s="755" t="s">
        <v>299</v>
      </c>
      <c r="Z54" s="756"/>
      <c r="AA54" s="757"/>
      <c r="AB54" s="704"/>
      <c r="AC54" s="705"/>
      <c r="AD54" s="705"/>
      <c r="AE54" s="705"/>
      <c r="AF54" s="705"/>
      <c r="AG54" s="706"/>
      <c r="AH54" s="717" t="s">
        <v>300</v>
      </c>
      <c r="AI54" s="717"/>
      <c r="AJ54" s="717"/>
      <c r="AK54" s="717"/>
      <c r="AL54" s="704"/>
      <c r="AM54" s="705"/>
      <c r="AN54" s="705"/>
      <c r="AO54" s="705"/>
      <c r="AP54" s="706"/>
      <c r="AQ54" s="720" t="s">
        <v>301</v>
      </c>
      <c r="AR54" s="717"/>
      <c r="AS54" s="717"/>
      <c r="AT54" s="721"/>
    </row>
    <row r="55" spans="2:46" ht="12.4" customHeight="1" x14ac:dyDescent="0.2">
      <c r="B55" s="575"/>
      <c r="C55" s="576"/>
      <c r="D55" s="6"/>
      <c r="E55" s="553"/>
      <c r="F55" s="553"/>
      <c r="G55" s="553"/>
      <c r="H55" s="553"/>
      <c r="I55" s="553"/>
      <c r="J55" s="553"/>
      <c r="K55" s="553"/>
      <c r="L55" s="553"/>
      <c r="M55" s="5"/>
      <c r="N55" s="604"/>
      <c r="O55" s="599"/>
      <c r="P55" s="600"/>
      <c r="Q55" s="600"/>
      <c r="R55" s="600"/>
      <c r="S55" s="600"/>
      <c r="T55" s="600"/>
      <c r="U55" s="600"/>
      <c r="V55" s="600"/>
      <c r="W55" s="600"/>
      <c r="X55" s="608"/>
      <c r="Y55" s="758"/>
      <c r="Z55" s="759"/>
      <c r="AA55" s="760"/>
      <c r="AB55" s="707"/>
      <c r="AC55" s="708"/>
      <c r="AD55" s="708"/>
      <c r="AE55" s="708"/>
      <c r="AF55" s="708"/>
      <c r="AG55" s="709"/>
      <c r="AH55" s="718"/>
      <c r="AI55" s="718"/>
      <c r="AJ55" s="718"/>
      <c r="AK55" s="718"/>
      <c r="AL55" s="707"/>
      <c r="AM55" s="708"/>
      <c r="AN55" s="708"/>
      <c r="AO55" s="708"/>
      <c r="AP55" s="709"/>
      <c r="AQ55" s="722"/>
      <c r="AR55" s="718"/>
      <c r="AS55" s="718"/>
      <c r="AT55" s="723"/>
    </row>
    <row r="56" spans="2:46" ht="10.15" customHeight="1" x14ac:dyDescent="0.2">
      <c r="B56" s="575"/>
      <c r="C56" s="576"/>
      <c r="D56" s="6"/>
      <c r="E56" s="553"/>
      <c r="F56" s="553"/>
      <c r="G56" s="553"/>
      <c r="H56" s="553"/>
      <c r="I56" s="553"/>
      <c r="J56" s="553"/>
      <c r="K56" s="553"/>
      <c r="L56" s="553"/>
      <c r="M56" s="5"/>
      <c r="N56" s="604"/>
      <c r="O56" s="599"/>
      <c r="P56" s="600"/>
      <c r="Q56" s="600"/>
      <c r="R56" s="600"/>
      <c r="S56" s="600"/>
      <c r="T56" s="600"/>
      <c r="U56" s="600"/>
      <c r="V56" s="600"/>
      <c r="W56" s="600"/>
      <c r="X56" s="608"/>
      <c r="Y56" s="758"/>
      <c r="Z56" s="759"/>
      <c r="AA56" s="760"/>
      <c r="AB56" s="710"/>
      <c r="AC56" s="711"/>
      <c r="AD56" s="711"/>
      <c r="AE56" s="711"/>
      <c r="AF56" s="711"/>
      <c r="AG56" s="712"/>
      <c r="AH56" s="719"/>
      <c r="AI56" s="719"/>
      <c r="AJ56" s="719"/>
      <c r="AK56" s="719"/>
      <c r="AL56" s="710"/>
      <c r="AM56" s="711"/>
      <c r="AN56" s="711"/>
      <c r="AO56" s="711"/>
      <c r="AP56" s="712"/>
      <c r="AQ56" s="724"/>
      <c r="AR56" s="719"/>
      <c r="AS56" s="719"/>
      <c r="AT56" s="725"/>
    </row>
    <row r="57" spans="2:46" ht="15" customHeight="1" x14ac:dyDescent="0.2">
      <c r="B57" s="575"/>
      <c r="C57" s="576"/>
      <c r="D57" s="6"/>
      <c r="E57" s="553"/>
      <c r="F57" s="553"/>
      <c r="G57" s="553"/>
      <c r="H57" s="553"/>
      <c r="I57" s="553"/>
      <c r="J57" s="553"/>
      <c r="K57" s="553"/>
      <c r="L57" s="553"/>
      <c r="M57" s="5"/>
      <c r="N57" s="604"/>
      <c r="O57" s="599"/>
      <c r="P57" s="600"/>
      <c r="Q57" s="600"/>
      <c r="R57" s="600"/>
      <c r="S57" s="600"/>
      <c r="T57" s="600"/>
      <c r="U57" s="600"/>
      <c r="V57" s="600"/>
      <c r="W57" s="600"/>
      <c r="X57" s="608"/>
      <c r="Y57" s="758"/>
      <c r="Z57" s="759"/>
      <c r="AA57" s="760"/>
      <c r="AB57" s="773" t="s">
        <v>302</v>
      </c>
      <c r="AC57" s="773"/>
      <c r="AD57" s="773"/>
      <c r="AE57" s="775"/>
      <c r="AF57" s="775"/>
      <c r="AG57" s="775"/>
      <c r="AH57" s="775"/>
      <c r="AI57" s="773" t="s">
        <v>303</v>
      </c>
      <c r="AJ57" s="773"/>
      <c r="AK57" s="713" t="s">
        <v>304</v>
      </c>
      <c r="AL57" s="714"/>
      <c r="AM57" s="714" t="s">
        <v>305</v>
      </c>
      <c r="AN57" s="714"/>
      <c r="AO57" s="715" t="s">
        <v>306</v>
      </c>
      <c r="AP57" s="715"/>
      <c r="AQ57" s="714" t="s">
        <v>307</v>
      </c>
      <c r="AR57" s="714"/>
      <c r="AS57" s="726"/>
      <c r="AT57" s="727"/>
    </row>
    <row r="58" spans="2:46" ht="10.15" customHeight="1" x14ac:dyDescent="0.2">
      <c r="B58" s="575"/>
      <c r="C58" s="576"/>
      <c r="D58" s="6"/>
      <c r="E58" s="595"/>
      <c r="F58" s="595"/>
      <c r="G58" s="595"/>
      <c r="H58" s="595"/>
      <c r="I58" s="595"/>
      <c r="J58" s="595"/>
      <c r="K58" s="595"/>
      <c r="L58" s="595"/>
      <c r="M58" s="5"/>
      <c r="N58" s="606"/>
      <c r="O58" s="601"/>
      <c r="P58" s="602"/>
      <c r="Q58" s="602"/>
      <c r="R58" s="602"/>
      <c r="S58" s="602"/>
      <c r="T58" s="602"/>
      <c r="U58" s="602"/>
      <c r="V58" s="602"/>
      <c r="W58" s="602"/>
      <c r="X58" s="609"/>
      <c r="Y58" s="758"/>
      <c r="Z58" s="759"/>
      <c r="AA58" s="760"/>
      <c r="AB58" s="774"/>
      <c r="AC58" s="774"/>
      <c r="AD58" s="774"/>
      <c r="AE58" s="776"/>
      <c r="AF58" s="776"/>
      <c r="AG58" s="776"/>
      <c r="AH58" s="776"/>
      <c r="AI58" s="774"/>
      <c r="AJ58" s="774"/>
      <c r="AK58" s="778" t="s">
        <v>276</v>
      </c>
      <c r="AL58" s="779"/>
      <c r="AM58" s="779" t="s">
        <v>276</v>
      </c>
      <c r="AN58" s="779"/>
      <c r="AO58" s="779" t="s">
        <v>308</v>
      </c>
      <c r="AP58" s="779"/>
      <c r="AQ58" s="779" t="s">
        <v>308</v>
      </c>
      <c r="AR58" s="779"/>
      <c r="AS58" s="779" t="s">
        <v>308</v>
      </c>
      <c r="AT58" s="784"/>
    </row>
    <row r="59" spans="2:46" ht="10.15" customHeight="1" x14ac:dyDescent="0.2">
      <c r="B59" s="575"/>
      <c r="C59" s="576"/>
      <c r="D59" s="2"/>
      <c r="E59" s="594" t="s">
        <v>309</v>
      </c>
      <c r="F59" s="594"/>
      <c r="G59" s="594"/>
      <c r="H59" s="594"/>
      <c r="I59" s="594"/>
      <c r="J59" s="594"/>
      <c r="K59" s="594"/>
      <c r="L59" s="594"/>
      <c r="M59" s="4"/>
      <c r="N59" s="603" t="s">
        <v>310</v>
      </c>
      <c r="O59" s="611"/>
      <c r="P59" s="612"/>
      <c r="Q59" s="612"/>
      <c r="R59" s="612"/>
      <c r="S59" s="612"/>
      <c r="T59" s="612"/>
      <c r="U59" s="612"/>
      <c r="V59" s="612"/>
      <c r="W59" s="612"/>
      <c r="X59" s="607" t="s">
        <v>273</v>
      </c>
      <c r="Y59" s="758"/>
      <c r="Z59" s="759"/>
      <c r="AA59" s="760"/>
      <c r="AB59" s="774"/>
      <c r="AC59" s="774"/>
      <c r="AD59" s="774"/>
      <c r="AE59" s="776"/>
      <c r="AF59" s="776"/>
      <c r="AG59" s="776"/>
      <c r="AH59" s="776"/>
      <c r="AI59" s="774"/>
      <c r="AJ59" s="774"/>
      <c r="AK59" s="780"/>
      <c r="AL59" s="781"/>
      <c r="AM59" s="781"/>
      <c r="AN59" s="781"/>
      <c r="AO59" s="781"/>
      <c r="AP59" s="781"/>
      <c r="AQ59" s="781"/>
      <c r="AR59" s="781"/>
      <c r="AS59" s="781"/>
      <c r="AT59" s="785"/>
    </row>
    <row r="60" spans="2:46" ht="10.15" customHeight="1" x14ac:dyDescent="0.2">
      <c r="B60" s="575"/>
      <c r="C60" s="576"/>
      <c r="D60" s="6"/>
      <c r="E60" s="553"/>
      <c r="F60" s="553"/>
      <c r="G60" s="553"/>
      <c r="H60" s="553"/>
      <c r="I60" s="553"/>
      <c r="J60" s="553"/>
      <c r="K60" s="553"/>
      <c r="L60" s="553"/>
      <c r="M60" s="5"/>
      <c r="N60" s="604"/>
      <c r="O60" s="613"/>
      <c r="P60" s="614"/>
      <c r="Q60" s="614"/>
      <c r="R60" s="614"/>
      <c r="S60" s="614"/>
      <c r="T60" s="614"/>
      <c r="U60" s="614"/>
      <c r="V60" s="614"/>
      <c r="W60" s="614"/>
      <c r="X60" s="608"/>
      <c r="Y60" s="758"/>
      <c r="Z60" s="759"/>
      <c r="AA60" s="760"/>
      <c r="AB60" s="551"/>
      <c r="AC60" s="551"/>
      <c r="AD60" s="551"/>
      <c r="AE60" s="777"/>
      <c r="AF60" s="777"/>
      <c r="AG60" s="777"/>
      <c r="AH60" s="777"/>
      <c r="AI60" s="551"/>
      <c r="AJ60" s="551"/>
      <c r="AK60" s="782"/>
      <c r="AL60" s="783"/>
      <c r="AM60" s="783"/>
      <c r="AN60" s="783"/>
      <c r="AO60" s="783"/>
      <c r="AP60" s="783"/>
      <c r="AQ60" s="783"/>
      <c r="AR60" s="783"/>
      <c r="AS60" s="783"/>
      <c r="AT60" s="786"/>
    </row>
    <row r="61" spans="2:46" ht="12.65" customHeight="1" x14ac:dyDescent="0.2">
      <c r="B61" s="575"/>
      <c r="C61" s="576"/>
      <c r="D61" s="6"/>
      <c r="E61" s="553"/>
      <c r="F61" s="553"/>
      <c r="G61" s="553"/>
      <c r="H61" s="553"/>
      <c r="I61" s="553"/>
      <c r="J61" s="553"/>
      <c r="K61" s="553"/>
      <c r="L61" s="553"/>
      <c r="M61" s="5"/>
      <c r="N61" s="604"/>
      <c r="O61" s="613"/>
      <c r="P61" s="614"/>
      <c r="Q61" s="614"/>
      <c r="R61" s="614"/>
      <c r="S61" s="614"/>
      <c r="T61" s="614"/>
      <c r="U61" s="614"/>
      <c r="V61" s="614"/>
      <c r="W61" s="614"/>
      <c r="X61" s="608"/>
      <c r="Y61" s="758"/>
      <c r="Z61" s="759"/>
      <c r="AA61" s="760"/>
      <c r="AB61" s="695" t="s">
        <v>311</v>
      </c>
      <c r="AC61" s="767"/>
      <c r="AD61" s="767"/>
      <c r="AE61" s="767"/>
      <c r="AF61" s="768"/>
      <c r="AG61" s="3"/>
      <c r="AH61" s="3"/>
      <c r="AI61" s="3"/>
      <c r="AJ61" s="3"/>
      <c r="AK61" s="3"/>
      <c r="AL61" s="3"/>
      <c r="AM61" s="3"/>
      <c r="AN61" s="3"/>
      <c r="AO61" s="3"/>
      <c r="AP61" s="3"/>
      <c r="AQ61" s="3"/>
      <c r="AR61" s="3"/>
      <c r="AS61" s="3"/>
      <c r="AT61" s="23"/>
    </row>
    <row r="62" spans="2:46" ht="12.65" customHeight="1" x14ac:dyDescent="0.2">
      <c r="B62" s="575"/>
      <c r="C62" s="576"/>
      <c r="D62" s="6"/>
      <c r="E62" s="553"/>
      <c r="F62" s="553"/>
      <c r="G62" s="553"/>
      <c r="H62" s="553"/>
      <c r="I62" s="553"/>
      <c r="J62" s="553"/>
      <c r="K62" s="553"/>
      <c r="L62" s="553"/>
      <c r="M62" s="5"/>
      <c r="N62" s="604"/>
      <c r="O62" s="613"/>
      <c r="P62" s="614"/>
      <c r="Q62" s="614"/>
      <c r="R62" s="614"/>
      <c r="S62" s="614"/>
      <c r="T62" s="614"/>
      <c r="U62" s="614"/>
      <c r="V62" s="614"/>
      <c r="W62" s="614"/>
      <c r="X62" s="608"/>
      <c r="Y62" s="758"/>
      <c r="Z62" s="759"/>
      <c r="AA62" s="760"/>
      <c r="AB62" s="769"/>
      <c r="AC62" s="538"/>
      <c r="AD62" s="538"/>
      <c r="AE62" s="538"/>
      <c r="AF62" s="770"/>
      <c r="AG62" s="787"/>
      <c r="AH62" s="622" t="s">
        <v>312</v>
      </c>
      <c r="AI62" s="622"/>
      <c r="AJ62" s="622" t="s">
        <v>312</v>
      </c>
      <c r="AK62" s="622"/>
      <c r="AL62" s="622"/>
      <c r="AM62" s="622"/>
      <c r="AN62" s="622"/>
      <c r="AO62" s="622"/>
      <c r="AP62" s="622" t="s">
        <v>312</v>
      </c>
      <c r="AQ62" s="622"/>
      <c r="AR62" s="622"/>
      <c r="AS62" s="622"/>
      <c r="AT62" s="624"/>
    </row>
    <row r="63" spans="2:46" ht="12.65" customHeight="1" x14ac:dyDescent="0.2">
      <c r="B63" s="575"/>
      <c r="C63" s="576"/>
      <c r="D63" s="6"/>
      <c r="E63" s="553"/>
      <c r="F63" s="553"/>
      <c r="G63" s="553"/>
      <c r="H63" s="553"/>
      <c r="I63" s="553"/>
      <c r="J63" s="553"/>
      <c r="K63" s="553"/>
      <c r="L63" s="553"/>
      <c r="M63" s="5"/>
      <c r="N63" s="604"/>
      <c r="O63" s="613"/>
      <c r="P63" s="614"/>
      <c r="Q63" s="614"/>
      <c r="R63" s="614"/>
      <c r="S63" s="614"/>
      <c r="T63" s="614"/>
      <c r="U63" s="614"/>
      <c r="V63" s="614"/>
      <c r="W63" s="614"/>
      <c r="X63" s="608"/>
      <c r="Y63" s="761"/>
      <c r="Z63" s="762"/>
      <c r="AA63" s="763"/>
      <c r="AB63" s="771"/>
      <c r="AC63" s="540"/>
      <c r="AD63" s="540"/>
      <c r="AE63" s="540"/>
      <c r="AF63" s="772"/>
      <c r="AG63" s="788"/>
      <c r="AH63" s="623"/>
      <c r="AI63" s="623"/>
      <c r="AJ63" s="623"/>
      <c r="AK63" s="623"/>
      <c r="AL63" s="623"/>
      <c r="AM63" s="623"/>
      <c r="AN63" s="623"/>
      <c r="AO63" s="623"/>
      <c r="AP63" s="623"/>
      <c r="AQ63" s="623"/>
      <c r="AR63" s="623"/>
      <c r="AS63" s="623"/>
      <c r="AT63" s="625"/>
    </row>
    <row r="64" spans="2:46" ht="15" customHeight="1" thickBot="1" x14ac:dyDescent="0.25">
      <c r="B64" s="577"/>
      <c r="C64" s="578"/>
      <c r="D64" s="136"/>
      <c r="E64" s="596"/>
      <c r="F64" s="596"/>
      <c r="G64" s="596"/>
      <c r="H64" s="596"/>
      <c r="I64" s="596"/>
      <c r="J64" s="596"/>
      <c r="K64" s="596"/>
      <c r="L64" s="596"/>
      <c r="M64" s="137"/>
      <c r="N64" s="605"/>
      <c r="O64" s="615"/>
      <c r="P64" s="616"/>
      <c r="Q64" s="616"/>
      <c r="R64" s="616"/>
      <c r="S64" s="616"/>
      <c r="T64" s="616"/>
      <c r="U64" s="616"/>
      <c r="V64" s="616"/>
      <c r="W64" s="616"/>
      <c r="X64" s="610"/>
      <c r="Y64" s="764" t="s">
        <v>313</v>
      </c>
      <c r="Z64" s="765"/>
      <c r="AA64" s="765"/>
      <c r="AB64" s="765"/>
      <c r="AC64" s="765"/>
      <c r="AD64" s="765"/>
      <c r="AE64" s="765"/>
      <c r="AF64" s="765"/>
      <c r="AG64" s="765"/>
      <c r="AH64" s="765"/>
      <c r="AI64" s="765"/>
      <c r="AJ64" s="765"/>
      <c r="AK64" s="765"/>
      <c r="AL64" s="765"/>
      <c r="AM64" s="765"/>
      <c r="AN64" s="765"/>
      <c r="AO64" s="765"/>
      <c r="AP64" s="765"/>
      <c r="AQ64" s="765"/>
      <c r="AR64" s="765"/>
      <c r="AS64" s="765"/>
      <c r="AT64" s="766"/>
    </row>
    <row r="65" spans="2:60" ht="15" customHeight="1" thickTop="1" x14ac:dyDescent="0.2">
      <c r="B65" s="564" t="s">
        <v>314</v>
      </c>
      <c r="C65" s="565"/>
      <c r="D65" s="565"/>
      <c r="E65" s="565"/>
      <c r="F65" s="565"/>
      <c r="G65" s="565"/>
      <c r="H65" s="565"/>
      <c r="I65" s="565"/>
      <c r="J65" s="565"/>
      <c r="K65" s="565"/>
      <c r="L65" s="565"/>
      <c r="M65" s="566"/>
      <c r="N65" s="571" t="s">
        <v>315</v>
      </c>
      <c r="O65" s="626">
        <f>IF(O44-O53+O59-O50&gt;0,ROUNDDOWN(O44-O53+O59-O50,-2),0)</f>
        <v>0</v>
      </c>
      <c r="P65" s="592"/>
      <c r="Q65" s="592"/>
      <c r="R65" s="592"/>
      <c r="S65" s="592"/>
      <c r="T65" s="592"/>
      <c r="U65" s="592"/>
      <c r="V65" s="592"/>
      <c r="W65" s="592"/>
      <c r="X65" s="593" t="s">
        <v>273</v>
      </c>
      <c r="Y65" s="17" t="s">
        <v>316</v>
      </c>
      <c r="Z65" s="138"/>
      <c r="AA65" s="138"/>
      <c r="AB65" s="138"/>
      <c r="AC65" s="138"/>
      <c r="AD65" s="138"/>
      <c r="AE65" s="138"/>
      <c r="AF65" s="138"/>
      <c r="AG65" s="138"/>
      <c r="AH65" s="138"/>
      <c r="AI65" s="138"/>
      <c r="AJ65" s="138"/>
      <c r="AK65" s="138"/>
      <c r="AL65" s="138"/>
      <c r="AM65" s="138"/>
      <c r="AN65" s="138"/>
      <c r="AO65" s="138"/>
      <c r="AP65" s="138"/>
      <c r="AQ65" s="138"/>
      <c r="AR65" s="138"/>
      <c r="AS65" s="138"/>
      <c r="AT65" s="139"/>
      <c r="AU65" s="524" t="str">
        <f>IF(P68="エラー","当初申告から税額が減少する内容となっています。この様式では作成できませんので、税務署にお問い合わせください。","")</f>
        <v/>
      </c>
      <c r="AV65" s="525"/>
      <c r="AW65" s="525"/>
      <c r="AX65" s="525"/>
      <c r="AY65" s="525"/>
      <c r="AZ65" s="525"/>
      <c r="BA65" s="525"/>
      <c r="BB65" s="525"/>
      <c r="BC65" s="525"/>
      <c r="BD65" s="525"/>
      <c r="BE65" s="525"/>
      <c r="BF65" s="525"/>
      <c r="BG65" s="525"/>
      <c r="BH65" s="525"/>
    </row>
    <row r="66" spans="2:60" ht="15" customHeight="1" x14ac:dyDescent="0.2">
      <c r="B66" s="567"/>
      <c r="C66" s="565"/>
      <c r="D66" s="565"/>
      <c r="E66" s="565"/>
      <c r="F66" s="565"/>
      <c r="G66" s="565"/>
      <c r="H66" s="565"/>
      <c r="I66" s="565"/>
      <c r="J66" s="565"/>
      <c r="K66" s="565"/>
      <c r="L66" s="565"/>
      <c r="M66" s="566"/>
      <c r="N66" s="571"/>
      <c r="O66" s="627"/>
      <c r="P66" s="592"/>
      <c r="Q66" s="592"/>
      <c r="R66" s="592"/>
      <c r="S66" s="592"/>
      <c r="T66" s="592"/>
      <c r="U66" s="592"/>
      <c r="V66" s="592"/>
      <c r="W66" s="592"/>
      <c r="X66" s="593"/>
      <c r="Y66" s="631"/>
      <c r="Z66" s="632"/>
      <c r="AA66" s="632"/>
      <c r="AB66" s="632"/>
      <c r="AC66" s="632"/>
      <c r="AD66" s="632"/>
      <c r="AE66" s="632"/>
      <c r="AF66" s="632"/>
      <c r="AG66" s="632"/>
      <c r="AH66" s="632"/>
      <c r="AI66" s="632"/>
      <c r="AJ66" s="632"/>
      <c r="AK66" s="632"/>
      <c r="AL66" s="632"/>
      <c r="AM66" s="632"/>
      <c r="AN66" s="632"/>
      <c r="AO66" s="632"/>
      <c r="AP66" s="632"/>
      <c r="AQ66" s="632"/>
      <c r="AR66" s="632"/>
      <c r="AS66" s="632"/>
      <c r="AT66" s="633"/>
      <c r="AU66" s="524"/>
      <c r="AV66" s="525"/>
      <c r="AW66" s="525"/>
      <c r="AX66" s="525"/>
      <c r="AY66" s="525"/>
      <c r="AZ66" s="525"/>
      <c r="BA66" s="525"/>
      <c r="BB66" s="525"/>
      <c r="BC66" s="525"/>
      <c r="BD66" s="525"/>
      <c r="BE66" s="525"/>
      <c r="BF66" s="525"/>
      <c r="BG66" s="525"/>
      <c r="BH66" s="525"/>
    </row>
    <row r="67" spans="2:60" ht="15" customHeight="1" x14ac:dyDescent="0.2">
      <c r="B67" s="568"/>
      <c r="C67" s="569"/>
      <c r="D67" s="569"/>
      <c r="E67" s="569"/>
      <c r="F67" s="569"/>
      <c r="G67" s="569"/>
      <c r="H67" s="569"/>
      <c r="I67" s="569"/>
      <c r="J67" s="569"/>
      <c r="K67" s="569"/>
      <c r="L67" s="569"/>
      <c r="M67" s="570"/>
      <c r="N67" s="572"/>
      <c r="O67" s="628"/>
      <c r="P67" s="629"/>
      <c r="Q67" s="629"/>
      <c r="R67" s="629"/>
      <c r="S67" s="629"/>
      <c r="T67" s="629"/>
      <c r="U67" s="629"/>
      <c r="V67" s="629"/>
      <c r="W67" s="629"/>
      <c r="X67" s="630"/>
      <c r="Y67" s="631"/>
      <c r="Z67" s="632"/>
      <c r="AA67" s="632"/>
      <c r="AB67" s="632"/>
      <c r="AC67" s="632"/>
      <c r="AD67" s="632"/>
      <c r="AE67" s="632"/>
      <c r="AF67" s="632"/>
      <c r="AG67" s="632"/>
      <c r="AH67" s="632"/>
      <c r="AI67" s="632"/>
      <c r="AJ67" s="632"/>
      <c r="AK67" s="632"/>
      <c r="AL67" s="632"/>
      <c r="AM67" s="632"/>
      <c r="AN67" s="632"/>
      <c r="AO67" s="632"/>
      <c r="AP67" s="632"/>
      <c r="AQ67" s="632"/>
      <c r="AR67" s="632"/>
      <c r="AS67" s="632"/>
      <c r="AT67" s="633"/>
      <c r="AU67" s="524"/>
      <c r="AV67" s="525"/>
      <c r="AW67" s="525"/>
      <c r="AX67" s="525"/>
      <c r="AY67" s="525"/>
      <c r="AZ67" s="525"/>
      <c r="BA67" s="525"/>
      <c r="BB67" s="525"/>
      <c r="BC67" s="525"/>
      <c r="BD67" s="525"/>
      <c r="BE67" s="525"/>
      <c r="BF67" s="525"/>
      <c r="BG67" s="525"/>
      <c r="BH67" s="525"/>
    </row>
    <row r="68" spans="2:60" ht="13.15" customHeight="1" x14ac:dyDescent="0.2">
      <c r="B68" s="740" t="s">
        <v>317</v>
      </c>
      <c r="C68" s="741"/>
      <c r="D68" s="741"/>
      <c r="E68" s="741"/>
      <c r="F68" s="741"/>
      <c r="G68" s="741"/>
      <c r="H68" s="741"/>
      <c r="I68" s="741"/>
      <c r="J68" s="741"/>
      <c r="K68" s="741"/>
      <c r="L68" s="741"/>
      <c r="M68" s="742"/>
      <c r="N68" s="571" t="s">
        <v>318</v>
      </c>
      <c r="O68" s="588" t="s">
        <v>226</v>
      </c>
      <c r="P68" s="590">
        <f>IF(O65=0,IF(OR(O53&lt;&gt;"",O59&lt;&gt;""),"エラー",O50),0)</f>
        <v>0</v>
      </c>
      <c r="Q68" s="591"/>
      <c r="R68" s="591"/>
      <c r="S68" s="591"/>
      <c r="T68" s="591"/>
      <c r="U68" s="591"/>
      <c r="V68" s="591"/>
      <c r="W68" s="591"/>
      <c r="X68" s="593" t="s">
        <v>273</v>
      </c>
      <c r="Y68" s="631"/>
      <c r="Z68" s="632"/>
      <c r="AA68" s="632"/>
      <c r="AB68" s="632"/>
      <c r="AC68" s="632"/>
      <c r="AD68" s="632"/>
      <c r="AE68" s="632"/>
      <c r="AF68" s="632"/>
      <c r="AG68" s="632"/>
      <c r="AH68" s="632"/>
      <c r="AI68" s="632"/>
      <c r="AJ68" s="632"/>
      <c r="AK68" s="632"/>
      <c r="AL68" s="632"/>
      <c r="AM68" s="632"/>
      <c r="AN68" s="632"/>
      <c r="AO68" s="632"/>
      <c r="AP68" s="632"/>
      <c r="AQ68" s="632"/>
      <c r="AR68" s="632"/>
      <c r="AS68" s="632"/>
      <c r="AT68" s="633"/>
      <c r="AU68" s="524"/>
      <c r="AV68" s="525"/>
      <c r="AW68" s="525"/>
      <c r="AX68" s="525"/>
      <c r="AY68" s="525"/>
      <c r="AZ68" s="525"/>
      <c r="BA68" s="525"/>
      <c r="BB68" s="525"/>
      <c r="BC68" s="525"/>
      <c r="BD68" s="525"/>
      <c r="BE68" s="525"/>
      <c r="BF68" s="525"/>
      <c r="BG68" s="525"/>
      <c r="BH68" s="525"/>
    </row>
    <row r="69" spans="2:60" ht="15" customHeight="1" x14ac:dyDescent="0.2">
      <c r="B69" s="740"/>
      <c r="C69" s="741"/>
      <c r="D69" s="741"/>
      <c r="E69" s="741"/>
      <c r="F69" s="741"/>
      <c r="G69" s="741"/>
      <c r="H69" s="741"/>
      <c r="I69" s="741"/>
      <c r="J69" s="741"/>
      <c r="K69" s="741"/>
      <c r="L69" s="741"/>
      <c r="M69" s="742"/>
      <c r="N69" s="571"/>
      <c r="O69" s="589"/>
      <c r="P69" s="592"/>
      <c r="Q69" s="592"/>
      <c r="R69" s="592"/>
      <c r="S69" s="592"/>
      <c r="T69" s="592"/>
      <c r="U69" s="592"/>
      <c r="V69" s="592"/>
      <c r="W69" s="592"/>
      <c r="X69" s="593"/>
      <c r="Y69" s="631"/>
      <c r="Z69" s="632"/>
      <c r="AA69" s="632"/>
      <c r="AB69" s="632"/>
      <c r="AC69" s="632"/>
      <c r="AD69" s="632"/>
      <c r="AE69" s="632"/>
      <c r="AF69" s="632"/>
      <c r="AG69" s="632"/>
      <c r="AH69" s="632"/>
      <c r="AI69" s="632"/>
      <c r="AJ69" s="632"/>
      <c r="AK69" s="632"/>
      <c r="AL69" s="632"/>
      <c r="AM69" s="632"/>
      <c r="AN69" s="632"/>
      <c r="AO69" s="632"/>
      <c r="AP69" s="632"/>
      <c r="AQ69" s="632"/>
      <c r="AR69" s="632"/>
      <c r="AS69" s="632"/>
      <c r="AT69" s="633"/>
    </row>
    <row r="70" spans="2:60" ht="10.15" customHeight="1" thickBot="1" x14ac:dyDescent="0.25">
      <c r="B70" s="740"/>
      <c r="C70" s="741"/>
      <c r="D70" s="741"/>
      <c r="E70" s="741"/>
      <c r="F70" s="741"/>
      <c r="G70" s="741"/>
      <c r="H70" s="741"/>
      <c r="I70" s="741"/>
      <c r="J70" s="741"/>
      <c r="K70" s="741"/>
      <c r="L70" s="741"/>
      <c r="M70" s="742"/>
      <c r="N70" s="571"/>
      <c r="O70" s="589"/>
      <c r="P70" s="592"/>
      <c r="Q70" s="592"/>
      <c r="R70" s="592"/>
      <c r="S70" s="592"/>
      <c r="T70" s="592"/>
      <c r="U70" s="592"/>
      <c r="V70" s="592"/>
      <c r="W70" s="592"/>
      <c r="X70" s="593"/>
      <c r="Y70" s="631"/>
      <c r="Z70" s="632"/>
      <c r="AA70" s="632"/>
      <c r="AB70" s="632"/>
      <c r="AC70" s="632"/>
      <c r="AD70" s="632"/>
      <c r="AE70" s="632"/>
      <c r="AF70" s="632"/>
      <c r="AG70" s="632"/>
      <c r="AH70" s="632"/>
      <c r="AI70" s="632"/>
      <c r="AJ70" s="632"/>
      <c r="AK70" s="632"/>
      <c r="AL70" s="632"/>
      <c r="AM70" s="632"/>
      <c r="AN70" s="632"/>
      <c r="AO70" s="632"/>
      <c r="AP70" s="632"/>
      <c r="AQ70" s="632"/>
      <c r="AR70" s="632"/>
      <c r="AS70" s="632"/>
      <c r="AT70" s="633"/>
    </row>
    <row r="71" spans="2:60" ht="15" customHeight="1" thickBot="1" x14ac:dyDescent="0.25">
      <c r="B71" s="543" t="s">
        <v>319</v>
      </c>
      <c r="C71" s="544"/>
      <c r="D71" s="544"/>
      <c r="E71" s="544"/>
      <c r="F71" s="544"/>
      <c r="G71" s="544"/>
      <c r="H71" s="544"/>
      <c r="I71" s="544"/>
      <c r="J71" s="544"/>
      <c r="K71" s="546" t="s">
        <v>245</v>
      </c>
      <c r="L71" s="546"/>
      <c r="M71" s="546"/>
      <c r="N71" s="546"/>
      <c r="O71" s="546"/>
      <c r="P71" s="546"/>
      <c r="Q71" s="546"/>
      <c r="R71" s="546"/>
      <c r="S71" s="789" t="s">
        <v>320</v>
      </c>
      <c r="T71" s="790"/>
      <c r="U71" s="791"/>
      <c r="V71" s="792" t="s">
        <v>245</v>
      </c>
      <c r="W71" s="793"/>
      <c r="X71" s="793"/>
      <c r="Y71" s="793"/>
      <c r="Z71" s="793"/>
      <c r="AA71" s="620" t="s">
        <v>321</v>
      </c>
      <c r="AB71" s="620"/>
      <c r="AC71" s="620"/>
      <c r="AD71" s="237" t="s">
        <v>245</v>
      </c>
      <c r="AE71" s="228" t="s">
        <v>322</v>
      </c>
      <c r="AF71" s="14"/>
      <c r="AG71" s="14"/>
      <c r="AH71" s="14"/>
      <c r="AI71" s="19"/>
      <c r="AJ71" s="752" t="s">
        <v>323</v>
      </c>
      <c r="AK71" s="753"/>
      <c r="AL71" s="753"/>
      <c r="AM71" s="753"/>
      <c r="AN71" s="753"/>
      <c r="AO71" s="753"/>
      <c r="AP71" s="753"/>
      <c r="AQ71" s="753"/>
      <c r="AR71" s="753"/>
      <c r="AS71" s="753"/>
      <c r="AT71" s="754"/>
      <c r="AU71" s="12"/>
      <c r="AV71" s="12"/>
      <c r="AW71" s="12"/>
    </row>
    <row r="72" spans="2:60" ht="15" customHeight="1" thickBot="1" x14ac:dyDescent="0.25">
      <c r="B72" s="545"/>
      <c r="C72" s="544"/>
      <c r="D72" s="544"/>
      <c r="E72" s="544"/>
      <c r="F72" s="544"/>
      <c r="G72" s="544"/>
      <c r="H72" s="544"/>
      <c r="I72" s="544"/>
      <c r="J72" s="544"/>
      <c r="K72" s="546"/>
      <c r="L72" s="546"/>
      <c r="M72" s="546"/>
      <c r="N72" s="546"/>
      <c r="O72" s="546"/>
      <c r="P72" s="546"/>
      <c r="Q72" s="546"/>
      <c r="R72" s="546"/>
      <c r="S72" s="789"/>
      <c r="T72" s="790"/>
      <c r="U72" s="791"/>
      <c r="V72" s="792"/>
      <c r="W72" s="793"/>
      <c r="X72" s="793"/>
      <c r="Y72" s="793"/>
      <c r="Z72" s="793"/>
      <c r="AA72" s="620"/>
      <c r="AB72" s="620"/>
      <c r="AC72" s="620"/>
      <c r="AD72" s="229"/>
      <c r="AE72" s="230" t="s">
        <v>324</v>
      </c>
      <c r="AF72" s="231"/>
      <c r="AG72" s="231"/>
      <c r="AH72" s="231"/>
      <c r="AI72" s="232"/>
      <c r="AJ72" s="752"/>
      <c r="AK72" s="753"/>
      <c r="AL72" s="753"/>
      <c r="AM72" s="753"/>
      <c r="AN72" s="753"/>
      <c r="AO72" s="753"/>
      <c r="AP72" s="753"/>
      <c r="AQ72" s="753"/>
      <c r="AR72" s="753"/>
      <c r="AS72" s="753"/>
      <c r="AT72" s="754"/>
      <c r="AU72" s="12"/>
      <c r="AV72" s="12"/>
      <c r="AW72" s="12"/>
    </row>
    <row r="73" spans="2:60" ht="15" customHeight="1" thickBot="1" x14ac:dyDescent="0.25">
      <c r="B73" s="543" t="s">
        <v>325</v>
      </c>
      <c r="C73" s="544"/>
      <c r="D73" s="544"/>
      <c r="E73" s="544"/>
      <c r="F73" s="544"/>
      <c r="G73" s="544"/>
      <c r="H73" s="544"/>
      <c r="I73" s="544"/>
      <c r="J73" s="544"/>
      <c r="K73" s="546" t="s">
        <v>245</v>
      </c>
      <c r="L73" s="546"/>
      <c r="M73" s="546"/>
      <c r="N73" s="546"/>
      <c r="O73" s="546"/>
      <c r="P73" s="546"/>
      <c r="Q73" s="546"/>
      <c r="R73" s="546"/>
      <c r="S73" s="544" t="s">
        <v>326</v>
      </c>
      <c r="T73" s="544"/>
      <c r="U73" s="544"/>
      <c r="V73" s="546" t="s">
        <v>245</v>
      </c>
      <c r="W73" s="546"/>
      <c r="X73" s="546"/>
      <c r="Y73" s="546"/>
      <c r="Z73" s="546"/>
      <c r="AA73" s="617" t="s">
        <v>245</v>
      </c>
      <c r="AB73" s="618"/>
      <c r="AC73" s="618"/>
      <c r="AD73" s="618"/>
      <c r="AE73" s="618"/>
      <c r="AF73" s="618"/>
      <c r="AG73" s="618"/>
      <c r="AH73" s="618"/>
      <c r="AI73" s="618"/>
      <c r="AJ73" s="618"/>
      <c r="AK73" s="618"/>
      <c r="AL73" s="618"/>
      <c r="AM73" s="618"/>
      <c r="AN73" s="618"/>
      <c r="AO73" s="618"/>
      <c r="AP73" s="618"/>
      <c r="AQ73" s="618"/>
      <c r="AR73" s="618"/>
      <c r="AS73" s="618"/>
      <c r="AT73" s="619"/>
      <c r="AU73" s="12"/>
      <c r="AV73" s="12"/>
      <c r="AW73" s="12"/>
    </row>
    <row r="74" spans="2:60" ht="15" customHeight="1" thickBot="1" x14ac:dyDescent="0.25">
      <c r="B74" s="545"/>
      <c r="C74" s="544"/>
      <c r="D74" s="544"/>
      <c r="E74" s="544"/>
      <c r="F74" s="544"/>
      <c r="G74" s="544"/>
      <c r="H74" s="544"/>
      <c r="I74" s="544"/>
      <c r="J74" s="544"/>
      <c r="K74" s="546"/>
      <c r="L74" s="546"/>
      <c r="M74" s="546"/>
      <c r="N74" s="546"/>
      <c r="O74" s="546"/>
      <c r="P74" s="546"/>
      <c r="Q74" s="546"/>
      <c r="R74" s="546"/>
      <c r="S74" s="544"/>
      <c r="T74" s="544"/>
      <c r="U74" s="544"/>
      <c r="V74" s="546"/>
      <c r="W74" s="546"/>
      <c r="X74" s="546"/>
      <c r="Y74" s="546"/>
      <c r="Z74" s="546"/>
      <c r="AA74" s="617"/>
      <c r="AB74" s="618"/>
      <c r="AC74" s="618"/>
      <c r="AD74" s="618"/>
      <c r="AE74" s="618"/>
      <c r="AF74" s="618"/>
      <c r="AG74" s="618"/>
      <c r="AH74" s="618"/>
      <c r="AI74" s="618"/>
      <c r="AJ74" s="618"/>
      <c r="AK74" s="618"/>
      <c r="AL74" s="618"/>
      <c r="AM74" s="618"/>
      <c r="AN74" s="618"/>
      <c r="AO74" s="618"/>
      <c r="AP74" s="618"/>
      <c r="AQ74" s="618"/>
      <c r="AR74" s="618"/>
      <c r="AS74" s="618"/>
      <c r="AT74" s="619"/>
      <c r="AU74" s="12"/>
      <c r="AV74" s="12"/>
      <c r="AW74" s="12"/>
    </row>
    <row r="75" spans="2:60" ht="15" customHeight="1" thickBot="1" x14ac:dyDescent="0.25">
      <c r="B75" s="543" t="s">
        <v>327</v>
      </c>
      <c r="C75" s="544"/>
      <c r="D75" s="544"/>
      <c r="E75" s="544"/>
      <c r="F75" s="544"/>
      <c r="G75" s="544"/>
      <c r="H75" s="544"/>
      <c r="I75" s="544"/>
      <c r="J75" s="544"/>
      <c r="K75" s="546" t="s">
        <v>245</v>
      </c>
      <c r="L75" s="546"/>
      <c r="M75" s="546"/>
      <c r="N75" s="546"/>
      <c r="O75" s="546"/>
      <c r="P75" s="546"/>
      <c r="Q75" s="546"/>
      <c r="R75" s="546"/>
      <c r="S75" s="544" t="s">
        <v>320</v>
      </c>
      <c r="T75" s="544"/>
      <c r="U75" s="544"/>
      <c r="V75" s="546" t="s">
        <v>245</v>
      </c>
      <c r="W75" s="546"/>
      <c r="X75" s="546"/>
      <c r="Y75" s="546"/>
      <c r="Z75" s="546"/>
      <c r="AA75" s="544" t="s">
        <v>320</v>
      </c>
      <c r="AB75" s="544"/>
      <c r="AC75" s="544"/>
      <c r="AD75" s="546" t="s">
        <v>245</v>
      </c>
      <c r="AE75" s="546"/>
      <c r="AF75" s="546"/>
      <c r="AG75" s="546"/>
      <c r="AH75" s="546"/>
      <c r="AI75" s="544" t="s">
        <v>328</v>
      </c>
      <c r="AJ75" s="544"/>
      <c r="AK75" s="544"/>
      <c r="AL75" s="546" t="s">
        <v>245</v>
      </c>
      <c r="AM75" s="546"/>
      <c r="AN75" s="546"/>
      <c r="AO75" s="546"/>
      <c r="AP75" s="546"/>
      <c r="AQ75" s="546"/>
      <c r="AR75" s="546"/>
      <c r="AS75" s="546"/>
      <c r="AT75" s="621"/>
      <c r="AU75" s="12"/>
      <c r="AV75" s="12"/>
      <c r="AW75" s="12"/>
    </row>
    <row r="76" spans="2:60" ht="15" customHeight="1" thickBot="1" x14ac:dyDescent="0.25">
      <c r="B76" s="545"/>
      <c r="C76" s="544"/>
      <c r="D76" s="544"/>
      <c r="E76" s="544"/>
      <c r="F76" s="544"/>
      <c r="G76" s="544"/>
      <c r="H76" s="544"/>
      <c r="I76" s="544"/>
      <c r="J76" s="544"/>
      <c r="K76" s="546"/>
      <c r="L76" s="546"/>
      <c r="M76" s="546"/>
      <c r="N76" s="546"/>
      <c r="O76" s="546"/>
      <c r="P76" s="546"/>
      <c r="Q76" s="546"/>
      <c r="R76" s="546"/>
      <c r="S76" s="544"/>
      <c r="T76" s="544"/>
      <c r="U76" s="544"/>
      <c r="V76" s="546"/>
      <c r="W76" s="546"/>
      <c r="X76" s="546"/>
      <c r="Y76" s="546"/>
      <c r="Z76" s="546"/>
      <c r="AA76" s="544"/>
      <c r="AB76" s="544"/>
      <c r="AC76" s="544"/>
      <c r="AD76" s="546"/>
      <c r="AE76" s="546"/>
      <c r="AF76" s="546"/>
      <c r="AG76" s="546"/>
      <c r="AH76" s="546"/>
      <c r="AI76" s="544"/>
      <c r="AJ76" s="544"/>
      <c r="AK76" s="544"/>
      <c r="AL76" s="546"/>
      <c r="AM76" s="546"/>
      <c r="AN76" s="546"/>
      <c r="AO76" s="546"/>
      <c r="AP76" s="546"/>
      <c r="AQ76" s="546"/>
      <c r="AR76" s="546"/>
      <c r="AS76" s="546"/>
      <c r="AT76" s="621"/>
      <c r="AU76" s="12"/>
      <c r="AV76" s="12"/>
      <c r="AW76" s="12"/>
    </row>
    <row r="77" spans="2:60" ht="15" customHeight="1" x14ac:dyDescent="0.2">
      <c r="B77" s="547" t="s">
        <v>329</v>
      </c>
      <c r="C77" s="548"/>
      <c r="D77" s="548"/>
      <c r="E77" s="548"/>
      <c r="F77" s="548"/>
      <c r="G77" s="548"/>
      <c r="H77" s="548"/>
      <c r="I77" s="548"/>
      <c r="J77" s="548"/>
      <c r="K77" s="548" t="s">
        <v>308</v>
      </c>
      <c r="L77" s="548"/>
      <c r="M77" s="561" t="s">
        <v>330</v>
      </c>
      <c r="N77" s="562"/>
      <c r="O77" s="562"/>
      <c r="P77" s="562"/>
      <c r="Q77" s="562"/>
      <c r="R77" s="562"/>
      <c r="S77" s="562"/>
      <c r="T77" s="562"/>
      <c r="U77" s="562"/>
      <c r="V77" s="562"/>
      <c r="W77" s="562"/>
      <c r="X77" s="562"/>
      <c r="Y77" s="562"/>
      <c r="Z77" s="563"/>
      <c r="AA77" s="551" t="s">
        <v>331</v>
      </c>
      <c r="AB77" s="548"/>
      <c r="AC77" s="548"/>
      <c r="AD77" s="548"/>
      <c r="AE77" s="548"/>
      <c r="AF77" s="548"/>
      <c r="AG77" s="552"/>
      <c r="AH77" s="553"/>
      <c r="AI77" s="553"/>
      <c r="AJ77" s="553"/>
      <c r="AK77" s="553"/>
      <c r="AL77" s="553"/>
      <c r="AM77" s="553"/>
      <c r="AN77" s="553"/>
      <c r="AO77" s="553"/>
      <c r="AP77" s="553"/>
      <c r="AQ77" s="553"/>
      <c r="AR77" s="553"/>
      <c r="AS77" s="553"/>
      <c r="AT77" s="554"/>
    </row>
    <row r="78" spans="2:60" ht="15" customHeight="1" thickBot="1" x14ac:dyDescent="0.25">
      <c r="B78" s="549"/>
      <c r="C78" s="550"/>
      <c r="D78" s="550"/>
      <c r="E78" s="550"/>
      <c r="F78" s="550"/>
      <c r="G78" s="550"/>
      <c r="H78" s="550"/>
      <c r="I78" s="550"/>
      <c r="J78" s="550"/>
      <c r="K78" s="550" t="s">
        <v>308</v>
      </c>
      <c r="L78" s="550"/>
      <c r="M78" s="558" t="s">
        <v>332</v>
      </c>
      <c r="N78" s="559"/>
      <c r="O78" s="559"/>
      <c r="P78" s="559"/>
      <c r="Q78" s="559"/>
      <c r="R78" s="559"/>
      <c r="S78" s="559"/>
      <c r="T78" s="559"/>
      <c r="U78" s="559"/>
      <c r="V78" s="559"/>
      <c r="W78" s="559"/>
      <c r="X78" s="559"/>
      <c r="Y78" s="559"/>
      <c r="Z78" s="560"/>
      <c r="AA78" s="550"/>
      <c r="AB78" s="550"/>
      <c r="AC78" s="550"/>
      <c r="AD78" s="550"/>
      <c r="AE78" s="550"/>
      <c r="AF78" s="550"/>
      <c r="AG78" s="555"/>
      <c r="AH78" s="556"/>
      <c r="AI78" s="556"/>
      <c r="AJ78" s="556"/>
      <c r="AK78" s="556"/>
      <c r="AL78" s="556"/>
      <c r="AM78" s="556"/>
      <c r="AN78" s="556"/>
      <c r="AO78" s="556"/>
      <c r="AP78" s="556"/>
      <c r="AQ78" s="556"/>
      <c r="AR78" s="556"/>
      <c r="AS78" s="556"/>
      <c r="AT78" s="557"/>
    </row>
    <row r="79" spans="2:60" ht="15" customHeight="1" x14ac:dyDescent="0.2">
      <c r="B79" s="1" t="s">
        <v>333</v>
      </c>
      <c r="AT79" s="13" t="str">
        <f>簡易判定表!E25</f>
        <v>（国税庁ver3.01）</v>
      </c>
    </row>
    <row r="80" spans="2:60" ht="15" customHeight="1" x14ac:dyDescent="0.2">
      <c r="B80" s="542" t="s">
        <v>334</v>
      </c>
      <c r="C80" s="542"/>
      <c r="D80" s="542"/>
      <c r="E80" s="542"/>
      <c r="F80" s="542"/>
      <c r="G80" s="542"/>
      <c r="H80" s="542"/>
      <c r="I80" s="542"/>
      <c r="J80" s="542"/>
      <c r="K80" s="542"/>
      <c r="L80" s="542"/>
      <c r="M80" s="542"/>
      <c r="N80" s="542"/>
      <c r="O80" s="542"/>
      <c r="P80" s="542"/>
      <c r="Q80" s="542"/>
      <c r="R80" s="542"/>
      <c r="S80" s="542"/>
      <c r="T80" s="542"/>
      <c r="U80" s="542"/>
      <c r="V80" s="542"/>
      <c r="W80" s="542"/>
      <c r="X80" s="542"/>
      <c r="Y80" s="542"/>
      <c r="Z80" s="542"/>
      <c r="AA80" s="542"/>
      <c r="AB80" s="542"/>
      <c r="AC80" s="542"/>
      <c r="AD80" s="542"/>
      <c r="AE80" s="542"/>
      <c r="AF80" s="542"/>
      <c r="AG80" s="542"/>
      <c r="AH80" s="542"/>
      <c r="AI80" s="542"/>
      <c r="AJ80" s="542"/>
      <c r="AK80" s="542"/>
      <c r="AL80" s="542"/>
      <c r="AM80" s="542"/>
      <c r="AN80" s="542"/>
      <c r="AO80" s="542"/>
      <c r="AP80" s="542"/>
      <c r="AQ80" s="542"/>
      <c r="AR80" s="542"/>
      <c r="AS80" s="542"/>
      <c r="AT80" s="542"/>
    </row>
    <row r="81" spans="2:61" ht="15" customHeight="1" x14ac:dyDescent="0.2">
      <c r="B81" s="542"/>
      <c r="C81" s="542"/>
      <c r="D81" s="542"/>
      <c r="E81" s="542"/>
      <c r="F81" s="542"/>
      <c r="G81" s="542"/>
      <c r="H81" s="542"/>
      <c r="I81" s="542"/>
      <c r="J81" s="542"/>
      <c r="K81" s="542"/>
      <c r="L81" s="542"/>
      <c r="M81" s="542"/>
      <c r="N81" s="542"/>
      <c r="O81" s="542"/>
      <c r="P81" s="542"/>
      <c r="Q81" s="542"/>
      <c r="R81" s="542"/>
      <c r="S81" s="542"/>
      <c r="T81" s="542"/>
      <c r="U81" s="542"/>
      <c r="V81" s="542"/>
      <c r="W81" s="542"/>
      <c r="X81" s="542"/>
      <c r="Y81" s="542"/>
      <c r="Z81" s="542"/>
      <c r="AA81" s="542"/>
      <c r="AB81" s="542"/>
      <c r="AC81" s="542"/>
      <c r="AD81" s="542"/>
      <c r="AE81" s="542"/>
      <c r="AF81" s="542"/>
      <c r="AG81" s="542"/>
      <c r="AH81" s="542"/>
      <c r="AI81" s="542"/>
      <c r="AJ81" s="542"/>
      <c r="AK81" s="542"/>
      <c r="AL81" s="542"/>
      <c r="AM81" s="542"/>
      <c r="AN81" s="542"/>
      <c r="AO81" s="542"/>
      <c r="AP81" s="542"/>
      <c r="AQ81" s="542"/>
      <c r="AR81" s="542"/>
      <c r="AS81" s="542"/>
      <c r="AT81" s="542"/>
    </row>
    <row r="83" spans="2:61" ht="15" customHeight="1" x14ac:dyDescent="0.2">
      <c r="C83" s="579" t="s">
        <v>335</v>
      </c>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80"/>
      <c r="AC83" s="580"/>
      <c r="AD83" s="580"/>
      <c r="AE83" s="580"/>
      <c r="AF83" s="580"/>
      <c r="AG83" s="580"/>
      <c r="AH83" s="580"/>
      <c r="AI83" s="580"/>
      <c r="AJ83" s="580"/>
      <c r="AK83" s="580"/>
      <c r="AL83" s="580"/>
      <c r="AM83" s="580"/>
      <c r="AN83" s="580"/>
      <c r="AO83" s="580"/>
      <c r="AP83" s="580"/>
      <c r="AQ83" s="580"/>
      <c r="AR83" s="580"/>
      <c r="AS83" s="581"/>
      <c r="AV83" s="522" t="s">
        <v>336</v>
      </c>
      <c r="AW83" s="523"/>
      <c r="AX83" s="523"/>
      <c r="AY83" s="523"/>
      <c r="AZ83" s="523"/>
      <c r="BA83" s="523"/>
      <c r="BB83" s="523"/>
      <c r="BC83" s="523"/>
      <c r="BD83" s="523"/>
      <c r="BE83" s="523"/>
      <c r="BF83" s="523"/>
      <c r="BG83" s="523"/>
      <c r="BH83" s="523"/>
      <c r="BI83" s="523"/>
    </row>
    <row r="84" spans="2:61" ht="7.15" customHeight="1" x14ac:dyDescent="0.2">
      <c r="C84" s="582"/>
      <c r="D84" s="583"/>
      <c r="E84" s="583"/>
      <c r="F84" s="583"/>
      <c r="G84" s="583"/>
      <c r="H84" s="583"/>
      <c r="I84" s="583"/>
      <c r="J84" s="583"/>
      <c r="K84" s="583"/>
      <c r="L84" s="583"/>
      <c r="M84" s="583"/>
      <c r="N84" s="583"/>
      <c r="O84" s="583"/>
      <c r="P84" s="583"/>
      <c r="Q84" s="583"/>
      <c r="R84" s="583"/>
      <c r="S84" s="583"/>
      <c r="T84" s="583"/>
      <c r="U84" s="583"/>
      <c r="V84" s="583"/>
      <c r="W84" s="583"/>
      <c r="X84" s="583"/>
      <c r="Y84" s="583"/>
      <c r="Z84" s="583"/>
      <c r="AA84" s="583"/>
      <c r="AB84" s="583"/>
      <c r="AC84" s="583"/>
      <c r="AD84" s="583"/>
      <c r="AE84" s="583"/>
      <c r="AF84" s="583"/>
      <c r="AG84" s="583"/>
      <c r="AH84" s="583"/>
      <c r="AI84" s="583"/>
      <c r="AJ84" s="583"/>
      <c r="AK84" s="583"/>
      <c r="AL84" s="583"/>
      <c r="AM84" s="583"/>
      <c r="AN84" s="583"/>
      <c r="AO84" s="583"/>
      <c r="AP84" s="583"/>
      <c r="AQ84" s="583"/>
      <c r="AR84" s="583"/>
      <c r="AS84" s="584"/>
      <c r="AV84" s="523"/>
      <c r="AW84" s="523"/>
      <c r="AX84" s="523"/>
      <c r="AY84" s="523"/>
      <c r="AZ84" s="523"/>
      <c r="BA84" s="523"/>
      <c r="BB84" s="523"/>
      <c r="BC84" s="523"/>
      <c r="BD84" s="523"/>
      <c r="BE84" s="523"/>
      <c r="BF84" s="523"/>
      <c r="BG84" s="523"/>
      <c r="BH84" s="523"/>
      <c r="BI84" s="523"/>
    </row>
    <row r="85" spans="2:61" ht="15" customHeight="1" x14ac:dyDescent="0.2">
      <c r="C85" s="585"/>
      <c r="D85" s="586"/>
      <c r="E85" s="586"/>
      <c r="F85" s="586"/>
      <c r="G85" s="586"/>
      <c r="H85" s="586"/>
      <c r="I85" s="586"/>
      <c r="J85" s="586"/>
      <c r="K85" s="586"/>
      <c r="L85" s="586"/>
      <c r="M85" s="586"/>
      <c r="N85" s="586"/>
      <c r="O85" s="586"/>
      <c r="P85" s="586"/>
      <c r="Q85" s="586"/>
      <c r="R85" s="586"/>
      <c r="S85" s="586"/>
      <c r="T85" s="586"/>
      <c r="U85" s="586"/>
      <c r="V85" s="586"/>
      <c r="W85" s="586"/>
      <c r="X85" s="586"/>
      <c r="Y85" s="586"/>
      <c r="Z85" s="586"/>
      <c r="AA85" s="586"/>
      <c r="AB85" s="586"/>
      <c r="AC85" s="586"/>
      <c r="AD85" s="586"/>
      <c r="AE85" s="586"/>
      <c r="AF85" s="586"/>
      <c r="AG85" s="586"/>
      <c r="AH85" s="586"/>
      <c r="AI85" s="586"/>
      <c r="AJ85" s="586"/>
      <c r="AK85" s="586"/>
      <c r="AL85" s="586"/>
      <c r="AM85" s="586"/>
      <c r="AN85" s="586"/>
      <c r="AO85" s="586"/>
      <c r="AP85" s="586"/>
      <c r="AQ85" s="586"/>
      <c r="AR85" s="586"/>
      <c r="AS85" s="587"/>
      <c r="AV85" s="523"/>
      <c r="AW85" s="523"/>
      <c r="AX85" s="523"/>
      <c r="AY85" s="523"/>
      <c r="AZ85" s="523"/>
      <c r="BA85" s="523"/>
      <c r="BB85" s="523"/>
      <c r="BC85" s="523"/>
      <c r="BD85" s="523"/>
      <c r="BE85" s="523"/>
      <c r="BF85" s="523"/>
      <c r="BG85" s="523"/>
      <c r="BH85" s="523"/>
      <c r="BI85" s="523"/>
    </row>
    <row r="86" spans="2:61" ht="15" customHeight="1" x14ac:dyDescent="0.2">
      <c r="C86" s="743"/>
      <c r="D86" s="744"/>
      <c r="E86" s="744"/>
      <c r="F86" s="744"/>
      <c r="G86" s="744"/>
      <c r="H86" s="744"/>
      <c r="I86" s="744"/>
      <c r="J86" s="744"/>
      <c r="K86" s="744"/>
      <c r="L86" s="744"/>
      <c r="M86" s="744"/>
      <c r="N86" s="744"/>
      <c r="O86" s="744"/>
      <c r="P86" s="744"/>
      <c r="Q86" s="744"/>
      <c r="R86" s="744"/>
      <c r="S86" s="744"/>
      <c r="T86" s="744"/>
      <c r="U86" s="744"/>
      <c r="V86" s="744"/>
      <c r="W86" s="744"/>
      <c r="X86" s="744"/>
      <c r="Y86" s="744"/>
      <c r="Z86" s="744"/>
      <c r="AA86" s="744"/>
      <c r="AB86" s="744"/>
      <c r="AC86" s="744"/>
      <c r="AD86" s="744"/>
      <c r="AE86" s="744"/>
      <c r="AF86" s="744"/>
      <c r="AG86" s="744"/>
      <c r="AH86" s="744"/>
      <c r="AI86" s="744"/>
      <c r="AJ86" s="744"/>
      <c r="AK86" s="744"/>
      <c r="AL86" s="744"/>
      <c r="AM86" s="744"/>
      <c r="AN86" s="744"/>
      <c r="AO86" s="744"/>
      <c r="AP86" s="744"/>
      <c r="AQ86" s="744"/>
      <c r="AR86" s="744"/>
      <c r="AS86" s="745"/>
      <c r="AV86" s="523"/>
      <c r="AW86" s="523"/>
      <c r="AX86" s="523"/>
      <c r="AY86" s="523"/>
      <c r="AZ86" s="523"/>
      <c r="BA86" s="523"/>
      <c r="BB86" s="523"/>
      <c r="BC86" s="523"/>
      <c r="BD86" s="523"/>
      <c r="BE86" s="523"/>
      <c r="BF86" s="523"/>
      <c r="BG86" s="523"/>
      <c r="BH86" s="523"/>
      <c r="BI86" s="523"/>
    </row>
    <row r="87" spans="2:61" ht="15" customHeight="1" x14ac:dyDescent="0.2">
      <c r="C87" s="746"/>
      <c r="D87" s="747"/>
      <c r="E87" s="747"/>
      <c r="F87" s="747"/>
      <c r="G87" s="747"/>
      <c r="H87" s="747"/>
      <c r="I87" s="747"/>
      <c r="J87" s="747"/>
      <c r="K87" s="747"/>
      <c r="L87" s="747"/>
      <c r="M87" s="747"/>
      <c r="N87" s="747"/>
      <c r="O87" s="747"/>
      <c r="P87" s="747"/>
      <c r="Q87" s="747"/>
      <c r="R87" s="747"/>
      <c r="S87" s="747"/>
      <c r="T87" s="747"/>
      <c r="U87" s="747"/>
      <c r="V87" s="747"/>
      <c r="W87" s="747"/>
      <c r="X87" s="747"/>
      <c r="Y87" s="747"/>
      <c r="Z87" s="747"/>
      <c r="AA87" s="747"/>
      <c r="AB87" s="747"/>
      <c r="AC87" s="747"/>
      <c r="AD87" s="747"/>
      <c r="AE87" s="747"/>
      <c r="AF87" s="747"/>
      <c r="AG87" s="747"/>
      <c r="AH87" s="747"/>
      <c r="AI87" s="747"/>
      <c r="AJ87" s="747"/>
      <c r="AK87" s="747"/>
      <c r="AL87" s="747"/>
      <c r="AM87" s="747"/>
      <c r="AN87" s="747"/>
      <c r="AO87" s="747"/>
      <c r="AP87" s="747"/>
      <c r="AQ87" s="747"/>
      <c r="AR87" s="747"/>
      <c r="AS87" s="748"/>
      <c r="AV87" s="523"/>
      <c r="AW87" s="523"/>
      <c r="AX87" s="523"/>
      <c r="AY87" s="523"/>
      <c r="AZ87" s="523"/>
      <c r="BA87" s="523"/>
      <c r="BB87" s="523"/>
      <c r="BC87" s="523"/>
      <c r="BD87" s="523"/>
      <c r="BE87" s="523"/>
      <c r="BF87" s="523"/>
      <c r="BG87" s="523"/>
      <c r="BH87" s="523"/>
      <c r="BI87" s="523"/>
    </row>
    <row r="88" spans="2:61" ht="15" customHeight="1" x14ac:dyDescent="0.2">
      <c r="C88" s="746"/>
      <c r="D88" s="747"/>
      <c r="E88" s="747"/>
      <c r="F88" s="747"/>
      <c r="G88" s="747"/>
      <c r="H88" s="747"/>
      <c r="I88" s="747"/>
      <c r="J88" s="747"/>
      <c r="K88" s="747"/>
      <c r="L88" s="747"/>
      <c r="M88" s="747"/>
      <c r="N88" s="747"/>
      <c r="O88" s="747"/>
      <c r="P88" s="747"/>
      <c r="Q88" s="747"/>
      <c r="R88" s="747"/>
      <c r="S88" s="747"/>
      <c r="T88" s="747"/>
      <c r="U88" s="747"/>
      <c r="V88" s="747"/>
      <c r="W88" s="747"/>
      <c r="X88" s="747"/>
      <c r="Y88" s="747"/>
      <c r="Z88" s="747"/>
      <c r="AA88" s="747"/>
      <c r="AB88" s="747"/>
      <c r="AC88" s="747"/>
      <c r="AD88" s="747"/>
      <c r="AE88" s="747"/>
      <c r="AF88" s="747"/>
      <c r="AG88" s="747"/>
      <c r="AH88" s="747"/>
      <c r="AI88" s="747"/>
      <c r="AJ88" s="747"/>
      <c r="AK88" s="747"/>
      <c r="AL88" s="747"/>
      <c r="AM88" s="747"/>
      <c r="AN88" s="747"/>
      <c r="AO88" s="747"/>
      <c r="AP88" s="747"/>
      <c r="AQ88" s="747"/>
      <c r="AR88" s="747"/>
      <c r="AS88" s="748"/>
      <c r="AV88" s="523"/>
      <c r="AW88" s="523"/>
      <c r="AX88" s="523"/>
      <c r="AY88" s="523"/>
      <c r="AZ88" s="523"/>
      <c r="BA88" s="523"/>
      <c r="BB88" s="523"/>
      <c r="BC88" s="523"/>
      <c r="BD88" s="523"/>
      <c r="BE88" s="523"/>
      <c r="BF88" s="523"/>
      <c r="BG88" s="523"/>
      <c r="BH88" s="523"/>
      <c r="BI88" s="523"/>
    </row>
    <row r="89" spans="2:61" ht="15" customHeight="1" x14ac:dyDescent="0.2">
      <c r="C89" s="746"/>
      <c r="D89" s="747"/>
      <c r="E89" s="747"/>
      <c r="F89" s="747"/>
      <c r="G89" s="747"/>
      <c r="H89" s="747"/>
      <c r="I89" s="747"/>
      <c r="J89" s="747"/>
      <c r="K89" s="747"/>
      <c r="L89" s="747"/>
      <c r="M89" s="747"/>
      <c r="N89" s="747"/>
      <c r="O89" s="747"/>
      <c r="P89" s="747"/>
      <c r="Q89" s="747"/>
      <c r="R89" s="747"/>
      <c r="S89" s="747"/>
      <c r="T89" s="747"/>
      <c r="U89" s="747"/>
      <c r="V89" s="747"/>
      <c r="W89" s="747"/>
      <c r="X89" s="747"/>
      <c r="Y89" s="747"/>
      <c r="Z89" s="747"/>
      <c r="AA89" s="747"/>
      <c r="AB89" s="747"/>
      <c r="AC89" s="747"/>
      <c r="AD89" s="747"/>
      <c r="AE89" s="747"/>
      <c r="AF89" s="747"/>
      <c r="AG89" s="747"/>
      <c r="AH89" s="747"/>
      <c r="AI89" s="747"/>
      <c r="AJ89" s="747"/>
      <c r="AK89" s="747"/>
      <c r="AL89" s="747"/>
      <c r="AM89" s="747"/>
      <c r="AN89" s="747"/>
      <c r="AO89" s="747"/>
      <c r="AP89" s="747"/>
      <c r="AQ89" s="747"/>
      <c r="AR89" s="747"/>
      <c r="AS89" s="748"/>
      <c r="AV89" s="523"/>
      <c r="AW89" s="523"/>
      <c r="AX89" s="523"/>
      <c r="AY89" s="523"/>
      <c r="AZ89" s="523"/>
      <c r="BA89" s="523"/>
      <c r="BB89" s="523"/>
      <c r="BC89" s="523"/>
      <c r="BD89" s="523"/>
      <c r="BE89" s="523"/>
      <c r="BF89" s="523"/>
      <c r="BG89" s="523"/>
      <c r="BH89" s="523"/>
      <c r="BI89" s="523"/>
    </row>
    <row r="90" spans="2:61" ht="15" customHeight="1" x14ac:dyDescent="0.2">
      <c r="C90" s="746"/>
      <c r="D90" s="747"/>
      <c r="E90" s="747"/>
      <c r="F90" s="747"/>
      <c r="G90" s="747"/>
      <c r="H90" s="747"/>
      <c r="I90" s="747"/>
      <c r="J90" s="747"/>
      <c r="K90" s="747"/>
      <c r="L90" s="747"/>
      <c r="M90" s="747"/>
      <c r="N90" s="747"/>
      <c r="O90" s="747"/>
      <c r="P90" s="747"/>
      <c r="Q90" s="747"/>
      <c r="R90" s="747"/>
      <c r="S90" s="747"/>
      <c r="T90" s="747"/>
      <c r="U90" s="747"/>
      <c r="V90" s="747"/>
      <c r="W90" s="747"/>
      <c r="X90" s="747"/>
      <c r="Y90" s="747"/>
      <c r="Z90" s="747"/>
      <c r="AA90" s="747"/>
      <c r="AB90" s="747"/>
      <c r="AC90" s="747"/>
      <c r="AD90" s="747"/>
      <c r="AE90" s="747"/>
      <c r="AF90" s="747"/>
      <c r="AG90" s="747"/>
      <c r="AH90" s="747"/>
      <c r="AI90" s="747"/>
      <c r="AJ90" s="747"/>
      <c r="AK90" s="747"/>
      <c r="AL90" s="747"/>
      <c r="AM90" s="747"/>
      <c r="AN90" s="747"/>
      <c r="AO90" s="747"/>
      <c r="AP90" s="747"/>
      <c r="AQ90" s="747"/>
      <c r="AR90" s="747"/>
      <c r="AS90" s="748"/>
      <c r="AV90" s="523"/>
      <c r="AW90" s="523"/>
      <c r="AX90" s="523"/>
      <c r="AY90" s="523"/>
      <c r="AZ90" s="523"/>
      <c r="BA90" s="523"/>
      <c r="BB90" s="523"/>
      <c r="BC90" s="523"/>
      <c r="BD90" s="523"/>
      <c r="BE90" s="523"/>
      <c r="BF90" s="523"/>
      <c r="BG90" s="523"/>
      <c r="BH90" s="523"/>
      <c r="BI90" s="523"/>
    </row>
    <row r="91" spans="2:61" ht="15" customHeight="1" x14ac:dyDescent="0.2">
      <c r="C91" s="746"/>
      <c r="D91" s="747"/>
      <c r="E91" s="747"/>
      <c r="F91" s="747"/>
      <c r="G91" s="747"/>
      <c r="H91" s="747"/>
      <c r="I91" s="747"/>
      <c r="J91" s="747"/>
      <c r="K91" s="747"/>
      <c r="L91" s="747"/>
      <c r="M91" s="747"/>
      <c r="N91" s="747"/>
      <c r="O91" s="747"/>
      <c r="P91" s="747"/>
      <c r="Q91" s="747"/>
      <c r="R91" s="747"/>
      <c r="S91" s="747"/>
      <c r="T91" s="747"/>
      <c r="U91" s="747"/>
      <c r="V91" s="747"/>
      <c r="W91" s="747"/>
      <c r="X91" s="747"/>
      <c r="Y91" s="747"/>
      <c r="Z91" s="747"/>
      <c r="AA91" s="747"/>
      <c r="AB91" s="747"/>
      <c r="AC91" s="747"/>
      <c r="AD91" s="747"/>
      <c r="AE91" s="747"/>
      <c r="AF91" s="747"/>
      <c r="AG91" s="747"/>
      <c r="AH91" s="747"/>
      <c r="AI91" s="747"/>
      <c r="AJ91" s="747"/>
      <c r="AK91" s="747"/>
      <c r="AL91" s="747"/>
      <c r="AM91" s="747"/>
      <c r="AN91" s="747"/>
      <c r="AO91" s="747"/>
      <c r="AP91" s="747"/>
      <c r="AQ91" s="747"/>
      <c r="AR91" s="747"/>
      <c r="AS91" s="748"/>
      <c r="AV91" s="523"/>
      <c r="AW91" s="523"/>
      <c r="AX91" s="523"/>
      <c r="AY91" s="523"/>
      <c r="AZ91" s="523"/>
      <c r="BA91" s="523"/>
      <c r="BB91" s="523"/>
      <c r="BC91" s="523"/>
      <c r="BD91" s="523"/>
      <c r="BE91" s="523"/>
      <c r="BF91" s="523"/>
      <c r="BG91" s="523"/>
      <c r="BH91" s="523"/>
      <c r="BI91" s="523"/>
    </row>
    <row r="92" spans="2:61" ht="15" customHeight="1" x14ac:dyDescent="0.2">
      <c r="C92" s="746"/>
      <c r="D92" s="747"/>
      <c r="E92" s="747"/>
      <c r="F92" s="747"/>
      <c r="G92" s="747"/>
      <c r="H92" s="747"/>
      <c r="I92" s="747"/>
      <c r="J92" s="747"/>
      <c r="K92" s="747"/>
      <c r="L92" s="747"/>
      <c r="M92" s="747"/>
      <c r="N92" s="747"/>
      <c r="O92" s="747"/>
      <c r="P92" s="747"/>
      <c r="Q92" s="747"/>
      <c r="R92" s="747"/>
      <c r="S92" s="747"/>
      <c r="T92" s="747"/>
      <c r="U92" s="747"/>
      <c r="V92" s="747"/>
      <c r="W92" s="747"/>
      <c r="X92" s="747"/>
      <c r="Y92" s="747"/>
      <c r="Z92" s="747"/>
      <c r="AA92" s="747"/>
      <c r="AB92" s="747"/>
      <c r="AC92" s="747"/>
      <c r="AD92" s="747"/>
      <c r="AE92" s="747"/>
      <c r="AF92" s="747"/>
      <c r="AG92" s="747"/>
      <c r="AH92" s="747"/>
      <c r="AI92" s="747"/>
      <c r="AJ92" s="747"/>
      <c r="AK92" s="747"/>
      <c r="AL92" s="747"/>
      <c r="AM92" s="747"/>
      <c r="AN92" s="747"/>
      <c r="AO92" s="747"/>
      <c r="AP92" s="747"/>
      <c r="AQ92" s="747"/>
      <c r="AR92" s="747"/>
      <c r="AS92" s="748"/>
    </row>
    <row r="93" spans="2:61" ht="15" customHeight="1" x14ac:dyDescent="0.2">
      <c r="C93" s="746"/>
      <c r="D93" s="747"/>
      <c r="E93" s="747"/>
      <c r="F93" s="747"/>
      <c r="G93" s="747"/>
      <c r="H93" s="747"/>
      <c r="I93" s="747"/>
      <c r="J93" s="747"/>
      <c r="K93" s="747"/>
      <c r="L93" s="747"/>
      <c r="M93" s="747"/>
      <c r="N93" s="747"/>
      <c r="O93" s="747"/>
      <c r="P93" s="747"/>
      <c r="Q93" s="747"/>
      <c r="R93" s="747"/>
      <c r="S93" s="747"/>
      <c r="T93" s="747"/>
      <c r="U93" s="747"/>
      <c r="V93" s="747"/>
      <c r="W93" s="747"/>
      <c r="X93" s="747"/>
      <c r="Y93" s="747"/>
      <c r="Z93" s="747"/>
      <c r="AA93" s="747"/>
      <c r="AB93" s="747"/>
      <c r="AC93" s="747"/>
      <c r="AD93" s="747"/>
      <c r="AE93" s="747"/>
      <c r="AF93" s="747"/>
      <c r="AG93" s="747"/>
      <c r="AH93" s="747"/>
      <c r="AI93" s="747"/>
      <c r="AJ93" s="747"/>
      <c r="AK93" s="747"/>
      <c r="AL93" s="747"/>
      <c r="AM93" s="747"/>
      <c r="AN93" s="747"/>
      <c r="AO93" s="747"/>
      <c r="AP93" s="747"/>
      <c r="AQ93" s="747"/>
      <c r="AR93" s="747"/>
      <c r="AS93" s="748"/>
    </row>
    <row r="94" spans="2:61" ht="15" customHeight="1" x14ac:dyDescent="0.2">
      <c r="C94" s="746"/>
      <c r="D94" s="747"/>
      <c r="E94" s="747"/>
      <c r="F94" s="747"/>
      <c r="G94" s="747"/>
      <c r="H94" s="747"/>
      <c r="I94" s="747"/>
      <c r="J94" s="747"/>
      <c r="K94" s="747"/>
      <c r="L94" s="747"/>
      <c r="M94" s="747"/>
      <c r="N94" s="747"/>
      <c r="O94" s="747"/>
      <c r="P94" s="747"/>
      <c r="Q94" s="747"/>
      <c r="R94" s="747"/>
      <c r="S94" s="747"/>
      <c r="T94" s="747"/>
      <c r="U94" s="747"/>
      <c r="V94" s="747"/>
      <c r="W94" s="747"/>
      <c r="X94" s="747"/>
      <c r="Y94" s="747"/>
      <c r="Z94" s="747"/>
      <c r="AA94" s="747"/>
      <c r="AB94" s="747"/>
      <c r="AC94" s="747"/>
      <c r="AD94" s="747"/>
      <c r="AE94" s="747"/>
      <c r="AF94" s="747"/>
      <c r="AG94" s="747"/>
      <c r="AH94" s="747"/>
      <c r="AI94" s="747"/>
      <c r="AJ94" s="747"/>
      <c r="AK94" s="747"/>
      <c r="AL94" s="747"/>
      <c r="AM94" s="747"/>
      <c r="AN94" s="747"/>
      <c r="AO94" s="747"/>
      <c r="AP94" s="747"/>
      <c r="AQ94" s="747"/>
      <c r="AR94" s="747"/>
      <c r="AS94" s="748"/>
    </row>
    <row r="95" spans="2:61" ht="15" customHeight="1" x14ac:dyDescent="0.2">
      <c r="C95" s="746"/>
      <c r="D95" s="747"/>
      <c r="E95" s="747"/>
      <c r="F95" s="747"/>
      <c r="G95" s="747"/>
      <c r="H95" s="747"/>
      <c r="I95" s="747"/>
      <c r="J95" s="747"/>
      <c r="K95" s="747"/>
      <c r="L95" s="747"/>
      <c r="M95" s="747"/>
      <c r="N95" s="747"/>
      <c r="O95" s="747"/>
      <c r="P95" s="747"/>
      <c r="Q95" s="747"/>
      <c r="R95" s="747"/>
      <c r="S95" s="747"/>
      <c r="T95" s="747"/>
      <c r="U95" s="747"/>
      <c r="V95" s="747"/>
      <c r="W95" s="747"/>
      <c r="X95" s="747"/>
      <c r="Y95" s="747"/>
      <c r="Z95" s="747"/>
      <c r="AA95" s="747"/>
      <c r="AB95" s="747"/>
      <c r="AC95" s="747"/>
      <c r="AD95" s="747"/>
      <c r="AE95" s="747"/>
      <c r="AF95" s="747"/>
      <c r="AG95" s="747"/>
      <c r="AH95" s="747"/>
      <c r="AI95" s="747"/>
      <c r="AJ95" s="747"/>
      <c r="AK95" s="747"/>
      <c r="AL95" s="747"/>
      <c r="AM95" s="747"/>
      <c r="AN95" s="747"/>
      <c r="AO95" s="747"/>
      <c r="AP95" s="747"/>
      <c r="AQ95" s="747"/>
      <c r="AR95" s="747"/>
      <c r="AS95" s="748"/>
    </row>
    <row r="96" spans="2:61" ht="15" customHeight="1" x14ac:dyDescent="0.2">
      <c r="C96" s="746"/>
      <c r="D96" s="747"/>
      <c r="E96" s="747"/>
      <c r="F96" s="747"/>
      <c r="G96" s="747"/>
      <c r="H96" s="747"/>
      <c r="I96" s="747"/>
      <c r="J96" s="747"/>
      <c r="K96" s="747"/>
      <c r="L96" s="747"/>
      <c r="M96" s="747"/>
      <c r="N96" s="747"/>
      <c r="O96" s="747"/>
      <c r="P96" s="747"/>
      <c r="Q96" s="747"/>
      <c r="R96" s="747"/>
      <c r="S96" s="747"/>
      <c r="T96" s="747"/>
      <c r="U96" s="747"/>
      <c r="V96" s="747"/>
      <c r="W96" s="747"/>
      <c r="X96" s="747"/>
      <c r="Y96" s="747"/>
      <c r="Z96" s="747"/>
      <c r="AA96" s="747"/>
      <c r="AB96" s="747"/>
      <c r="AC96" s="747"/>
      <c r="AD96" s="747"/>
      <c r="AE96" s="747"/>
      <c r="AF96" s="747"/>
      <c r="AG96" s="747"/>
      <c r="AH96" s="747"/>
      <c r="AI96" s="747"/>
      <c r="AJ96" s="747"/>
      <c r="AK96" s="747"/>
      <c r="AL96" s="747"/>
      <c r="AM96" s="747"/>
      <c r="AN96" s="747"/>
      <c r="AO96" s="747"/>
      <c r="AP96" s="747"/>
      <c r="AQ96" s="747"/>
      <c r="AR96" s="747"/>
      <c r="AS96" s="748"/>
    </row>
    <row r="97" spans="3:45" ht="15" customHeight="1" x14ac:dyDescent="0.2">
      <c r="C97" s="746"/>
      <c r="D97" s="747"/>
      <c r="E97" s="747"/>
      <c r="F97" s="747"/>
      <c r="G97" s="747"/>
      <c r="H97" s="747"/>
      <c r="I97" s="747"/>
      <c r="J97" s="747"/>
      <c r="K97" s="747"/>
      <c r="L97" s="747"/>
      <c r="M97" s="747"/>
      <c r="N97" s="747"/>
      <c r="O97" s="747"/>
      <c r="P97" s="747"/>
      <c r="Q97" s="747"/>
      <c r="R97" s="747"/>
      <c r="S97" s="747"/>
      <c r="T97" s="747"/>
      <c r="U97" s="747"/>
      <c r="V97" s="747"/>
      <c r="W97" s="747"/>
      <c r="X97" s="747"/>
      <c r="Y97" s="747"/>
      <c r="Z97" s="747"/>
      <c r="AA97" s="747"/>
      <c r="AB97" s="747"/>
      <c r="AC97" s="747"/>
      <c r="AD97" s="747"/>
      <c r="AE97" s="747"/>
      <c r="AF97" s="747"/>
      <c r="AG97" s="747"/>
      <c r="AH97" s="747"/>
      <c r="AI97" s="747"/>
      <c r="AJ97" s="747"/>
      <c r="AK97" s="747"/>
      <c r="AL97" s="747"/>
      <c r="AM97" s="747"/>
      <c r="AN97" s="747"/>
      <c r="AO97" s="747"/>
      <c r="AP97" s="747"/>
      <c r="AQ97" s="747"/>
      <c r="AR97" s="747"/>
      <c r="AS97" s="748"/>
    </row>
    <row r="98" spans="3:45" ht="15" customHeight="1" x14ac:dyDescent="0.2">
      <c r="C98" s="746"/>
      <c r="D98" s="747"/>
      <c r="E98" s="747"/>
      <c r="F98" s="747"/>
      <c r="G98" s="747"/>
      <c r="H98" s="747"/>
      <c r="I98" s="747"/>
      <c r="J98" s="747"/>
      <c r="K98" s="747"/>
      <c r="L98" s="747"/>
      <c r="M98" s="747"/>
      <c r="N98" s="747"/>
      <c r="O98" s="747"/>
      <c r="P98" s="747"/>
      <c r="Q98" s="747"/>
      <c r="R98" s="747"/>
      <c r="S98" s="747"/>
      <c r="T98" s="747"/>
      <c r="U98" s="747"/>
      <c r="V98" s="747"/>
      <c r="W98" s="747"/>
      <c r="X98" s="747"/>
      <c r="Y98" s="747"/>
      <c r="Z98" s="747"/>
      <c r="AA98" s="747"/>
      <c r="AB98" s="747"/>
      <c r="AC98" s="747"/>
      <c r="AD98" s="747"/>
      <c r="AE98" s="747"/>
      <c r="AF98" s="747"/>
      <c r="AG98" s="747"/>
      <c r="AH98" s="747"/>
      <c r="AI98" s="747"/>
      <c r="AJ98" s="747"/>
      <c r="AK98" s="747"/>
      <c r="AL98" s="747"/>
      <c r="AM98" s="747"/>
      <c r="AN98" s="747"/>
      <c r="AO98" s="747"/>
      <c r="AP98" s="747"/>
      <c r="AQ98" s="747"/>
      <c r="AR98" s="747"/>
      <c r="AS98" s="748"/>
    </row>
    <row r="99" spans="3:45" ht="15" customHeight="1" x14ac:dyDescent="0.2">
      <c r="C99" s="746"/>
      <c r="D99" s="747"/>
      <c r="E99" s="747"/>
      <c r="F99" s="747"/>
      <c r="G99" s="747"/>
      <c r="H99" s="747"/>
      <c r="I99" s="747"/>
      <c r="J99" s="747"/>
      <c r="K99" s="747"/>
      <c r="L99" s="747"/>
      <c r="M99" s="747"/>
      <c r="N99" s="747"/>
      <c r="O99" s="747"/>
      <c r="P99" s="747"/>
      <c r="Q99" s="747"/>
      <c r="R99" s="747"/>
      <c r="S99" s="747"/>
      <c r="T99" s="747"/>
      <c r="U99" s="747"/>
      <c r="V99" s="747"/>
      <c r="W99" s="747"/>
      <c r="X99" s="747"/>
      <c r="Y99" s="747"/>
      <c r="Z99" s="747"/>
      <c r="AA99" s="747"/>
      <c r="AB99" s="747"/>
      <c r="AC99" s="747"/>
      <c r="AD99" s="747"/>
      <c r="AE99" s="747"/>
      <c r="AF99" s="747"/>
      <c r="AG99" s="747"/>
      <c r="AH99" s="747"/>
      <c r="AI99" s="747"/>
      <c r="AJ99" s="747"/>
      <c r="AK99" s="747"/>
      <c r="AL99" s="747"/>
      <c r="AM99" s="747"/>
      <c r="AN99" s="747"/>
      <c r="AO99" s="747"/>
      <c r="AP99" s="747"/>
      <c r="AQ99" s="747"/>
      <c r="AR99" s="747"/>
      <c r="AS99" s="748"/>
    </row>
    <row r="100" spans="3:45" ht="15" customHeight="1" x14ac:dyDescent="0.2">
      <c r="C100" s="746"/>
      <c r="D100" s="747"/>
      <c r="E100" s="747"/>
      <c r="F100" s="747"/>
      <c r="G100" s="747"/>
      <c r="H100" s="747"/>
      <c r="I100" s="747"/>
      <c r="J100" s="747"/>
      <c r="K100" s="747"/>
      <c r="L100" s="747"/>
      <c r="M100" s="747"/>
      <c r="N100" s="747"/>
      <c r="O100" s="747"/>
      <c r="P100" s="747"/>
      <c r="Q100" s="747"/>
      <c r="R100" s="747"/>
      <c r="S100" s="747"/>
      <c r="T100" s="747"/>
      <c r="U100" s="747"/>
      <c r="V100" s="747"/>
      <c r="W100" s="747"/>
      <c r="X100" s="747"/>
      <c r="Y100" s="747"/>
      <c r="Z100" s="747"/>
      <c r="AA100" s="747"/>
      <c r="AB100" s="747"/>
      <c r="AC100" s="747"/>
      <c r="AD100" s="747"/>
      <c r="AE100" s="747"/>
      <c r="AF100" s="747"/>
      <c r="AG100" s="747"/>
      <c r="AH100" s="747"/>
      <c r="AI100" s="747"/>
      <c r="AJ100" s="747"/>
      <c r="AK100" s="747"/>
      <c r="AL100" s="747"/>
      <c r="AM100" s="747"/>
      <c r="AN100" s="747"/>
      <c r="AO100" s="747"/>
      <c r="AP100" s="747"/>
      <c r="AQ100" s="747"/>
      <c r="AR100" s="747"/>
      <c r="AS100" s="748"/>
    </row>
    <row r="101" spans="3:45" ht="15" customHeight="1" x14ac:dyDescent="0.2">
      <c r="C101" s="746"/>
      <c r="D101" s="747"/>
      <c r="E101" s="747"/>
      <c r="F101" s="747"/>
      <c r="G101" s="747"/>
      <c r="H101" s="747"/>
      <c r="I101" s="747"/>
      <c r="J101" s="747"/>
      <c r="K101" s="747"/>
      <c r="L101" s="747"/>
      <c r="M101" s="747"/>
      <c r="N101" s="747"/>
      <c r="O101" s="747"/>
      <c r="P101" s="747"/>
      <c r="Q101" s="747"/>
      <c r="R101" s="747"/>
      <c r="S101" s="747"/>
      <c r="T101" s="747"/>
      <c r="U101" s="747"/>
      <c r="V101" s="747"/>
      <c r="W101" s="747"/>
      <c r="X101" s="747"/>
      <c r="Y101" s="747"/>
      <c r="Z101" s="747"/>
      <c r="AA101" s="747"/>
      <c r="AB101" s="747"/>
      <c r="AC101" s="747"/>
      <c r="AD101" s="747"/>
      <c r="AE101" s="747"/>
      <c r="AF101" s="747"/>
      <c r="AG101" s="747"/>
      <c r="AH101" s="747"/>
      <c r="AI101" s="747"/>
      <c r="AJ101" s="747"/>
      <c r="AK101" s="747"/>
      <c r="AL101" s="747"/>
      <c r="AM101" s="747"/>
      <c r="AN101" s="747"/>
      <c r="AO101" s="747"/>
      <c r="AP101" s="747"/>
      <c r="AQ101" s="747"/>
      <c r="AR101" s="747"/>
      <c r="AS101" s="748"/>
    </row>
    <row r="102" spans="3:45" ht="15" customHeight="1" x14ac:dyDescent="0.2">
      <c r="C102" s="746"/>
      <c r="D102" s="747"/>
      <c r="E102" s="747"/>
      <c r="F102" s="747"/>
      <c r="G102" s="747"/>
      <c r="H102" s="747"/>
      <c r="I102" s="747"/>
      <c r="J102" s="747"/>
      <c r="K102" s="747"/>
      <c r="L102" s="747"/>
      <c r="M102" s="747"/>
      <c r="N102" s="747"/>
      <c r="O102" s="747"/>
      <c r="P102" s="747"/>
      <c r="Q102" s="747"/>
      <c r="R102" s="747"/>
      <c r="S102" s="747"/>
      <c r="T102" s="747"/>
      <c r="U102" s="747"/>
      <c r="V102" s="747"/>
      <c r="W102" s="747"/>
      <c r="X102" s="747"/>
      <c r="Y102" s="747"/>
      <c r="Z102" s="747"/>
      <c r="AA102" s="747"/>
      <c r="AB102" s="747"/>
      <c r="AC102" s="747"/>
      <c r="AD102" s="747"/>
      <c r="AE102" s="747"/>
      <c r="AF102" s="747"/>
      <c r="AG102" s="747"/>
      <c r="AH102" s="747"/>
      <c r="AI102" s="747"/>
      <c r="AJ102" s="747"/>
      <c r="AK102" s="747"/>
      <c r="AL102" s="747"/>
      <c r="AM102" s="747"/>
      <c r="AN102" s="747"/>
      <c r="AO102" s="747"/>
      <c r="AP102" s="747"/>
      <c r="AQ102" s="747"/>
      <c r="AR102" s="747"/>
      <c r="AS102" s="748"/>
    </row>
    <row r="103" spans="3:45" ht="15" customHeight="1" x14ac:dyDescent="0.2">
      <c r="C103" s="746"/>
      <c r="D103" s="747"/>
      <c r="E103" s="747"/>
      <c r="F103" s="747"/>
      <c r="G103" s="747"/>
      <c r="H103" s="747"/>
      <c r="I103" s="747"/>
      <c r="J103" s="747"/>
      <c r="K103" s="747"/>
      <c r="L103" s="747"/>
      <c r="M103" s="747"/>
      <c r="N103" s="747"/>
      <c r="O103" s="747"/>
      <c r="P103" s="747"/>
      <c r="Q103" s="747"/>
      <c r="R103" s="747"/>
      <c r="S103" s="747"/>
      <c r="T103" s="747"/>
      <c r="U103" s="747"/>
      <c r="V103" s="747"/>
      <c r="W103" s="747"/>
      <c r="X103" s="747"/>
      <c r="Y103" s="747"/>
      <c r="Z103" s="747"/>
      <c r="AA103" s="747"/>
      <c r="AB103" s="747"/>
      <c r="AC103" s="747"/>
      <c r="AD103" s="747"/>
      <c r="AE103" s="747"/>
      <c r="AF103" s="747"/>
      <c r="AG103" s="747"/>
      <c r="AH103" s="747"/>
      <c r="AI103" s="747"/>
      <c r="AJ103" s="747"/>
      <c r="AK103" s="747"/>
      <c r="AL103" s="747"/>
      <c r="AM103" s="747"/>
      <c r="AN103" s="747"/>
      <c r="AO103" s="747"/>
      <c r="AP103" s="747"/>
      <c r="AQ103" s="747"/>
      <c r="AR103" s="747"/>
      <c r="AS103" s="748"/>
    </row>
    <row r="104" spans="3:45" ht="15" customHeight="1" x14ac:dyDescent="0.2">
      <c r="C104" s="746"/>
      <c r="D104" s="747"/>
      <c r="E104" s="747"/>
      <c r="F104" s="747"/>
      <c r="G104" s="747"/>
      <c r="H104" s="747"/>
      <c r="I104" s="747"/>
      <c r="J104" s="747"/>
      <c r="K104" s="747"/>
      <c r="L104" s="747"/>
      <c r="M104" s="747"/>
      <c r="N104" s="747"/>
      <c r="O104" s="747"/>
      <c r="P104" s="747"/>
      <c r="Q104" s="747"/>
      <c r="R104" s="747"/>
      <c r="S104" s="747"/>
      <c r="T104" s="747"/>
      <c r="U104" s="747"/>
      <c r="V104" s="747"/>
      <c r="W104" s="747"/>
      <c r="X104" s="747"/>
      <c r="Y104" s="747"/>
      <c r="Z104" s="747"/>
      <c r="AA104" s="747"/>
      <c r="AB104" s="747"/>
      <c r="AC104" s="747"/>
      <c r="AD104" s="747"/>
      <c r="AE104" s="747"/>
      <c r="AF104" s="747"/>
      <c r="AG104" s="747"/>
      <c r="AH104" s="747"/>
      <c r="AI104" s="747"/>
      <c r="AJ104" s="747"/>
      <c r="AK104" s="747"/>
      <c r="AL104" s="747"/>
      <c r="AM104" s="747"/>
      <c r="AN104" s="747"/>
      <c r="AO104" s="747"/>
      <c r="AP104" s="747"/>
      <c r="AQ104" s="747"/>
      <c r="AR104" s="747"/>
      <c r="AS104" s="748"/>
    </row>
    <row r="105" spans="3:45" ht="15" customHeight="1" x14ac:dyDescent="0.2">
      <c r="C105" s="746"/>
      <c r="D105" s="747"/>
      <c r="E105" s="747"/>
      <c r="F105" s="747"/>
      <c r="G105" s="747"/>
      <c r="H105" s="747"/>
      <c r="I105" s="747"/>
      <c r="J105" s="747"/>
      <c r="K105" s="747"/>
      <c r="L105" s="747"/>
      <c r="M105" s="747"/>
      <c r="N105" s="747"/>
      <c r="O105" s="747"/>
      <c r="P105" s="747"/>
      <c r="Q105" s="747"/>
      <c r="R105" s="747"/>
      <c r="S105" s="747"/>
      <c r="T105" s="747"/>
      <c r="U105" s="747"/>
      <c r="V105" s="747"/>
      <c r="W105" s="747"/>
      <c r="X105" s="747"/>
      <c r="Y105" s="747"/>
      <c r="Z105" s="747"/>
      <c r="AA105" s="747"/>
      <c r="AB105" s="747"/>
      <c r="AC105" s="747"/>
      <c r="AD105" s="747"/>
      <c r="AE105" s="747"/>
      <c r="AF105" s="747"/>
      <c r="AG105" s="747"/>
      <c r="AH105" s="747"/>
      <c r="AI105" s="747"/>
      <c r="AJ105" s="747"/>
      <c r="AK105" s="747"/>
      <c r="AL105" s="747"/>
      <c r="AM105" s="747"/>
      <c r="AN105" s="747"/>
      <c r="AO105" s="747"/>
      <c r="AP105" s="747"/>
      <c r="AQ105" s="747"/>
      <c r="AR105" s="747"/>
      <c r="AS105" s="748"/>
    </row>
    <row r="106" spans="3:45" ht="15" customHeight="1" x14ac:dyDescent="0.2">
      <c r="C106" s="746"/>
      <c r="D106" s="747"/>
      <c r="E106" s="747"/>
      <c r="F106" s="747"/>
      <c r="G106" s="747"/>
      <c r="H106" s="747"/>
      <c r="I106" s="747"/>
      <c r="J106" s="747"/>
      <c r="K106" s="747"/>
      <c r="L106" s="747"/>
      <c r="M106" s="747"/>
      <c r="N106" s="747"/>
      <c r="O106" s="747"/>
      <c r="P106" s="747"/>
      <c r="Q106" s="747"/>
      <c r="R106" s="747"/>
      <c r="S106" s="747"/>
      <c r="T106" s="747"/>
      <c r="U106" s="747"/>
      <c r="V106" s="747"/>
      <c r="W106" s="747"/>
      <c r="X106" s="747"/>
      <c r="Y106" s="747"/>
      <c r="Z106" s="747"/>
      <c r="AA106" s="747"/>
      <c r="AB106" s="747"/>
      <c r="AC106" s="747"/>
      <c r="AD106" s="747"/>
      <c r="AE106" s="747"/>
      <c r="AF106" s="747"/>
      <c r="AG106" s="747"/>
      <c r="AH106" s="747"/>
      <c r="AI106" s="747"/>
      <c r="AJ106" s="747"/>
      <c r="AK106" s="747"/>
      <c r="AL106" s="747"/>
      <c r="AM106" s="747"/>
      <c r="AN106" s="747"/>
      <c r="AO106" s="747"/>
      <c r="AP106" s="747"/>
      <c r="AQ106" s="747"/>
      <c r="AR106" s="747"/>
      <c r="AS106" s="748"/>
    </row>
    <row r="107" spans="3:45" ht="15" customHeight="1" x14ac:dyDescent="0.2">
      <c r="C107" s="746"/>
      <c r="D107" s="747"/>
      <c r="E107" s="747"/>
      <c r="F107" s="747"/>
      <c r="G107" s="747"/>
      <c r="H107" s="747"/>
      <c r="I107" s="747"/>
      <c r="J107" s="747"/>
      <c r="K107" s="747"/>
      <c r="L107" s="747"/>
      <c r="M107" s="747"/>
      <c r="N107" s="747"/>
      <c r="O107" s="747"/>
      <c r="P107" s="747"/>
      <c r="Q107" s="747"/>
      <c r="R107" s="747"/>
      <c r="S107" s="747"/>
      <c r="T107" s="747"/>
      <c r="U107" s="747"/>
      <c r="V107" s="747"/>
      <c r="W107" s="747"/>
      <c r="X107" s="747"/>
      <c r="Y107" s="747"/>
      <c r="Z107" s="747"/>
      <c r="AA107" s="747"/>
      <c r="AB107" s="747"/>
      <c r="AC107" s="747"/>
      <c r="AD107" s="747"/>
      <c r="AE107" s="747"/>
      <c r="AF107" s="747"/>
      <c r="AG107" s="747"/>
      <c r="AH107" s="747"/>
      <c r="AI107" s="747"/>
      <c r="AJ107" s="747"/>
      <c r="AK107" s="747"/>
      <c r="AL107" s="747"/>
      <c r="AM107" s="747"/>
      <c r="AN107" s="747"/>
      <c r="AO107" s="747"/>
      <c r="AP107" s="747"/>
      <c r="AQ107" s="747"/>
      <c r="AR107" s="747"/>
      <c r="AS107" s="748"/>
    </row>
    <row r="108" spans="3:45" ht="15" customHeight="1" x14ac:dyDescent="0.2">
      <c r="C108" s="746"/>
      <c r="D108" s="747"/>
      <c r="E108" s="747"/>
      <c r="F108" s="747"/>
      <c r="G108" s="747"/>
      <c r="H108" s="747"/>
      <c r="I108" s="747"/>
      <c r="J108" s="747"/>
      <c r="K108" s="747"/>
      <c r="L108" s="747"/>
      <c r="M108" s="747"/>
      <c r="N108" s="747"/>
      <c r="O108" s="747"/>
      <c r="P108" s="747"/>
      <c r="Q108" s="747"/>
      <c r="R108" s="747"/>
      <c r="S108" s="747"/>
      <c r="T108" s="747"/>
      <c r="U108" s="747"/>
      <c r="V108" s="747"/>
      <c r="W108" s="747"/>
      <c r="X108" s="747"/>
      <c r="Y108" s="747"/>
      <c r="Z108" s="747"/>
      <c r="AA108" s="747"/>
      <c r="AB108" s="747"/>
      <c r="AC108" s="747"/>
      <c r="AD108" s="747"/>
      <c r="AE108" s="747"/>
      <c r="AF108" s="747"/>
      <c r="AG108" s="747"/>
      <c r="AH108" s="747"/>
      <c r="AI108" s="747"/>
      <c r="AJ108" s="747"/>
      <c r="AK108" s="747"/>
      <c r="AL108" s="747"/>
      <c r="AM108" s="747"/>
      <c r="AN108" s="747"/>
      <c r="AO108" s="747"/>
      <c r="AP108" s="747"/>
      <c r="AQ108" s="747"/>
      <c r="AR108" s="747"/>
      <c r="AS108" s="748"/>
    </row>
    <row r="109" spans="3:45" ht="15" customHeight="1" x14ac:dyDescent="0.2">
      <c r="C109" s="746"/>
      <c r="D109" s="747"/>
      <c r="E109" s="747"/>
      <c r="F109" s="747"/>
      <c r="G109" s="747"/>
      <c r="H109" s="747"/>
      <c r="I109" s="747"/>
      <c r="J109" s="747"/>
      <c r="K109" s="747"/>
      <c r="L109" s="747"/>
      <c r="M109" s="747"/>
      <c r="N109" s="747"/>
      <c r="O109" s="747"/>
      <c r="P109" s="747"/>
      <c r="Q109" s="747"/>
      <c r="R109" s="747"/>
      <c r="S109" s="747"/>
      <c r="T109" s="747"/>
      <c r="U109" s="747"/>
      <c r="V109" s="747"/>
      <c r="W109" s="747"/>
      <c r="X109" s="747"/>
      <c r="Y109" s="747"/>
      <c r="Z109" s="747"/>
      <c r="AA109" s="747"/>
      <c r="AB109" s="747"/>
      <c r="AC109" s="747"/>
      <c r="AD109" s="747"/>
      <c r="AE109" s="747"/>
      <c r="AF109" s="747"/>
      <c r="AG109" s="747"/>
      <c r="AH109" s="747"/>
      <c r="AI109" s="747"/>
      <c r="AJ109" s="747"/>
      <c r="AK109" s="747"/>
      <c r="AL109" s="747"/>
      <c r="AM109" s="747"/>
      <c r="AN109" s="747"/>
      <c r="AO109" s="747"/>
      <c r="AP109" s="747"/>
      <c r="AQ109" s="747"/>
      <c r="AR109" s="747"/>
      <c r="AS109" s="748"/>
    </row>
    <row r="110" spans="3:45" ht="15" customHeight="1" x14ac:dyDescent="0.2">
      <c r="C110" s="746"/>
      <c r="D110" s="747"/>
      <c r="E110" s="747"/>
      <c r="F110" s="747"/>
      <c r="G110" s="747"/>
      <c r="H110" s="747"/>
      <c r="I110" s="747"/>
      <c r="J110" s="747"/>
      <c r="K110" s="747"/>
      <c r="L110" s="747"/>
      <c r="M110" s="747"/>
      <c r="N110" s="747"/>
      <c r="O110" s="747"/>
      <c r="P110" s="747"/>
      <c r="Q110" s="747"/>
      <c r="R110" s="747"/>
      <c r="S110" s="747"/>
      <c r="T110" s="747"/>
      <c r="U110" s="747"/>
      <c r="V110" s="747"/>
      <c r="W110" s="747"/>
      <c r="X110" s="747"/>
      <c r="Y110" s="747"/>
      <c r="Z110" s="747"/>
      <c r="AA110" s="747"/>
      <c r="AB110" s="747"/>
      <c r="AC110" s="747"/>
      <c r="AD110" s="747"/>
      <c r="AE110" s="747"/>
      <c r="AF110" s="747"/>
      <c r="AG110" s="747"/>
      <c r="AH110" s="747"/>
      <c r="AI110" s="747"/>
      <c r="AJ110" s="747"/>
      <c r="AK110" s="747"/>
      <c r="AL110" s="747"/>
      <c r="AM110" s="747"/>
      <c r="AN110" s="747"/>
      <c r="AO110" s="747"/>
      <c r="AP110" s="747"/>
      <c r="AQ110" s="747"/>
      <c r="AR110" s="747"/>
      <c r="AS110" s="748"/>
    </row>
    <row r="111" spans="3:45" ht="15" customHeight="1" x14ac:dyDescent="0.2">
      <c r="C111" s="746"/>
      <c r="D111" s="747"/>
      <c r="E111" s="747"/>
      <c r="F111" s="747"/>
      <c r="G111" s="747"/>
      <c r="H111" s="747"/>
      <c r="I111" s="747"/>
      <c r="J111" s="747"/>
      <c r="K111" s="747"/>
      <c r="L111" s="747"/>
      <c r="M111" s="747"/>
      <c r="N111" s="747"/>
      <c r="O111" s="747"/>
      <c r="P111" s="747"/>
      <c r="Q111" s="747"/>
      <c r="R111" s="747"/>
      <c r="S111" s="747"/>
      <c r="T111" s="747"/>
      <c r="U111" s="747"/>
      <c r="V111" s="747"/>
      <c r="W111" s="747"/>
      <c r="X111" s="747"/>
      <c r="Y111" s="747"/>
      <c r="Z111" s="747"/>
      <c r="AA111" s="747"/>
      <c r="AB111" s="747"/>
      <c r="AC111" s="747"/>
      <c r="AD111" s="747"/>
      <c r="AE111" s="747"/>
      <c r="AF111" s="747"/>
      <c r="AG111" s="747"/>
      <c r="AH111" s="747"/>
      <c r="AI111" s="747"/>
      <c r="AJ111" s="747"/>
      <c r="AK111" s="747"/>
      <c r="AL111" s="747"/>
      <c r="AM111" s="747"/>
      <c r="AN111" s="747"/>
      <c r="AO111" s="747"/>
      <c r="AP111" s="747"/>
      <c r="AQ111" s="747"/>
      <c r="AR111" s="747"/>
      <c r="AS111" s="748"/>
    </row>
    <row r="112" spans="3:45" ht="15" customHeight="1" x14ac:dyDescent="0.2">
      <c r="C112" s="746"/>
      <c r="D112" s="747"/>
      <c r="E112" s="747"/>
      <c r="F112" s="747"/>
      <c r="G112" s="747"/>
      <c r="H112" s="747"/>
      <c r="I112" s="747"/>
      <c r="J112" s="747"/>
      <c r="K112" s="747"/>
      <c r="L112" s="747"/>
      <c r="M112" s="747"/>
      <c r="N112" s="747"/>
      <c r="O112" s="747"/>
      <c r="P112" s="747"/>
      <c r="Q112" s="747"/>
      <c r="R112" s="747"/>
      <c r="S112" s="747"/>
      <c r="T112" s="747"/>
      <c r="U112" s="747"/>
      <c r="V112" s="747"/>
      <c r="W112" s="747"/>
      <c r="X112" s="747"/>
      <c r="Y112" s="747"/>
      <c r="Z112" s="747"/>
      <c r="AA112" s="747"/>
      <c r="AB112" s="747"/>
      <c r="AC112" s="747"/>
      <c r="AD112" s="747"/>
      <c r="AE112" s="747"/>
      <c r="AF112" s="747"/>
      <c r="AG112" s="747"/>
      <c r="AH112" s="747"/>
      <c r="AI112" s="747"/>
      <c r="AJ112" s="747"/>
      <c r="AK112" s="747"/>
      <c r="AL112" s="747"/>
      <c r="AM112" s="747"/>
      <c r="AN112" s="747"/>
      <c r="AO112" s="747"/>
      <c r="AP112" s="747"/>
      <c r="AQ112" s="747"/>
      <c r="AR112" s="747"/>
      <c r="AS112" s="748"/>
    </row>
    <row r="113" spans="3:45" ht="15" customHeight="1" x14ac:dyDescent="0.2">
      <c r="C113" s="746"/>
      <c r="D113" s="747"/>
      <c r="E113" s="747"/>
      <c r="F113" s="747"/>
      <c r="G113" s="747"/>
      <c r="H113" s="747"/>
      <c r="I113" s="747"/>
      <c r="J113" s="747"/>
      <c r="K113" s="747"/>
      <c r="L113" s="747"/>
      <c r="M113" s="747"/>
      <c r="N113" s="747"/>
      <c r="O113" s="747"/>
      <c r="P113" s="747"/>
      <c r="Q113" s="747"/>
      <c r="R113" s="747"/>
      <c r="S113" s="747"/>
      <c r="T113" s="747"/>
      <c r="U113" s="747"/>
      <c r="V113" s="747"/>
      <c r="W113" s="747"/>
      <c r="X113" s="747"/>
      <c r="Y113" s="747"/>
      <c r="Z113" s="747"/>
      <c r="AA113" s="747"/>
      <c r="AB113" s="747"/>
      <c r="AC113" s="747"/>
      <c r="AD113" s="747"/>
      <c r="AE113" s="747"/>
      <c r="AF113" s="747"/>
      <c r="AG113" s="747"/>
      <c r="AH113" s="747"/>
      <c r="AI113" s="747"/>
      <c r="AJ113" s="747"/>
      <c r="AK113" s="747"/>
      <c r="AL113" s="747"/>
      <c r="AM113" s="747"/>
      <c r="AN113" s="747"/>
      <c r="AO113" s="747"/>
      <c r="AP113" s="747"/>
      <c r="AQ113" s="747"/>
      <c r="AR113" s="747"/>
      <c r="AS113" s="748"/>
    </row>
    <row r="114" spans="3:45" ht="15" customHeight="1" x14ac:dyDescent="0.2">
      <c r="C114" s="746"/>
      <c r="D114" s="747"/>
      <c r="E114" s="747"/>
      <c r="F114" s="747"/>
      <c r="G114" s="747"/>
      <c r="H114" s="747"/>
      <c r="I114" s="747"/>
      <c r="J114" s="747"/>
      <c r="K114" s="747"/>
      <c r="L114" s="747"/>
      <c r="M114" s="747"/>
      <c r="N114" s="747"/>
      <c r="O114" s="747"/>
      <c r="P114" s="747"/>
      <c r="Q114" s="747"/>
      <c r="R114" s="747"/>
      <c r="S114" s="747"/>
      <c r="T114" s="747"/>
      <c r="U114" s="747"/>
      <c r="V114" s="747"/>
      <c r="W114" s="747"/>
      <c r="X114" s="747"/>
      <c r="Y114" s="747"/>
      <c r="Z114" s="747"/>
      <c r="AA114" s="747"/>
      <c r="AB114" s="747"/>
      <c r="AC114" s="747"/>
      <c r="AD114" s="747"/>
      <c r="AE114" s="747"/>
      <c r="AF114" s="747"/>
      <c r="AG114" s="747"/>
      <c r="AH114" s="747"/>
      <c r="AI114" s="747"/>
      <c r="AJ114" s="747"/>
      <c r="AK114" s="747"/>
      <c r="AL114" s="747"/>
      <c r="AM114" s="747"/>
      <c r="AN114" s="747"/>
      <c r="AO114" s="747"/>
      <c r="AP114" s="747"/>
      <c r="AQ114" s="747"/>
      <c r="AR114" s="747"/>
      <c r="AS114" s="748"/>
    </row>
    <row r="115" spans="3:45" ht="15" customHeight="1" x14ac:dyDescent="0.2">
      <c r="C115" s="746"/>
      <c r="D115" s="747"/>
      <c r="E115" s="747"/>
      <c r="F115" s="747"/>
      <c r="G115" s="747"/>
      <c r="H115" s="747"/>
      <c r="I115" s="747"/>
      <c r="J115" s="747"/>
      <c r="K115" s="747"/>
      <c r="L115" s="747"/>
      <c r="M115" s="747"/>
      <c r="N115" s="747"/>
      <c r="O115" s="747"/>
      <c r="P115" s="747"/>
      <c r="Q115" s="747"/>
      <c r="R115" s="747"/>
      <c r="S115" s="747"/>
      <c r="T115" s="747"/>
      <c r="U115" s="747"/>
      <c r="V115" s="747"/>
      <c r="W115" s="747"/>
      <c r="X115" s="747"/>
      <c r="Y115" s="747"/>
      <c r="Z115" s="747"/>
      <c r="AA115" s="747"/>
      <c r="AB115" s="747"/>
      <c r="AC115" s="747"/>
      <c r="AD115" s="747"/>
      <c r="AE115" s="747"/>
      <c r="AF115" s="747"/>
      <c r="AG115" s="747"/>
      <c r="AH115" s="747"/>
      <c r="AI115" s="747"/>
      <c r="AJ115" s="747"/>
      <c r="AK115" s="747"/>
      <c r="AL115" s="747"/>
      <c r="AM115" s="747"/>
      <c r="AN115" s="747"/>
      <c r="AO115" s="747"/>
      <c r="AP115" s="747"/>
      <c r="AQ115" s="747"/>
      <c r="AR115" s="747"/>
      <c r="AS115" s="748"/>
    </row>
    <row r="116" spans="3:45" ht="15" customHeight="1" x14ac:dyDescent="0.2">
      <c r="C116" s="746"/>
      <c r="D116" s="747"/>
      <c r="E116" s="747"/>
      <c r="F116" s="747"/>
      <c r="G116" s="747"/>
      <c r="H116" s="747"/>
      <c r="I116" s="747"/>
      <c r="J116" s="747"/>
      <c r="K116" s="747"/>
      <c r="L116" s="747"/>
      <c r="M116" s="747"/>
      <c r="N116" s="747"/>
      <c r="O116" s="747"/>
      <c r="P116" s="747"/>
      <c r="Q116" s="747"/>
      <c r="R116" s="747"/>
      <c r="S116" s="747"/>
      <c r="T116" s="747"/>
      <c r="U116" s="747"/>
      <c r="V116" s="747"/>
      <c r="W116" s="747"/>
      <c r="X116" s="747"/>
      <c r="Y116" s="747"/>
      <c r="Z116" s="747"/>
      <c r="AA116" s="747"/>
      <c r="AB116" s="747"/>
      <c r="AC116" s="747"/>
      <c r="AD116" s="747"/>
      <c r="AE116" s="747"/>
      <c r="AF116" s="747"/>
      <c r="AG116" s="747"/>
      <c r="AH116" s="747"/>
      <c r="AI116" s="747"/>
      <c r="AJ116" s="747"/>
      <c r="AK116" s="747"/>
      <c r="AL116" s="747"/>
      <c r="AM116" s="747"/>
      <c r="AN116" s="747"/>
      <c r="AO116" s="747"/>
      <c r="AP116" s="747"/>
      <c r="AQ116" s="747"/>
      <c r="AR116" s="747"/>
      <c r="AS116" s="748"/>
    </row>
    <row r="117" spans="3:45" ht="15" customHeight="1" x14ac:dyDescent="0.2">
      <c r="C117" s="746"/>
      <c r="D117" s="747"/>
      <c r="E117" s="747"/>
      <c r="F117" s="747"/>
      <c r="G117" s="747"/>
      <c r="H117" s="747"/>
      <c r="I117" s="747"/>
      <c r="J117" s="747"/>
      <c r="K117" s="747"/>
      <c r="L117" s="747"/>
      <c r="M117" s="747"/>
      <c r="N117" s="747"/>
      <c r="O117" s="747"/>
      <c r="P117" s="747"/>
      <c r="Q117" s="747"/>
      <c r="R117" s="747"/>
      <c r="S117" s="747"/>
      <c r="T117" s="747"/>
      <c r="U117" s="747"/>
      <c r="V117" s="747"/>
      <c r="W117" s="747"/>
      <c r="X117" s="747"/>
      <c r="Y117" s="747"/>
      <c r="Z117" s="747"/>
      <c r="AA117" s="747"/>
      <c r="AB117" s="747"/>
      <c r="AC117" s="747"/>
      <c r="AD117" s="747"/>
      <c r="AE117" s="747"/>
      <c r="AF117" s="747"/>
      <c r="AG117" s="747"/>
      <c r="AH117" s="747"/>
      <c r="AI117" s="747"/>
      <c r="AJ117" s="747"/>
      <c r="AK117" s="747"/>
      <c r="AL117" s="747"/>
      <c r="AM117" s="747"/>
      <c r="AN117" s="747"/>
      <c r="AO117" s="747"/>
      <c r="AP117" s="747"/>
      <c r="AQ117" s="747"/>
      <c r="AR117" s="747"/>
      <c r="AS117" s="748"/>
    </row>
    <row r="118" spans="3:45" ht="15" customHeight="1" x14ac:dyDescent="0.2">
      <c r="C118" s="746"/>
      <c r="D118" s="747"/>
      <c r="E118" s="747"/>
      <c r="F118" s="747"/>
      <c r="G118" s="747"/>
      <c r="H118" s="747"/>
      <c r="I118" s="747"/>
      <c r="J118" s="747"/>
      <c r="K118" s="747"/>
      <c r="L118" s="747"/>
      <c r="M118" s="747"/>
      <c r="N118" s="747"/>
      <c r="O118" s="747"/>
      <c r="P118" s="747"/>
      <c r="Q118" s="747"/>
      <c r="R118" s="747"/>
      <c r="S118" s="747"/>
      <c r="T118" s="747"/>
      <c r="U118" s="747"/>
      <c r="V118" s="747"/>
      <c r="W118" s="747"/>
      <c r="X118" s="747"/>
      <c r="Y118" s="747"/>
      <c r="Z118" s="747"/>
      <c r="AA118" s="747"/>
      <c r="AB118" s="747"/>
      <c r="AC118" s="747"/>
      <c r="AD118" s="747"/>
      <c r="AE118" s="747"/>
      <c r="AF118" s="747"/>
      <c r="AG118" s="747"/>
      <c r="AH118" s="747"/>
      <c r="AI118" s="747"/>
      <c r="AJ118" s="747"/>
      <c r="AK118" s="747"/>
      <c r="AL118" s="747"/>
      <c r="AM118" s="747"/>
      <c r="AN118" s="747"/>
      <c r="AO118" s="747"/>
      <c r="AP118" s="747"/>
      <c r="AQ118" s="747"/>
      <c r="AR118" s="747"/>
      <c r="AS118" s="748"/>
    </row>
    <row r="119" spans="3:45" ht="15" customHeight="1" x14ac:dyDescent="0.2">
      <c r="C119" s="746"/>
      <c r="D119" s="747"/>
      <c r="E119" s="747"/>
      <c r="F119" s="747"/>
      <c r="G119" s="747"/>
      <c r="H119" s="747"/>
      <c r="I119" s="747"/>
      <c r="J119" s="747"/>
      <c r="K119" s="747"/>
      <c r="L119" s="747"/>
      <c r="M119" s="747"/>
      <c r="N119" s="747"/>
      <c r="O119" s="747"/>
      <c r="P119" s="747"/>
      <c r="Q119" s="747"/>
      <c r="R119" s="747"/>
      <c r="S119" s="747"/>
      <c r="T119" s="747"/>
      <c r="U119" s="747"/>
      <c r="V119" s="747"/>
      <c r="W119" s="747"/>
      <c r="X119" s="747"/>
      <c r="Y119" s="747"/>
      <c r="Z119" s="747"/>
      <c r="AA119" s="747"/>
      <c r="AB119" s="747"/>
      <c r="AC119" s="747"/>
      <c r="AD119" s="747"/>
      <c r="AE119" s="747"/>
      <c r="AF119" s="747"/>
      <c r="AG119" s="747"/>
      <c r="AH119" s="747"/>
      <c r="AI119" s="747"/>
      <c r="AJ119" s="747"/>
      <c r="AK119" s="747"/>
      <c r="AL119" s="747"/>
      <c r="AM119" s="747"/>
      <c r="AN119" s="747"/>
      <c r="AO119" s="747"/>
      <c r="AP119" s="747"/>
      <c r="AQ119" s="747"/>
      <c r="AR119" s="747"/>
      <c r="AS119" s="748"/>
    </row>
    <row r="120" spans="3:45" ht="15" customHeight="1" x14ac:dyDescent="0.2">
      <c r="C120" s="746"/>
      <c r="D120" s="747"/>
      <c r="E120" s="747"/>
      <c r="F120" s="747"/>
      <c r="G120" s="747"/>
      <c r="H120" s="747"/>
      <c r="I120" s="747"/>
      <c r="J120" s="747"/>
      <c r="K120" s="747"/>
      <c r="L120" s="747"/>
      <c r="M120" s="747"/>
      <c r="N120" s="747"/>
      <c r="O120" s="747"/>
      <c r="P120" s="747"/>
      <c r="Q120" s="747"/>
      <c r="R120" s="747"/>
      <c r="S120" s="747"/>
      <c r="T120" s="747"/>
      <c r="U120" s="747"/>
      <c r="V120" s="747"/>
      <c r="W120" s="747"/>
      <c r="X120" s="747"/>
      <c r="Y120" s="747"/>
      <c r="Z120" s="747"/>
      <c r="AA120" s="747"/>
      <c r="AB120" s="747"/>
      <c r="AC120" s="747"/>
      <c r="AD120" s="747"/>
      <c r="AE120" s="747"/>
      <c r="AF120" s="747"/>
      <c r="AG120" s="747"/>
      <c r="AH120" s="747"/>
      <c r="AI120" s="747"/>
      <c r="AJ120" s="747"/>
      <c r="AK120" s="747"/>
      <c r="AL120" s="747"/>
      <c r="AM120" s="747"/>
      <c r="AN120" s="747"/>
      <c r="AO120" s="747"/>
      <c r="AP120" s="747"/>
      <c r="AQ120" s="747"/>
      <c r="AR120" s="747"/>
      <c r="AS120" s="748"/>
    </row>
    <row r="121" spans="3:45" ht="15" customHeight="1" x14ac:dyDescent="0.2">
      <c r="C121" s="746"/>
      <c r="D121" s="747"/>
      <c r="E121" s="747"/>
      <c r="F121" s="747"/>
      <c r="G121" s="747"/>
      <c r="H121" s="747"/>
      <c r="I121" s="747"/>
      <c r="J121" s="747"/>
      <c r="K121" s="747"/>
      <c r="L121" s="747"/>
      <c r="M121" s="747"/>
      <c r="N121" s="747"/>
      <c r="O121" s="747"/>
      <c r="P121" s="747"/>
      <c r="Q121" s="747"/>
      <c r="R121" s="747"/>
      <c r="S121" s="747"/>
      <c r="T121" s="747"/>
      <c r="U121" s="747"/>
      <c r="V121" s="747"/>
      <c r="W121" s="747"/>
      <c r="X121" s="747"/>
      <c r="Y121" s="747"/>
      <c r="Z121" s="747"/>
      <c r="AA121" s="747"/>
      <c r="AB121" s="747"/>
      <c r="AC121" s="747"/>
      <c r="AD121" s="747"/>
      <c r="AE121" s="747"/>
      <c r="AF121" s="747"/>
      <c r="AG121" s="747"/>
      <c r="AH121" s="747"/>
      <c r="AI121" s="747"/>
      <c r="AJ121" s="747"/>
      <c r="AK121" s="747"/>
      <c r="AL121" s="747"/>
      <c r="AM121" s="747"/>
      <c r="AN121" s="747"/>
      <c r="AO121" s="747"/>
      <c r="AP121" s="747"/>
      <c r="AQ121" s="747"/>
      <c r="AR121" s="747"/>
      <c r="AS121" s="748"/>
    </row>
    <row r="122" spans="3:45" ht="15" customHeight="1" x14ac:dyDescent="0.2">
      <c r="C122" s="746"/>
      <c r="D122" s="747"/>
      <c r="E122" s="747"/>
      <c r="F122" s="747"/>
      <c r="G122" s="747"/>
      <c r="H122" s="747"/>
      <c r="I122" s="747"/>
      <c r="J122" s="747"/>
      <c r="K122" s="747"/>
      <c r="L122" s="747"/>
      <c r="M122" s="747"/>
      <c r="N122" s="747"/>
      <c r="O122" s="747"/>
      <c r="P122" s="747"/>
      <c r="Q122" s="747"/>
      <c r="R122" s="747"/>
      <c r="S122" s="747"/>
      <c r="T122" s="747"/>
      <c r="U122" s="747"/>
      <c r="V122" s="747"/>
      <c r="W122" s="747"/>
      <c r="X122" s="747"/>
      <c r="Y122" s="747"/>
      <c r="Z122" s="747"/>
      <c r="AA122" s="747"/>
      <c r="AB122" s="747"/>
      <c r="AC122" s="747"/>
      <c r="AD122" s="747"/>
      <c r="AE122" s="747"/>
      <c r="AF122" s="747"/>
      <c r="AG122" s="747"/>
      <c r="AH122" s="747"/>
      <c r="AI122" s="747"/>
      <c r="AJ122" s="747"/>
      <c r="AK122" s="747"/>
      <c r="AL122" s="747"/>
      <c r="AM122" s="747"/>
      <c r="AN122" s="747"/>
      <c r="AO122" s="747"/>
      <c r="AP122" s="747"/>
      <c r="AQ122" s="747"/>
      <c r="AR122" s="747"/>
      <c r="AS122" s="748"/>
    </row>
    <row r="123" spans="3:45" ht="15" customHeight="1" x14ac:dyDescent="0.2">
      <c r="C123" s="746"/>
      <c r="D123" s="747"/>
      <c r="E123" s="747"/>
      <c r="F123" s="747"/>
      <c r="G123" s="747"/>
      <c r="H123" s="747"/>
      <c r="I123" s="747"/>
      <c r="J123" s="747"/>
      <c r="K123" s="747"/>
      <c r="L123" s="747"/>
      <c r="M123" s="747"/>
      <c r="N123" s="747"/>
      <c r="O123" s="747"/>
      <c r="P123" s="747"/>
      <c r="Q123" s="747"/>
      <c r="R123" s="747"/>
      <c r="S123" s="747"/>
      <c r="T123" s="747"/>
      <c r="U123" s="747"/>
      <c r="V123" s="747"/>
      <c r="W123" s="747"/>
      <c r="X123" s="747"/>
      <c r="Y123" s="747"/>
      <c r="Z123" s="747"/>
      <c r="AA123" s="747"/>
      <c r="AB123" s="747"/>
      <c r="AC123" s="747"/>
      <c r="AD123" s="747"/>
      <c r="AE123" s="747"/>
      <c r="AF123" s="747"/>
      <c r="AG123" s="747"/>
      <c r="AH123" s="747"/>
      <c r="AI123" s="747"/>
      <c r="AJ123" s="747"/>
      <c r="AK123" s="747"/>
      <c r="AL123" s="747"/>
      <c r="AM123" s="747"/>
      <c r="AN123" s="747"/>
      <c r="AO123" s="747"/>
      <c r="AP123" s="747"/>
      <c r="AQ123" s="747"/>
      <c r="AR123" s="747"/>
      <c r="AS123" s="748"/>
    </row>
    <row r="124" spans="3:45" ht="15" customHeight="1" x14ac:dyDescent="0.2">
      <c r="C124" s="746"/>
      <c r="D124" s="747"/>
      <c r="E124" s="747"/>
      <c r="F124" s="747"/>
      <c r="G124" s="747"/>
      <c r="H124" s="747"/>
      <c r="I124" s="747"/>
      <c r="J124" s="747"/>
      <c r="K124" s="747"/>
      <c r="L124" s="747"/>
      <c r="M124" s="747"/>
      <c r="N124" s="747"/>
      <c r="O124" s="747"/>
      <c r="P124" s="747"/>
      <c r="Q124" s="747"/>
      <c r="R124" s="747"/>
      <c r="S124" s="747"/>
      <c r="T124" s="747"/>
      <c r="U124" s="747"/>
      <c r="V124" s="747"/>
      <c r="W124" s="747"/>
      <c r="X124" s="747"/>
      <c r="Y124" s="747"/>
      <c r="Z124" s="747"/>
      <c r="AA124" s="747"/>
      <c r="AB124" s="747"/>
      <c r="AC124" s="747"/>
      <c r="AD124" s="747"/>
      <c r="AE124" s="747"/>
      <c r="AF124" s="747"/>
      <c r="AG124" s="747"/>
      <c r="AH124" s="747"/>
      <c r="AI124" s="747"/>
      <c r="AJ124" s="747"/>
      <c r="AK124" s="747"/>
      <c r="AL124" s="747"/>
      <c r="AM124" s="747"/>
      <c r="AN124" s="747"/>
      <c r="AO124" s="747"/>
      <c r="AP124" s="747"/>
      <c r="AQ124" s="747"/>
      <c r="AR124" s="747"/>
      <c r="AS124" s="748"/>
    </row>
    <row r="125" spans="3:45" ht="15" customHeight="1" x14ac:dyDescent="0.2">
      <c r="C125" s="746"/>
      <c r="D125" s="747"/>
      <c r="E125" s="747"/>
      <c r="F125" s="747"/>
      <c r="G125" s="747"/>
      <c r="H125" s="747"/>
      <c r="I125" s="747"/>
      <c r="J125" s="747"/>
      <c r="K125" s="747"/>
      <c r="L125" s="747"/>
      <c r="M125" s="747"/>
      <c r="N125" s="747"/>
      <c r="O125" s="747"/>
      <c r="P125" s="747"/>
      <c r="Q125" s="747"/>
      <c r="R125" s="747"/>
      <c r="S125" s="747"/>
      <c r="T125" s="747"/>
      <c r="U125" s="747"/>
      <c r="V125" s="747"/>
      <c r="W125" s="747"/>
      <c r="X125" s="747"/>
      <c r="Y125" s="747"/>
      <c r="Z125" s="747"/>
      <c r="AA125" s="747"/>
      <c r="AB125" s="747"/>
      <c r="AC125" s="747"/>
      <c r="AD125" s="747"/>
      <c r="AE125" s="747"/>
      <c r="AF125" s="747"/>
      <c r="AG125" s="747"/>
      <c r="AH125" s="747"/>
      <c r="AI125" s="747"/>
      <c r="AJ125" s="747"/>
      <c r="AK125" s="747"/>
      <c r="AL125" s="747"/>
      <c r="AM125" s="747"/>
      <c r="AN125" s="747"/>
      <c r="AO125" s="747"/>
      <c r="AP125" s="747"/>
      <c r="AQ125" s="747"/>
      <c r="AR125" s="747"/>
      <c r="AS125" s="748"/>
    </row>
    <row r="126" spans="3:45" ht="15" customHeight="1" x14ac:dyDescent="0.2">
      <c r="C126" s="746"/>
      <c r="D126" s="747"/>
      <c r="E126" s="747"/>
      <c r="F126" s="747"/>
      <c r="G126" s="747"/>
      <c r="H126" s="747"/>
      <c r="I126" s="747"/>
      <c r="J126" s="747"/>
      <c r="K126" s="747"/>
      <c r="L126" s="747"/>
      <c r="M126" s="747"/>
      <c r="N126" s="747"/>
      <c r="O126" s="747"/>
      <c r="P126" s="747"/>
      <c r="Q126" s="747"/>
      <c r="R126" s="747"/>
      <c r="S126" s="747"/>
      <c r="T126" s="747"/>
      <c r="U126" s="747"/>
      <c r="V126" s="747"/>
      <c r="W126" s="747"/>
      <c r="X126" s="747"/>
      <c r="Y126" s="747"/>
      <c r="Z126" s="747"/>
      <c r="AA126" s="747"/>
      <c r="AB126" s="747"/>
      <c r="AC126" s="747"/>
      <c r="AD126" s="747"/>
      <c r="AE126" s="747"/>
      <c r="AF126" s="747"/>
      <c r="AG126" s="747"/>
      <c r="AH126" s="747"/>
      <c r="AI126" s="747"/>
      <c r="AJ126" s="747"/>
      <c r="AK126" s="747"/>
      <c r="AL126" s="747"/>
      <c r="AM126" s="747"/>
      <c r="AN126" s="747"/>
      <c r="AO126" s="747"/>
      <c r="AP126" s="747"/>
      <c r="AQ126" s="747"/>
      <c r="AR126" s="747"/>
      <c r="AS126" s="748"/>
    </row>
    <row r="127" spans="3:45" ht="15" customHeight="1" x14ac:dyDescent="0.2">
      <c r="C127" s="746"/>
      <c r="D127" s="747"/>
      <c r="E127" s="747"/>
      <c r="F127" s="747"/>
      <c r="G127" s="747"/>
      <c r="H127" s="747"/>
      <c r="I127" s="747"/>
      <c r="J127" s="747"/>
      <c r="K127" s="747"/>
      <c r="L127" s="747"/>
      <c r="M127" s="747"/>
      <c r="N127" s="747"/>
      <c r="O127" s="747"/>
      <c r="P127" s="747"/>
      <c r="Q127" s="747"/>
      <c r="R127" s="747"/>
      <c r="S127" s="747"/>
      <c r="T127" s="747"/>
      <c r="U127" s="747"/>
      <c r="V127" s="747"/>
      <c r="W127" s="747"/>
      <c r="X127" s="747"/>
      <c r="Y127" s="747"/>
      <c r="Z127" s="747"/>
      <c r="AA127" s="747"/>
      <c r="AB127" s="747"/>
      <c r="AC127" s="747"/>
      <c r="AD127" s="747"/>
      <c r="AE127" s="747"/>
      <c r="AF127" s="747"/>
      <c r="AG127" s="747"/>
      <c r="AH127" s="747"/>
      <c r="AI127" s="747"/>
      <c r="AJ127" s="747"/>
      <c r="AK127" s="747"/>
      <c r="AL127" s="747"/>
      <c r="AM127" s="747"/>
      <c r="AN127" s="747"/>
      <c r="AO127" s="747"/>
      <c r="AP127" s="747"/>
      <c r="AQ127" s="747"/>
      <c r="AR127" s="747"/>
      <c r="AS127" s="748"/>
    </row>
    <row r="128" spans="3:45" ht="15" customHeight="1" x14ac:dyDescent="0.2">
      <c r="C128" s="746"/>
      <c r="D128" s="747"/>
      <c r="E128" s="747"/>
      <c r="F128" s="747"/>
      <c r="G128" s="747"/>
      <c r="H128" s="747"/>
      <c r="I128" s="747"/>
      <c r="J128" s="747"/>
      <c r="K128" s="747"/>
      <c r="L128" s="747"/>
      <c r="M128" s="747"/>
      <c r="N128" s="747"/>
      <c r="O128" s="747"/>
      <c r="P128" s="747"/>
      <c r="Q128" s="747"/>
      <c r="R128" s="747"/>
      <c r="S128" s="747"/>
      <c r="T128" s="747"/>
      <c r="U128" s="747"/>
      <c r="V128" s="747"/>
      <c r="W128" s="747"/>
      <c r="X128" s="747"/>
      <c r="Y128" s="747"/>
      <c r="Z128" s="747"/>
      <c r="AA128" s="747"/>
      <c r="AB128" s="747"/>
      <c r="AC128" s="747"/>
      <c r="AD128" s="747"/>
      <c r="AE128" s="747"/>
      <c r="AF128" s="747"/>
      <c r="AG128" s="747"/>
      <c r="AH128" s="747"/>
      <c r="AI128" s="747"/>
      <c r="AJ128" s="747"/>
      <c r="AK128" s="747"/>
      <c r="AL128" s="747"/>
      <c r="AM128" s="747"/>
      <c r="AN128" s="747"/>
      <c r="AO128" s="747"/>
      <c r="AP128" s="747"/>
      <c r="AQ128" s="747"/>
      <c r="AR128" s="747"/>
      <c r="AS128" s="748"/>
    </row>
    <row r="129" spans="3:45" ht="15" customHeight="1" x14ac:dyDescent="0.2">
      <c r="C129" s="746"/>
      <c r="D129" s="747"/>
      <c r="E129" s="747"/>
      <c r="F129" s="747"/>
      <c r="G129" s="747"/>
      <c r="H129" s="747"/>
      <c r="I129" s="747"/>
      <c r="J129" s="747"/>
      <c r="K129" s="747"/>
      <c r="L129" s="747"/>
      <c r="M129" s="747"/>
      <c r="N129" s="747"/>
      <c r="O129" s="747"/>
      <c r="P129" s="747"/>
      <c r="Q129" s="747"/>
      <c r="R129" s="747"/>
      <c r="S129" s="747"/>
      <c r="T129" s="747"/>
      <c r="U129" s="747"/>
      <c r="V129" s="747"/>
      <c r="W129" s="747"/>
      <c r="X129" s="747"/>
      <c r="Y129" s="747"/>
      <c r="Z129" s="747"/>
      <c r="AA129" s="747"/>
      <c r="AB129" s="747"/>
      <c r="AC129" s="747"/>
      <c r="AD129" s="747"/>
      <c r="AE129" s="747"/>
      <c r="AF129" s="747"/>
      <c r="AG129" s="747"/>
      <c r="AH129" s="747"/>
      <c r="AI129" s="747"/>
      <c r="AJ129" s="747"/>
      <c r="AK129" s="747"/>
      <c r="AL129" s="747"/>
      <c r="AM129" s="747"/>
      <c r="AN129" s="747"/>
      <c r="AO129" s="747"/>
      <c r="AP129" s="747"/>
      <c r="AQ129" s="747"/>
      <c r="AR129" s="747"/>
      <c r="AS129" s="748"/>
    </row>
    <row r="130" spans="3:45" ht="15" customHeight="1" x14ac:dyDescent="0.2">
      <c r="C130" s="746"/>
      <c r="D130" s="747"/>
      <c r="E130" s="747"/>
      <c r="F130" s="747"/>
      <c r="G130" s="747"/>
      <c r="H130" s="747"/>
      <c r="I130" s="747"/>
      <c r="J130" s="747"/>
      <c r="K130" s="747"/>
      <c r="L130" s="747"/>
      <c r="M130" s="747"/>
      <c r="N130" s="747"/>
      <c r="O130" s="747"/>
      <c r="P130" s="747"/>
      <c r="Q130" s="747"/>
      <c r="R130" s="747"/>
      <c r="S130" s="747"/>
      <c r="T130" s="747"/>
      <c r="U130" s="747"/>
      <c r="V130" s="747"/>
      <c r="W130" s="747"/>
      <c r="X130" s="747"/>
      <c r="Y130" s="747"/>
      <c r="Z130" s="747"/>
      <c r="AA130" s="747"/>
      <c r="AB130" s="747"/>
      <c r="AC130" s="747"/>
      <c r="AD130" s="747"/>
      <c r="AE130" s="747"/>
      <c r="AF130" s="747"/>
      <c r="AG130" s="747"/>
      <c r="AH130" s="747"/>
      <c r="AI130" s="747"/>
      <c r="AJ130" s="747"/>
      <c r="AK130" s="747"/>
      <c r="AL130" s="747"/>
      <c r="AM130" s="747"/>
      <c r="AN130" s="747"/>
      <c r="AO130" s="747"/>
      <c r="AP130" s="747"/>
      <c r="AQ130" s="747"/>
      <c r="AR130" s="747"/>
      <c r="AS130" s="748"/>
    </row>
    <row r="131" spans="3:45" ht="15" customHeight="1" x14ac:dyDescent="0.2">
      <c r="C131" s="746"/>
      <c r="D131" s="747"/>
      <c r="E131" s="747"/>
      <c r="F131" s="747"/>
      <c r="G131" s="747"/>
      <c r="H131" s="747"/>
      <c r="I131" s="747"/>
      <c r="J131" s="747"/>
      <c r="K131" s="747"/>
      <c r="L131" s="747"/>
      <c r="M131" s="747"/>
      <c r="N131" s="747"/>
      <c r="O131" s="747"/>
      <c r="P131" s="747"/>
      <c r="Q131" s="747"/>
      <c r="R131" s="747"/>
      <c r="S131" s="747"/>
      <c r="T131" s="747"/>
      <c r="U131" s="747"/>
      <c r="V131" s="747"/>
      <c r="W131" s="747"/>
      <c r="X131" s="747"/>
      <c r="Y131" s="747"/>
      <c r="Z131" s="747"/>
      <c r="AA131" s="747"/>
      <c r="AB131" s="747"/>
      <c r="AC131" s="747"/>
      <c r="AD131" s="747"/>
      <c r="AE131" s="747"/>
      <c r="AF131" s="747"/>
      <c r="AG131" s="747"/>
      <c r="AH131" s="747"/>
      <c r="AI131" s="747"/>
      <c r="AJ131" s="747"/>
      <c r="AK131" s="747"/>
      <c r="AL131" s="747"/>
      <c r="AM131" s="747"/>
      <c r="AN131" s="747"/>
      <c r="AO131" s="747"/>
      <c r="AP131" s="747"/>
      <c r="AQ131" s="747"/>
      <c r="AR131" s="747"/>
      <c r="AS131" s="748"/>
    </row>
    <row r="132" spans="3:45" ht="15" customHeight="1" x14ac:dyDescent="0.2">
      <c r="C132" s="746"/>
      <c r="D132" s="747"/>
      <c r="E132" s="747"/>
      <c r="F132" s="747"/>
      <c r="G132" s="747"/>
      <c r="H132" s="747"/>
      <c r="I132" s="747"/>
      <c r="J132" s="747"/>
      <c r="K132" s="747"/>
      <c r="L132" s="747"/>
      <c r="M132" s="747"/>
      <c r="N132" s="747"/>
      <c r="O132" s="747"/>
      <c r="P132" s="747"/>
      <c r="Q132" s="747"/>
      <c r="R132" s="747"/>
      <c r="S132" s="747"/>
      <c r="T132" s="747"/>
      <c r="U132" s="747"/>
      <c r="V132" s="747"/>
      <c r="W132" s="747"/>
      <c r="X132" s="747"/>
      <c r="Y132" s="747"/>
      <c r="Z132" s="747"/>
      <c r="AA132" s="747"/>
      <c r="AB132" s="747"/>
      <c r="AC132" s="747"/>
      <c r="AD132" s="747"/>
      <c r="AE132" s="747"/>
      <c r="AF132" s="747"/>
      <c r="AG132" s="747"/>
      <c r="AH132" s="747"/>
      <c r="AI132" s="747"/>
      <c r="AJ132" s="747"/>
      <c r="AK132" s="747"/>
      <c r="AL132" s="747"/>
      <c r="AM132" s="747"/>
      <c r="AN132" s="747"/>
      <c r="AO132" s="747"/>
      <c r="AP132" s="747"/>
      <c r="AQ132" s="747"/>
      <c r="AR132" s="747"/>
      <c r="AS132" s="748"/>
    </row>
    <row r="133" spans="3:45" ht="15" customHeight="1" x14ac:dyDescent="0.2">
      <c r="C133" s="746"/>
      <c r="D133" s="747"/>
      <c r="E133" s="747"/>
      <c r="F133" s="747"/>
      <c r="G133" s="747"/>
      <c r="H133" s="747"/>
      <c r="I133" s="747"/>
      <c r="J133" s="747"/>
      <c r="K133" s="747"/>
      <c r="L133" s="747"/>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747"/>
      <c r="AK133" s="747"/>
      <c r="AL133" s="747"/>
      <c r="AM133" s="747"/>
      <c r="AN133" s="747"/>
      <c r="AO133" s="747"/>
      <c r="AP133" s="747"/>
      <c r="AQ133" s="747"/>
      <c r="AR133" s="747"/>
      <c r="AS133" s="748"/>
    </row>
    <row r="134" spans="3:45" ht="15" customHeight="1" x14ac:dyDescent="0.2">
      <c r="C134" s="746"/>
      <c r="D134" s="747"/>
      <c r="E134" s="747"/>
      <c r="F134" s="747"/>
      <c r="G134" s="747"/>
      <c r="H134" s="747"/>
      <c r="I134" s="747"/>
      <c r="J134" s="747"/>
      <c r="K134" s="747"/>
      <c r="L134" s="747"/>
      <c r="M134" s="747"/>
      <c r="N134" s="747"/>
      <c r="O134" s="747"/>
      <c r="P134" s="747"/>
      <c r="Q134" s="747"/>
      <c r="R134" s="747"/>
      <c r="S134" s="747"/>
      <c r="T134" s="747"/>
      <c r="U134" s="747"/>
      <c r="V134" s="747"/>
      <c r="W134" s="747"/>
      <c r="X134" s="747"/>
      <c r="Y134" s="747"/>
      <c r="Z134" s="747"/>
      <c r="AA134" s="747"/>
      <c r="AB134" s="747"/>
      <c r="AC134" s="747"/>
      <c r="AD134" s="747"/>
      <c r="AE134" s="747"/>
      <c r="AF134" s="747"/>
      <c r="AG134" s="747"/>
      <c r="AH134" s="747"/>
      <c r="AI134" s="747"/>
      <c r="AJ134" s="747"/>
      <c r="AK134" s="747"/>
      <c r="AL134" s="747"/>
      <c r="AM134" s="747"/>
      <c r="AN134" s="747"/>
      <c r="AO134" s="747"/>
      <c r="AP134" s="747"/>
      <c r="AQ134" s="747"/>
      <c r="AR134" s="747"/>
      <c r="AS134" s="748"/>
    </row>
    <row r="135" spans="3:45" ht="15" customHeight="1" x14ac:dyDescent="0.2">
      <c r="C135" s="746"/>
      <c r="D135" s="747"/>
      <c r="E135" s="747"/>
      <c r="F135" s="747"/>
      <c r="G135" s="747"/>
      <c r="H135" s="747"/>
      <c r="I135" s="747"/>
      <c r="J135" s="747"/>
      <c r="K135" s="747"/>
      <c r="L135" s="747"/>
      <c r="M135" s="747"/>
      <c r="N135" s="747"/>
      <c r="O135" s="747"/>
      <c r="P135" s="747"/>
      <c r="Q135" s="747"/>
      <c r="R135" s="747"/>
      <c r="S135" s="747"/>
      <c r="T135" s="747"/>
      <c r="U135" s="747"/>
      <c r="V135" s="747"/>
      <c r="W135" s="747"/>
      <c r="X135" s="747"/>
      <c r="Y135" s="747"/>
      <c r="Z135" s="747"/>
      <c r="AA135" s="747"/>
      <c r="AB135" s="747"/>
      <c r="AC135" s="747"/>
      <c r="AD135" s="747"/>
      <c r="AE135" s="747"/>
      <c r="AF135" s="747"/>
      <c r="AG135" s="747"/>
      <c r="AH135" s="747"/>
      <c r="AI135" s="747"/>
      <c r="AJ135" s="747"/>
      <c r="AK135" s="747"/>
      <c r="AL135" s="747"/>
      <c r="AM135" s="747"/>
      <c r="AN135" s="747"/>
      <c r="AO135" s="747"/>
      <c r="AP135" s="747"/>
      <c r="AQ135" s="747"/>
      <c r="AR135" s="747"/>
      <c r="AS135" s="748"/>
    </row>
    <row r="136" spans="3:45" ht="15" customHeight="1" x14ac:dyDescent="0.2">
      <c r="C136" s="746"/>
      <c r="D136" s="747"/>
      <c r="E136" s="747"/>
      <c r="F136" s="747"/>
      <c r="G136" s="747"/>
      <c r="H136" s="747"/>
      <c r="I136" s="747"/>
      <c r="J136" s="747"/>
      <c r="K136" s="747"/>
      <c r="L136" s="747"/>
      <c r="M136" s="747"/>
      <c r="N136" s="747"/>
      <c r="O136" s="747"/>
      <c r="P136" s="747"/>
      <c r="Q136" s="747"/>
      <c r="R136" s="747"/>
      <c r="S136" s="747"/>
      <c r="T136" s="747"/>
      <c r="U136" s="747"/>
      <c r="V136" s="747"/>
      <c r="W136" s="747"/>
      <c r="X136" s="747"/>
      <c r="Y136" s="747"/>
      <c r="Z136" s="747"/>
      <c r="AA136" s="747"/>
      <c r="AB136" s="747"/>
      <c r="AC136" s="747"/>
      <c r="AD136" s="747"/>
      <c r="AE136" s="747"/>
      <c r="AF136" s="747"/>
      <c r="AG136" s="747"/>
      <c r="AH136" s="747"/>
      <c r="AI136" s="747"/>
      <c r="AJ136" s="747"/>
      <c r="AK136" s="747"/>
      <c r="AL136" s="747"/>
      <c r="AM136" s="747"/>
      <c r="AN136" s="747"/>
      <c r="AO136" s="747"/>
      <c r="AP136" s="747"/>
      <c r="AQ136" s="747"/>
      <c r="AR136" s="747"/>
      <c r="AS136" s="748"/>
    </row>
    <row r="137" spans="3:45" ht="15" customHeight="1" x14ac:dyDescent="0.2">
      <c r="C137" s="746"/>
      <c r="D137" s="747"/>
      <c r="E137" s="747"/>
      <c r="F137" s="747"/>
      <c r="G137" s="747"/>
      <c r="H137" s="747"/>
      <c r="I137" s="747"/>
      <c r="J137" s="747"/>
      <c r="K137" s="747"/>
      <c r="L137" s="747"/>
      <c r="M137" s="747"/>
      <c r="N137" s="747"/>
      <c r="O137" s="747"/>
      <c r="P137" s="747"/>
      <c r="Q137" s="747"/>
      <c r="R137" s="747"/>
      <c r="S137" s="747"/>
      <c r="T137" s="747"/>
      <c r="U137" s="747"/>
      <c r="V137" s="747"/>
      <c r="W137" s="747"/>
      <c r="X137" s="747"/>
      <c r="Y137" s="747"/>
      <c r="Z137" s="747"/>
      <c r="AA137" s="747"/>
      <c r="AB137" s="747"/>
      <c r="AC137" s="747"/>
      <c r="AD137" s="747"/>
      <c r="AE137" s="747"/>
      <c r="AF137" s="747"/>
      <c r="AG137" s="747"/>
      <c r="AH137" s="747"/>
      <c r="AI137" s="747"/>
      <c r="AJ137" s="747"/>
      <c r="AK137" s="747"/>
      <c r="AL137" s="747"/>
      <c r="AM137" s="747"/>
      <c r="AN137" s="747"/>
      <c r="AO137" s="747"/>
      <c r="AP137" s="747"/>
      <c r="AQ137" s="747"/>
      <c r="AR137" s="747"/>
      <c r="AS137" s="748"/>
    </row>
    <row r="138" spans="3:45" ht="15" customHeight="1" x14ac:dyDescent="0.2">
      <c r="C138" s="746"/>
      <c r="D138" s="747"/>
      <c r="E138" s="747"/>
      <c r="F138" s="747"/>
      <c r="G138" s="747"/>
      <c r="H138" s="747"/>
      <c r="I138" s="747"/>
      <c r="J138" s="747"/>
      <c r="K138" s="747"/>
      <c r="L138" s="747"/>
      <c r="M138" s="747"/>
      <c r="N138" s="747"/>
      <c r="O138" s="747"/>
      <c r="P138" s="747"/>
      <c r="Q138" s="747"/>
      <c r="R138" s="747"/>
      <c r="S138" s="747"/>
      <c r="T138" s="747"/>
      <c r="U138" s="747"/>
      <c r="V138" s="747"/>
      <c r="W138" s="747"/>
      <c r="X138" s="747"/>
      <c r="Y138" s="747"/>
      <c r="Z138" s="747"/>
      <c r="AA138" s="747"/>
      <c r="AB138" s="747"/>
      <c r="AC138" s="747"/>
      <c r="AD138" s="747"/>
      <c r="AE138" s="747"/>
      <c r="AF138" s="747"/>
      <c r="AG138" s="747"/>
      <c r="AH138" s="747"/>
      <c r="AI138" s="747"/>
      <c r="AJ138" s="747"/>
      <c r="AK138" s="747"/>
      <c r="AL138" s="747"/>
      <c r="AM138" s="747"/>
      <c r="AN138" s="747"/>
      <c r="AO138" s="747"/>
      <c r="AP138" s="747"/>
      <c r="AQ138" s="747"/>
      <c r="AR138" s="747"/>
      <c r="AS138" s="748"/>
    </row>
    <row r="139" spans="3:45" ht="15" customHeight="1" x14ac:dyDescent="0.2">
      <c r="C139" s="746"/>
      <c r="D139" s="747"/>
      <c r="E139" s="747"/>
      <c r="F139" s="747"/>
      <c r="G139" s="747"/>
      <c r="H139" s="747"/>
      <c r="I139" s="747"/>
      <c r="J139" s="747"/>
      <c r="K139" s="747"/>
      <c r="L139" s="747"/>
      <c r="M139" s="747"/>
      <c r="N139" s="747"/>
      <c r="O139" s="747"/>
      <c r="P139" s="747"/>
      <c r="Q139" s="747"/>
      <c r="R139" s="747"/>
      <c r="S139" s="747"/>
      <c r="T139" s="747"/>
      <c r="U139" s="747"/>
      <c r="V139" s="747"/>
      <c r="W139" s="747"/>
      <c r="X139" s="747"/>
      <c r="Y139" s="747"/>
      <c r="Z139" s="747"/>
      <c r="AA139" s="747"/>
      <c r="AB139" s="747"/>
      <c r="AC139" s="747"/>
      <c r="AD139" s="747"/>
      <c r="AE139" s="747"/>
      <c r="AF139" s="747"/>
      <c r="AG139" s="747"/>
      <c r="AH139" s="747"/>
      <c r="AI139" s="747"/>
      <c r="AJ139" s="747"/>
      <c r="AK139" s="747"/>
      <c r="AL139" s="747"/>
      <c r="AM139" s="747"/>
      <c r="AN139" s="747"/>
      <c r="AO139" s="747"/>
      <c r="AP139" s="747"/>
      <c r="AQ139" s="747"/>
      <c r="AR139" s="747"/>
      <c r="AS139" s="748"/>
    </row>
    <row r="140" spans="3:45" ht="15" customHeight="1" x14ac:dyDescent="0.2">
      <c r="C140" s="746"/>
      <c r="D140" s="747"/>
      <c r="E140" s="747"/>
      <c r="F140" s="747"/>
      <c r="G140" s="747"/>
      <c r="H140" s="747"/>
      <c r="I140" s="747"/>
      <c r="J140" s="747"/>
      <c r="K140" s="747"/>
      <c r="L140" s="747"/>
      <c r="M140" s="747"/>
      <c r="N140" s="747"/>
      <c r="O140" s="747"/>
      <c r="P140" s="747"/>
      <c r="Q140" s="747"/>
      <c r="R140" s="747"/>
      <c r="S140" s="747"/>
      <c r="T140" s="747"/>
      <c r="U140" s="747"/>
      <c r="V140" s="747"/>
      <c r="W140" s="747"/>
      <c r="X140" s="747"/>
      <c r="Y140" s="747"/>
      <c r="Z140" s="747"/>
      <c r="AA140" s="747"/>
      <c r="AB140" s="747"/>
      <c r="AC140" s="747"/>
      <c r="AD140" s="747"/>
      <c r="AE140" s="747"/>
      <c r="AF140" s="747"/>
      <c r="AG140" s="747"/>
      <c r="AH140" s="747"/>
      <c r="AI140" s="747"/>
      <c r="AJ140" s="747"/>
      <c r="AK140" s="747"/>
      <c r="AL140" s="747"/>
      <c r="AM140" s="747"/>
      <c r="AN140" s="747"/>
      <c r="AO140" s="747"/>
      <c r="AP140" s="747"/>
      <c r="AQ140" s="747"/>
      <c r="AR140" s="747"/>
      <c r="AS140" s="748"/>
    </row>
    <row r="141" spans="3:45" ht="15" customHeight="1" x14ac:dyDescent="0.2">
      <c r="C141" s="746"/>
      <c r="D141" s="747"/>
      <c r="E141" s="747"/>
      <c r="F141" s="747"/>
      <c r="G141" s="747"/>
      <c r="H141" s="747"/>
      <c r="I141" s="747"/>
      <c r="J141" s="747"/>
      <c r="K141" s="747"/>
      <c r="L141" s="747"/>
      <c r="M141" s="747"/>
      <c r="N141" s="747"/>
      <c r="O141" s="747"/>
      <c r="P141" s="747"/>
      <c r="Q141" s="747"/>
      <c r="R141" s="747"/>
      <c r="S141" s="747"/>
      <c r="T141" s="747"/>
      <c r="U141" s="747"/>
      <c r="V141" s="747"/>
      <c r="W141" s="747"/>
      <c r="X141" s="747"/>
      <c r="Y141" s="747"/>
      <c r="Z141" s="747"/>
      <c r="AA141" s="747"/>
      <c r="AB141" s="747"/>
      <c r="AC141" s="747"/>
      <c r="AD141" s="747"/>
      <c r="AE141" s="747"/>
      <c r="AF141" s="747"/>
      <c r="AG141" s="747"/>
      <c r="AH141" s="747"/>
      <c r="AI141" s="747"/>
      <c r="AJ141" s="747"/>
      <c r="AK141" s="747"/>
      <c r="AL141" s="747"/>
      <c r="AM141" s="747"/>
      <c r="AN141" s="747"/>
      <c r="AO141" s="747"/>
      <c r="AP141" s="747"/>
      <c r="AQ141" s="747"/>
      <c r="AR141" s="747"/>
      <c r="AS141" s="748"/>
    </row>
    <row r="142" spans="3:45" ht="15" customHeight="1" x14ac:dyDescent="0.2">
      <c r="C142" s="746"/>
      <c r="D142" s="747"/>
      <c r="E142" s="747"/>
      <c r="F142" s="747"/>
      <c r="G142" s="747"/>
      <c r="H142" s="747"/>
      <c r="I142" s="747"/>
      <c r="J142" s="747"/>
      <c r="K142" s="747"/>
      <c r="L142" s="747"/>
      <c r="M142" s="747"/>
      <c r="N142" s="747"/>
      <c r="O142" s="747"/>
      <c r="P142" s="747"/>
      <c r="Q142" s="747"/>
      <c r="R142" s="747"/>
      <c r="S142" s="747"/>
      <c r="T142" s="747"/>
      <c r="U142" s="747"/>
      <c r="V142" s="747"/>
      <c r="W142" s="747"/>
      <c r="X142" s="747"/>
      <c r="Y142" s="747"/>
      <c r="Z142" s="747"/>
      <c r="AA142" s="747"/>
      <c r="AB142" s="747"/>
      <c r="AC142" s="747"/>
      <c r="AD142" s="747"/>
      <c r="AE142" s="747"/>
      <c r="AF142" s="747"/>
      <c r="AG142" s="747"/>
      <c r="AH142" s="747"/>
      <c r="AI142" s="747"/>
      <c r="AJ142" s="747"/>
      <c r="AK142" s="747"/>
      <c r="AL142" s="747"/>
      <c r="AM142" s="747"/>
      <c r="AN142" s="747"/>
      <c r="AO142" s="747"/>
      <c r="AP142" s="747"/>
      <c r="AQ142" s="747"/>
      <c r="AR142" s="747"/>
      <c r="AS142" s="748"/>
    </row>
    <row r="143" spans="3:45" ht="15" customHeight="1" x14ac:dyDescent="0.2">
      <c r="C143" s="746"/>
      <c r="D143" s="747"/>
      <c r="E143" s="747"/>
      <c r="F143" s="747"/>
      <c r="G143" s="747"/>
      <c r="H143" s="747"/>
      <c r="I143" s="747"/>
      <c r="J143" s="747"/>
      <c r="K143" s="747"/>
      <c r="L143" s="747"/>
      <c r="M143" s="747"/>
      <c r="N143" s="747"/>
      <c r="O143" s="747"/>
      <c r="P143" s="747"/>
      <c r="Q143" s="747"/>
      <c r="R143" s="747"/>
      <c r="S143" s="747"/>
      <c r="T143" s="747"/>
      <c r="U143" s="747"/>
      <c r="V143" s="747"/>
      <c r="W143" s="747"/>
      <c r="X143" s="747"/>
      <c r="Y143" s="747"/>
      <c r="Z143" s="747"/>
      <c r="AA143" s="747"/>
      <c r="AB143" s="747"/>
      <c r="AC143" s="747"/>
      <c r="AD143" s="747"/>
      <c r="AE143" s="747"/>
      <c r="AF143" s="747"/>
      <c r="AG143" s="747"/>
      <c r="AH143" s="747"/>
      <c r="AI143" s="747"/>
      <c r="AJ143" s="747"/>
      <c r="AK143" s="747"/>
      <c r="AL143" s="747"/>
      <c r="AM143" s="747"/>
      <c r="AN143" s="747"/>
      <c r="AO143" s="747"/>
      <c r="AP143" s="747"/>
      <c r="AQ143" s="747"/>
      <c r="AR143" s="747"/>
      <c r="AS143" s="748"/>
    </row>
    <row r="144" spans="3:45" ht="15" customHeight="1" x14ac:dyDescent="0.2">
      <c r="C144" s="746"/>
      <c r="D144" s="747"/>
      <c r="E144" s="747"/>
      <c r="F144" s="747"/>
      <c r="G144" s="747"/>
      <c r="H144" s="747"/>
      <c r="I144" s="747"/>
      <c r="J144" s="747"/>
      <c r="K144" s="747"/>
      <c r="L144" s="747"/>
      <c r="M144" s="747"/>
      <c r="N144" s="747"/>
      <c r="O144" s="747"/>
      <c r="P144" s="747"/>
      <c r="Q144" s="747"/>
      <c r="R144" s="747"/>
      <c r="S144" s="747"/>
      <c r="T144" s="747"/>
      <c r="U144" s="747"/>
      <c r="V144" s="747"/>
      <c r="W144" s="747"/>
      <c r="X144" s="747"/>
      <c r="Y144" s="747"/>
      <c r="Z144" s="747"/>
      <c r="AA144" s="747"/>
      <c r="AB144" s="747"/>
      <c r="AC144" s="747"/>
      <c r="AD144" s="747"/>
      <c r="AE144" s="747"/>
      <c r="AF144" s="747"/>
      <c r="AG144" s="747"/>
      <c r="AH144" s="747"/>
      <c r="AI144" s="747"/>
      <c r="AJ144" s="747"/>
      <c r="AK144" s="747"/>
      <c r="AL144" s="747"/>
      <c r="AM144" s="747"/>
      <c r="AN144" s="747"/>
      <c r="AO144" s="747"/>
      <c r="AP144" s="747"/>
      <c r="AQ144" s="747"/>
      <c r="AR144" s="747"/>
      <c r="AS144" s="748"/>
    </row>
    <row r="145" spans="3:46" ht="15" customHeight="1" x14ac:dyDescent="0.2">
      <c r="C145" s="749"/>
      <c r="D145" s="750"/>
      <c r="E145" s="750"/>
      <c r="F145" s="750"/>
      <c r="G145" s="750"/>
      <c r="H145" s="750"/>
      <c r="I145" s="750"/>
      <c r="J145" s="750"/>
      <c r="K145" s="750"/>
      <c r="L145" s="750"/>
      <c r="M145" s="750"/>
      <c r="N145" s="750"/>
      <c r="O145" s="750"/>
      <c r="P145" s="750"/>
      <c r="Q145" s="750"/>
      <c r="R145" s="750"/>
      <c r="S145" s="750"/>
      <c r="T145" s="750"/>
      <c r="U145" s="750"/>
      <c r="V145" s="750"/>
      <c r="W145" s="750"/>
      <c r="X145" s="750"/>
      <c r="Y145" s="750"/>
      <c r="Z145" s="750"/>
      <c r="AA145" s="750"/>
      <c r="AB145" s="750"/>
      <c r="AC145" s="750"/>
      <c r="AD145" s="750"/>
      <c r="AE145" s="750"/>
      <c r="AF145" s="750"/>
      <c r="AG145" s="750"/>
      <c r="AH145" s="750"/>
      <c r="AI145" s="750"/>
      <c r="AJ145" s="750"/>
      <c r="AK145" s="750"/>
      <c r="AL145" s="750"/>
      <c r="AM145" s="750"/>
      <c r="AN145" s="750"/>
      <c r="AO145" s="750"/>
      <c r="AP145" s="750"/>
      <c r="AQ145" s="750"/>
      <c r="AR145" s="750"/>
      <c r="AS145" s="751"/>
    </row>
    <row r="146" spans="3:46" ht="15" customHeight="1" x14ac:dyDescent="0.2">
      <c r="C146" s="233" t="s">
        <v>337</v>
      </c>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4"/>
      <c r="AO146" s="234"/>
      <c r="AP146" s="234"/>
      <c r="AQ146" s="234"/>
      <c r="AR146" s="234"/>
      <c r="AS146" s="234"/>
    </row>
    <row r="147" spans="3:46" ht="15" customHeight="1" x14ac:dyDescent="0.2">
      <c r="C147" s="235" t="s">
        <v>338</v>
      </c>
      <c r="D147" s="236"/>
      <c r="E147" s="236"/>
      <c r="F147" s="236"/>
      <c r="G147" s="236"/>
      <c r="H147" s="236"/>
      <c r="I147" s="236"/>
      <c r="J147" s="236"/>
      <c r="K147" s="236"/>
      <c r="L147" s="236"/>
      <c r="M147" s="236"/>
      <c r="N147" s="236"/>
      <c r="O147" s="236"/>
      <c r="P147" s="236"/>
      <c r="Q147" s="236"/>
      <c r="R147" s="236"/>
      <c r="S147" s="236"/>
      <c r="T147" s="236"/>
      <c r="U147" s="236"/>
      <c r="V147" s="236"/>
      <c r="W147" s="236"/>
      <c r="X147" s="236"/>
      <c r="Y147" s="236"/>
      <c r="Z147" s="236"/>
      <c r="AA147" s="236"/>
      <c r="AB147" s="236"/>
      <c r="AC147" s="236"/>
      <c r="AD147" s="236"/>
      <c r="AE147" s="236"/>
      <c r="AF147" s="236"/>
      <c r="AG147" s="236"/>
      <c r="AH147" s="236"/>
      <c r="AI147" s="236"/>
      <c r="AJ147" s="236"/>
      <c r="AK147" s="236"/>
      <c r="AL147" s="236"/>
      <c r="AM147" s="236"/>
      <c r="AN147" s="236"/>
      <c r="AO147" s="236"/>
      <c r="AP147" s="236"/>
      <c r="AQ147" s="236"/>
      <c r="AR147" s="236"/>
      <c r="AS147" s="236"/>
    </row>
    <row r="148" spans="3:46" ht="15" customHeight="1" x14ac:dyDescent="0.2">
      <c r="C148" s="235" t="s">
        <v>339</v>
      </c>
      <c r="D148" s="236"/>
      <c r="E148" s="236"/>
      <c r="F148" s="236"/>
      <c r="G148" s="236"/>
      <c r="H148" s="236"/>
      <c r="I148" s="236"/>
      <c r="J148" s="236"/>
      <c r="K148" s="236"/>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row>
    <row r="149" spans="3:46" ht="15" customHeight="1" x14ac:dyDescent="0.2">
      <c r="AT149" s="13" t="str">
        <f>簡易判定表!E25</f>
        <v>（国税庁ver3.01）</v>
      </c>
    </row>
  </sheetData>
  <sheetProtection sheet="1" objects="1" scenarios="1"/>
  <mergeCells count="190">
    <mergeCell ref="AR62:AR63"/>
    <mergeCell ref="C86:AS145"/>
    <mergeCell ref="AJ71:AT72"/>
    <mergeCell ref="Y54:AA63"/>
    <mergeCell ref="Y64:AT64"/>
    <mergeCell ref="AB61:AF63"/>
    <mergeCell ref="AB57:AD60"/>
    <mergeCell ref="AE57:AH60"/>
    <mergeCell ref="AI57:AJ60"/>
    <mergeCell ref="AK58:AL60"/>
    <mergeCell ref="AM58:AN60"/>
    <mergeCell ref="AO58:AP60"/>
    <mergeCell ref="AQ58:AR60"/>
    <mergeCell ref="AS58:AT60"/>
    <mergeCell ref="AG62:AG63"/>
    <mergeCell ref="AH62:AH63"/>
    <mergeCell ref="AI62:AI63"/>
    <mergeCell ref="AJ62:AJ63"/>
    <mergeCell ref="AK62:AK63"/>
    <mergeCell ref="AL62:AL63"/>
    <mergeCell ref="AM62:AM63"/>
    <mergeCell ref="S71:U72"/>
    <mergeCell ref="V71:Z72"/>
    <mergeCell ref="S73:U74"/>
    <mergeCell ref="B68:M70"/>
    <mergeCell ref="N68:N70"/>
    <mergeCell ref="AA75:AC76"/>
    <mergeCell ref="AD75:AH76"/>
    <mergeCell ref="AI75:AK76"/>
    <mergeCell ref="AN62:AN63"/>
    <mergeCell ref="AO62:AO63"/>
    <mergeCell ref="AP62:AP63"/>
    <mergeCell ref="AQ62:AQ63"/>
    <mergeCell ref="V73:Z74"/>
    <mergeCell ref="M21:N27"/>
    <mergeCell ref="AL54:AP56"/>
    <mergeCell ref="AB54:AG56"/>
    <mergeCell ref="AK57:AL57"/>
    <mergeCell ref="AM57:AN57"/>
    <mergeCell ref="AO57:AP57"/>
    <mergeCell ref="AQ57:AR57"/>
    <mergeCell ref="AK41:AK42"/>
    <mergeCell ref="AL41:AQ42"/>
    <mergeCell ref="AE53:AG53"/>
    <mergeCell ref="AH54:AK56"/>
    <mergeCell ref="AQ54:AT56"/>
    <mergeCell ref="AS57:AT57"/>
    <mergeCell ref="B28:AT29"/>
    <mergeCell ref="B30:AT31"/>
    <mergeCell ref="B32:AT32"/>
    <mergeCell ref="B33:X33"/>
    <mergeCell ref="Y33:AT33"/>
    <mergeCell ref="B34:C52"/>
    <mergeCell ref="E34:L36"/>
    <mergeCell ref="N34:N36"/>
    <mergeCell ref="X34:X36"/>
    <mergeCell ref="O35:W35"/>
    <mergeCell ref="E42:L47"/>
    <mergeCell ref="N42:N47"/>
    <mergeCell ref="X42:X47"/>
    <mergeCell ref="E48:L52"/>
    <mergeCell ref="N48:N52"/>
    <mergeCell ref="O17:T19"/>
    <mergeCell ref="W17:AT17"/>
    <mergeCell ref="U19:V19"/>
    <mergeCell ref="W19:X19"/>
    <mergeCell ref="Y19:Z19"/>
    <mergeCell ref="U18:V18"/>
    <mergeCell ref="W18:X18"/>
    <mergeCell ref="AS19:AT19"/>
    <mergeCell ref="AQ18:AR18"/>
    <mergeCell ref="AS18:AT18"/>
    <mergeCell ref="AE18:AF18"/>
    <mergeCell ref="AG18:AH18"/>
    <mergeCell ref="AI18:AJ18"/>
    <mergeCell ref="AK18:AL18"/>
    <mergeCell ref="AM18:AN18"/>
    <mergeCell ref="AO18:AP18"/>
    <mergeCell ref="W21:Y21"/>
    <mergeCell ref="AA21:AD21"/>
    <mergeCell ref="AP21:AS21"/>
    <mergeCell ref="C22:J23"/>
    <mergeCell ref="I11:I12"/>
    <mergeCell ref="J11:K12"/>
    <mergeCell ref="L11:L12"/>
    <mergeCell ref="O11:AK12"/>
    <mergeCell ref="T13:AT13"/>
    <mergeCell ref="O15:AQ16"/>
    <mergeCell ref="AR15:AT16"/>
    <mergeCell ref="B3:AT5"/>
    <mergeCell ref="D8:I9"/>
    <mergeCell ref="AH8:AK9"/>
    <mergeCell ref="AL8:AT9"/>
    <mergeCell ref="B11:C12"/>
    <mergeCell ref="D11:E12"/>
    <mergeCell ref="S10:U10"/>
    <mergeCell ref="W10:Z10"/>
    <mergeCell ref="AP10:AS10"/>
    <mergeCell ref="M10:N20"/>
    <mergeCell ref="Y18:Z18"/>
    <mergeCell ref="AA18:AB18"/>
    <mergeCell ref="AC18:AD18"/>
    <mergeCell ref="F11:F12"/>
    <mergeCell ref="G11:H12"/>
    <mergeCell ref="O22:AK23"/>
    <mergeCell ref="T24:AT24"/>
    <mergeCell ref="O26:AT27"/>
    <mergeCell ref="AA19:AB19"/>
    <mergeCell ref="AC19:AD19"/>
    <mergeCell ref="AE19:AF19"/>
    <mergeCell ref="AG19:AH19"/>
    <mergeCell ref="AI19:AJ19"/>
    <mergeCell ref="AK19:AL19"/>
    <mergeCell ref="AM19:AN19"/>
    <mergeCell ref="AO19:AP19"/>
    <mergeCell ref="AQ19:AR19"/>
    <mergeCell ref="O20:T20"/>
    <mergeCell ref="U20:X20"/>
    <mergeCell ref="X48:X52"/>
    <mergeCell ref="AB36:AO36"/>
    <mergeCell ref="O42:W43"/>
    <mergeCell ref="AA43:AA44"/>
    <mergeCell ref="AB43:AI44"/>
    <mergeCell ref="AL43:AQ44"/>
    <mergeCell ref="O38:W39"/>
    <mergeCell ref="E37:L41"/>
    <mergeCell ref="N37:N41"/>
    <mergeCell ref="AK43:AK44"/>
    <mergeCell ref="O44:W45"/>
    <mergeCell ref="Z47:AN48"/>
    <mergeCell ref="AA49:AA50"/>
    <mergeCell ref="AB49:AD50"/>
    <mergeCell ref="AE49:AG50"/>
    <mergeCell ref="AH49:AJ50"/>
    <mergeCell ref="AK49:AK50"/>
    <mergeCell ref="AL49:AP50"/>
    <mergeCell ref="O50:W51"/>
    <mergeCell ref="X37:X41"/>
    <mergeCell ref="O40:W41"/>
    <mergeCell ref="Z39:AP40"/>
    <mergeCell ref="AA41:AA42"/>
    <mergeCell ref="AB41:AI42"/>
    <mergeCell ref="C83:AS85"/>
    <mergeCell ref="O68:O70"/>
    <mergeCell ref="P68:W70"/>
    <mergeCell ref="X68:X70"/>
    <mergeCell ref="E53:L58"/>
    <mergeCell ref="E59:L64"/>
    <mergeCell ref="O53:W58"/>
    <mergeCell ref="N59:N64"/>
    <mergeCell ref="N53:N58"/>
    <mergeCell ref="X53:X58"/>
    <mergeCell ref="X59:X64"/>
    <mergeCell ref="O59:W64"/>
    <mergeCell ref="AA73:AT74"/>
    <mergeCell ref="B73:J74"/>
    <mergeCell ref="K73:R74"/>
    <mergeCell ref="S75:U76"/>
    <mergeCell ref="V75:Z76"/>
    <mergeCell ref="AA71:AC72"/>
    <mergeCell ref="AL75:AT76"/>
    <mergeCell ref="AS62:AS63"/>
    <mergeCell ref="AT62:AT63"/>
    <mergeCell ref="O65:W67"/>
    <mergeCell ref="X65:X67"/>
    <mergeCell ref="Y66:AT70"/>
    <mergeCell ref="AV83:BI91"/>
    <mergeCell ref="AU65:BH68"/>
    <mergeCell ref="Y20:AF20"/>
    <mergeCell ref="AG20:AI20"/>
    <mergeCell ref="AJ20:AT20"/>
    <mergeCell ref="AL22:AT23"/>
    <mergeCell ref="AL11:AT12"/>
    <mergeCell ref="B26:K27"/>
    <mergeCell ref="AB37:AO37"/>
    <mergeCell ref="B80:AT81"/>
    <mergeCell ref="B75:J76"/>
    <mergeCell ref="K75:R76"/>
    <mergeCell ref="B77:J78"/>
    <mergeCell ref="AA77:AF78"/>
    <mergeCell ref="AG77:AT78"/>
    <mergeCell ref="K78:L78"/>
    <mergeCell ref="M78:Z78"/>
    <mergeCell ref="K77:L77"/>
    <mergeCell ref="M77:Z77"/>
    <mergeCell ref="B71:J72"/>
    <mergeCell ref="K71:R72"/>
    <mergeCell ref="B65:M67"/>
    <mergeCell ref="N65:N67"/>
    <mergeCell ref="B53:C64"/>
  </mergeCells>
  <phoneticPr fontId="3"/>
  <conditionalFormatting sqref="AV42:AV43 BI44:BK51 AV52:BK52">
    <cfRule type="containsText" dxfId="0" priority="1" operator="containsText" text="*">
      <formula>NOT(ISERROR(SEARCH("*",AV42)))</formula>
    </cfRule>
  </conditionalFormatting>
  <dataValidations count="10">
    <dataValidation type="list" allowBlank="1" showInputMessage="1" showErrorMessage="1" sqref="AA53 AK53 AK49 AA36:AA37 AK43 AK41 AA41:AA43 AA49 AK58 AM58 AO58 AQ58 AS58" xr:uid="{A0DB0180-5B64-4F8A-93FF-DF9A0F7139D7}">
      <formula1>"□,☑"</formula1>
    </dataValidation>
    <dataValidation type="whole" imeMode="off" operator="greaterThanOrEqual" allowBlank="1" showInputMessage="1" showErrorMessage="1" sqref="D11:E12" xr:uid="{A7A0B548-CE5E-4BA0-9552-68FBFF4FFF61}">
      <formula1>2</formula1>
    </dataValidation>
    <dataValidation type="whole" imeMode="off" allowBlank="1" showInputMessage="1" showErrorMessage="1" sqref="G11:H12" xr:uid="{05AC9E1B-235B-4DE8-BE35-3B5D6089F076}">
      <formula1>1</formula1>
      <formula2>12</formula2>
    </dataValidation>
    <dataValidation type="whole" imeMode="off" allowBlank="1" showInputMessage="1" showErrorMessage="1" sqref="J11:K12" xr:uid="{5F005231-BB38-47CC-AA7A-F6C6D59BDE17}">
      <formula1>1</formula1>
      <formula2>31</formula2>
    </dataValidation>
    <dataValidation imeMode="off" allowBlank="1" showInputMessage="1" showErrorMessage="1" sqref="S10:U10 W10:Z10 AP10:AS10 AL22 AL11 W21:Y21 AA21:AD21 AP21:AS21 AH19:AT19 AG19:AG20 AR53:AS53 U19:U20 V19:AF19" xr:uid="{F7E43A9B-191C-45BA-81EA-92D175E2F840}"/>
    <dataValidation type="whole" operator="greaterThan" allowBlank="1" showInputMessage="1" showErrorMessage="1" sqref="O53:W64" xr:uid="{EF54C764-FE8B-45B8-AD0A-AF669A6DB094}">
      <formula1>0</formula1>
    </dataValidation>
    <dataValidation type="whole" errorStyle="information" imeMode="off" allowBlank="1" showErrorMessage="1" error="半角ハイフン「-」を使用してください。_x000a_※この表示は数字以外が入力された場合に表示されます" sqref="AG62:AT63" xr:uid="{2D2AEF6D-35BD-400A-9825-314F9661A5E6}">
      <formula1>0</formula1>
      <formula2>9</formula2>
    </dataValidation>
    <dataValidation errorStyle="information" allowBlank="1" showInputMessage="1" showErrorMessage="1" prompt="この欄に入りきらない場合は、裏面へ記載してください。" sqref="Y66:AT70" xr:uid="{52A174C8-CFB7-4C8B-9129-973E5677ECAE}"/>
    <dataValidation type="list" errorStyle="warning" allowBlank="1" showInputMessage="1" sqref="AH54:AK56" xr:uid="{0CB32978-5B1B-4BE0-847B-F5B61098EC6B}">
      <formula1>"銀行,金庫,組合,農協,漁協"</formula1>
    </dataValidation>
    <dataValidation type="list" allowBlank="1" showInputMessage="1" sqref="AQ54:AT56" xr:uid="{784C678B-E761-4729-85D1-AC2F823A8666}">
      <formula1>"本店,支店,出張所,本所,支所"</formula1>
    </dataValidation>
  </dataValidations>
  <printOptions horizontalCentered="1" verticalCentered="1"/>
  <pageMargins left="0.70866141732283472" right="0.70866141732283472" top="0.55118110236220474" bottom="0.55118110236220474" header="0.31496062992125984" footer="0.31496062992125984"/>
  <pageSetup paperSize="9" scale="73" fitToHeight="2" orientation="portrait" blackAndWhite="1" cellComments="asDisplayed" r:id="rId1"/>
  <rowBreaks count="1" manualBreakCount="1">
    <brk id="82" min="1" max="4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00B0F0"/>
  </sheetPr>
  <dimension ref="A1:P67"/>
  <sheetViews>
    <sheetView view="pageBreakPreview" topLeftCell="A38" zoomScale="70" zoomScaleNormal="160" zoomScaleSheetLayoutView="70" workbookViewId="0">
      <selection activeCell="L58" sqref="L58:L59"/>
    </sheetView>
  </sheetViews>
  <sheetFormatPr defaultColWidth="9" defaultRowHeight="12" x14ac:dyDescent="0.2"/>
  <cols>
    <col min="1" max="1" width="4.08984375" style="1" customWidth="1"/>
    <col min="2" max="2" width="4" style="1" customWidth="1"/>
    <col min="3" max="3" width="10" style="1" customWidth="1"/>
    <col min="4" max="4" width="4.453125" style="1" customWidth="1"/>
    <col min="5" max="5" width="6.26953125" style="1" customWidth="1"/>
    <col min="6" max="6" width="20.7265625" style="1" customWidth="1"/>
    <col min="7" max="7" width="4.453125" style="1" customWidth="1"/>
    <col min="8" max="8" width="3.26953125" style="1" bestFit="1" customWidth="1"/>
    <col min="9" max="12" width="18.7265625" style="1" customWidth="1"/>
    <col min="13" max="13" width="27.90625" style="1" customWidth="1"/>
    <col min="14" max="14" width="2.453125" style="1" customWidth="1"/>
    <col min="15" max="16" width="21.90625" style="1" customWidth="1"/>
    <col min="17" max="16384" width="9" style="1"/>
  </cols>
  <sheetData>
    <row r="1" spans="1:16" ht="58.5" customHeight="1" x14ac:dyDescent="0.2">
      <c r="A1" s="819" t="s">
        <v>340</v>
      </c>
      <c r="B1" s="819"/>
      <c r="C1" s="819"/>
      <c r="D1" s="819"/>
      <c r="E1" s="819"/>
      <c r="F1" s="819"/>
      <c r="G1" s="819"/>
      <c r="H1" s="819"/>
      <c r="I1" s="819"/>
      <c r="J1" s="819"/>
      <c r="K1" s="819"/>
      <c r="L1" s="819"/>
      <c r="M1" s="819"/>
    </row>
    <row r="2" spans="1:16" ht="36.65" customHeight="1" x14ac:dyDescent="0.2">
      <c r="A2" s="833" t="s">
        <v>341</v>
      </c>
      <c r="B2" s="833"/>
      <c r="C2" s="833"/>
      <c r="D2" s="833"/>
      <c r="E2" s="833"/>
      <c r="F2" s="833"/>
      <c r="G2" s="833"/>
      <c r="H2" s="833"/>
      <c r="I2" s="833"/>
      <c r="J2" s="833"/>
      <c r="K2" s="833"/>
      <c r="L2" s="833"/>
      <c r="M2" s="833"/>
    </row>
    <row r="3" spans="1:16" ht="45" customHeight="1" thickBot="1" x14ac:dyDescent="0.25">
      <c r="A3" s="805" t="s">
        <v>342</v>
      </c>
      <c r="B3" s="805"/>
      <c r="C3" s="805"/>
      <c r="D3" s="805"/>
      <c r="E3" s="805"/>
      <c r="F3" s="805"/>
      <c r="G3" s="805"/>
      <c r="H3" s="805"/>
      <c r="I3" s="805"/>
      <c r="J3" s="805"/>
      <c r="K3" s="805"/>
      <c r="L3" s="805"/>
      <c r="M3" s="805"/>
    </row>
    <row r="4" spans="1:16" ht="59.65" customHeight="1" x14ac:dyDescent="0.2">
      <c r="A4" s="820" t="s">
        <v>343</v>
      </c>
      <c r="B4" s="821"/>
      <c r="C4" s="821"/>
      <c r="D4" s="821"/>
      <c r="E4" s="821"/>
      <c r="F4" s="821"/>
      <c r="G4" s="821"/>
      <c r="H4" s="822"/>
      <c r="I4" s="155"/>
      <c r="J4" s="156"/>
      <c r="K4" s="156"/>
      <c r="L4" s="157"/>
      <c r="M4" s="840" t="s">
        <v>344</v>
      </c>
      <c r="O4" s="871" t="s">
        <v>345</v>
      </c>
      <c r="P4" s="872"/>
    </row>
    <row r="5" spans="1:16" ht="59.65" customHeight="1" thickBot="1" x14ac:dyDescent="0.25">
      <c r="A5" s="823" t="s">
        <v>346</v>
      </c>
      <c r="B5" s="824"/>
      <c r="C5" s="824"/>
      <c r="D5" s="824"/>
      <c r="E5" s="824"/>
      <c r="F5" s="824"/>
      <c r="G5" s="824"/>
      <c r="H5" s="825"/>
      <c r="I5" s="158"/>
      <c r="J5" s="159"/>
      <c r="K5" s="159"/>
      <c r="L5" s="160"/>
      <c r="M5" s="841"/>
      <c r="O5" s="873"/>
      <c r="P5" s="873"/>
    </row>
    <row r="6" spans="1:16" ht="18" customHeight="1" thickTop="1" thickBot="1" x14ac:dyDescent="0.25">
      <c r="A6" s="826" t="s">
        <v>347</v>
      </c>
      <c r="B6" s="827"/>
      <c r="C6" s="827"/>
      <c r="D6" s="827"/>
      <c r="E6" s="827"/>
      <c r="F6" s="827"/>
      <c r="G6" s="827"/>
      <c r="H6" s="828"/>
      <c r="I6" s="842" t="s">
        <v>348</v>
      </c>
      <c r="J6" s="843"/>
      <c r="K6" s="843"/>
      <c r="L6" s="843"/>
      <c r="M6" s="844"/>
      <c r="O6" s="128" t="s">
        <v>349</v>
      </c>
      <c r="P6" s="128" t="s">
        <v>350</v>
      </c>
    </row>
    <row r="7" spans="1:16" ht="18" customHeight="1" thickTop="1" x14ac:dyDescent="0.2">
      <c r="A7" s="874" t="s">
        <v>351</v>
      </c>
      <c r="B7" s="829" t="s">
        <v>352</v>
      </c>
      <c r="C7" s="876" t="s">
        <v>353</v>
      </c>
      <c r="D7" s="876"/>
      <c r="E7" s="880" t="s">
        <v>354</v>
      </c>
      <c r="F7" s="880"/>
      <c r="G7" s="880"/>
      <c r="H7" s="845" t="s">
        <v>355</v>
      </c>
      <c r="I7" s="838"/>
      <c r="J7" s="834"/>
      <c r="K7" s="834"/>
      <c r="L7" s="836"/>
      <c r="M7" s="66" t="s">
        <v>356</v>
      </c>
      <c r="O7" s="130"/>
      <c r="P7" s="131"/>
    </row>
    <row r="8" spans="1:16" ht="22.15" customHeight="1" x14ac:dyDescent="0.2">
      <c r="A8" s="812"/>
      <c r="B8" s="829"/>
      <c r="C8" s="847"/>
      <c r="D8" s="847"/>
      <c r="E8" s="881"/>
      <c r="F8" s="881"/>
      <c r="G8" s="881"/>
      <c r="H8" s="846"/>
      <c r="I8" s="839"/>
      <c r="J8" s="835"/>
      <c r="K8" s="835"/>
      <c r="L8" s="837"/>
      <c r="M8" s="126">
        <f>SUM(I7:L8)+SUM(I40:L41)</f>
        <v>0</v>
      </c>
      <c r="N8" s="127" t="s">
        <v>357</v>
      </c>
      <c r="O8" s="129">
        <f>税額算出表!H17</f>
        <v>0</v>
      </c>
      <c r="P8" s="129">
        <f>M8-O8</f>
        <v>0</v>
      </c>
    </row>
    <row r="9" spans="1:16" ht="18" customHeight="1" x14ac:dyDescent="0.2">
      <c r="A9" s="812"/>
      <c r="B9" s="829"/>
      <c r="C9" s="847" t="s">
        <v>358</v>
      </c>
      <c r="D9" s="847"/>
      <c r="E9" s="847" t="s">
        <v>359</v>
      </c>
      <c r="F9" s="848"/>
      <c r="G9" s="848"/>
      <c r="H9" s="846" t="s">
        <v>360</v>
      </c>
      <c r="I9" s="838"/>
      <c r="J9" s="834"/>
      <c r="K9" s="834"/>
      <c r="L9" s="836"/>
      <c r="M9" s="66" t="s">
        <v>361</v>
      </c>
      <c r="O9" s="130"/>
      <c r="P9" s="131"/>
    </row>
    <row r="10" spans="1:16" ht="18" customHeight="1" x14ac:dyDescent="0.2">
      <c r="A10" s="812"/>
      <c r="B10" s="830"/>
      <c r="C10" s="847"/>
      <c r="D10" s="847"/>
      <c r="E10" s="848"/>
      <c r="F10" s="848"/>
      <c r="G10" s="848"/>
      <c r="H10" s="846"/>
      <c r="I10" s="839"/>
      <c r="J10" s="835"/>
      <c r="K10" s="835"/>
      <c r="L10" s="837"/>
      <c r="M10" s="126">
        <f>SUM(I9:L10)+SUM(I42:L43)</f>
        <v>0</v>
      </c>
      <c r="N10" s="127" t="s">
        <v>357</v>
      </c>
      <c r="O10" s="129">
        <f>税額算出表!H18</f>
        <v>0</v>
      </c>
      <c r="P10" s="129">
        <f>M10-O10</f>
        <v>0</v>
      </c>
    </row>
    <row r="11" spans="1:16" ht="18" customHeight="1" x14ac:dyDescent="0.2">
      <c r="A11" s="812"/>
      <c r="B11" s="831" t="s">
        <v>362</v>
      </c>
      <c r="C11" s="847" t="s">
        <v>363</v>
      </c>
      <c r="D11" s="847"/>
      <c r="E11" s="847" t="s">
        <v>364</v>
      </c>
      <c r="F11" s="848"/>
      <c r="G11" s="848"/>
      <c r="H11" s="846" t="s">
        <v>365</v>
      </c>
      <c r="I11" s="838"/>
      <c r="J11" s="834"/>
      <c r="K11" s="834"/>
      <c r="L11" s="836"/>
      <c r="M11" s="66" t="s">
        <v>366</v>
      </c>
      <c r="O11" s="130"/>
      <c r="P11" s="131"/>
    </row>
    <row r="12" spans="1:16" ht="18" customHeight="1" x14ac:dyDescent="0.2">
      <c r="A12" s="812"/>
      <c r="B12" s="829"/>
      <c r="C12" s="847"/>
      <c r="D12" s="847"/>
      <c r="E12" s="848"/>
      <c r="F12" s="848"/>
      <c r="G12" s="848"/>
      <c r="H12" s="846"/>
      <c r="I12" s="839"/>
      <c r="J12" s="835"/>
      <c r="K12" s="835"/>
      <c r="L12" s="837"/>
      <c r="M12" s="126">
        <f>SUM(I11:L12)+SUM(I44:L45)</f>
        <v>0</v>
      </c>
      <c r="N12" s="127" t="s">
        <v>357</v>
      </c>
      <c r="O12" s="129">
        <f>税額算出表!H20</f>
        <v>0</v>
      </c>
      <c r="P12" s="129">
        <f>M12-O12</f>
        <v>0</v>
      </c>
    </row>
    <row r="13" spans="1:16" ht="18" customHeight="1" x14ac:dyDescent="0.2">
      <c r="A13" s="812"/>
      <c r="B13" s="829"/>
      <c r="C13" s="847"/>
      <c r="D13" s="847"/>
      <c r="E13" s="847" t="s">
        <v>367</v>
      </c>
      <c r="F13" s="848"/>
      <c r="G13" s="848"/>
      <c r="H13" s="846" t="s">
        <v>368</v>
      </c>
      <c r="I13" s="838"/>
      <c r="J13" s="834"/>
      <c r="K13" s="834"/>
      <c r="L13" s="836"/>
      <c r="M13" s="66" t="s">
        <v>369</v>
      </c>
      <c r="O13" s="177"/>
      <c r="P13" s="178"/>
    </row>
    <row r="14" spans="1:16" ht="18" customHeight="1" x14ac:dyDescent="0.2">
      <c r="A14" s="812"/>
      <c r="B14" s="832"/>
      <c r="C14" s="878"/>
      <c r="D14" s="878"/>
      <c r="E14" s="849"/>
      <c r="F14" s="849"/>
      <c r="G14" s="849"/>
      <c r="H14" s="850"/>
      <c r="I14" s="839"/>
      <c r="J14" s="835"/>
      <c r="K14" s="835"/>
      <c r="L14" s="837"/>
      <c r="M14" s="126">
        <f>SUM(I13:L14)+SUM(I46:L47)</f>
        <v>0</v>
      </c>
      <c r="N14" s="127" t="s">
        <v>357</v>
      </c>
      <c r="O14" s="129">
        <f>税額算出表!H22</f>
        <v>0</v>
      </c>
      <c r="P14" s="129">
        <f>M14-O14</f>
        <v>0</v>
      </c>
    </row>
    <row r="15" spans="1:16" ht="18" customHeight="1" x14ac:dyDescent="0.2">
      <c r="A15" s="812"/>
      <c r="B15" s="831" t="s">
        <v>67</v>
      </c>
      <c r="C15" s="877" t="s">
        <v>68</v>
      </c>
      <c r="D15" s="877"/>
      <c r="E15" s="877" t="s">
        <v>364</v>
      </c>
      <c r="F15" s="714"/>
      <c r="G15" s="714"/>
      <c r="H15" s="879" t="s">
        <v>370</v>
      </c>
      <c r="I15" s="838"/>
      <c r="J15" s="834"/>
      <c r="K15" s="834"/>
      <c r="L15" s="836"/>
      <c r="M15" s="66" t="s">
        <v>371</v>
      </c>
      <c r="O15" s="130"/>
      <c r="P15" s="131"/>
    </row>
    <row r="16" spans="1:16" ht="18" customHeight="1" x14ac:dyDescent="0.2">
      <c r="A16" s="812"/>
      <c r="B16" s="829"/>
      <c r="C16" s="847"/>
      <c r="D16" s="847"/>
      <c r="E16" s="848"/>
      <c r="F16" s="848"/>
      <c r="G16" s="848"/>
      <c r="H16" s="846"/>
      <c r="I16" s="839"/>
      <c r="J16" s="835"/>
      <c r="K16" s="835"/>
      <c r="L16" s="837"/>
      <c r="M16" s="126">
        <f>SUM(I15:L16)+SUM(I48:L49)</f>
        <v>0</v>
      </c>
      <c r="N16" s="127" t="s">
        <v>357</v>
      </c>
      <c r="O16" s="129">
        <f>税額算出表!H24</f>
        <v>0</v>
      </c>
      <c r="P16" s="129">
        <f>M16-O16</f>
        <v>0</v>
      </c>
    </row>
    <row r="17" spans="1:16" ht="18" customHeight="1" x14ac:dyDescent="0.2">
      <c r="A17" s="812"/>
      <c r="B17" s="829"/>
      <c r="C17" s="847"/>
      <c r="D17" s="847"/>
      <c r="E17" s="847" t="s">
        <v>367</v>
      </c>
      <c r="F17" s="848"/>
      <c r="G17" s="848"/>
      <c r="H17" s="846" t="s">
        <v>372</v>
      </c>
      <c r="I17" s="838"/>
      <c r="J17" s="834"/>
      <c r="K17" s="834"/>
      <c r="L17" s="836"/>
      <c r="M17" s="66" t="s">
        <v>373</v>
      </c>
      <c r="O17" s="177"/>
      <c r="P17" s="178"/>
    </row>
    <row r="18" spans="1:16" ht="18" customHeight="1" x14ac:dyDescent="0.2">
      <c r="A18" s="812"/>
      <c r="B18" s="832"/>
      <c r="C18" s="878"/>
      <c r="D18" s="878"/>
      <c r="E18" s="849"/>
      <c r="F18" s="849"/>
      <c r="G18" s="849"/>
      <c r="H18" s="850"/>
      <c r="I18" s="839"/>
      <c r="J18" s="835"/>
      <c r="K18" s="835"/>
      <c r="L18" s="837"/>
      <c r="M18" s="126">
        <f>SUM(I17:L18)+SUM(I50:L51)</f>
        <v>0</v>
      </c>
      <c r="N18" s="127" t="s">
        <v>357</v>
      </c>
      <c r="O18" s="129">
        <f>税額算出表!H26</f>
        <v>0</v>
      </c>
      <c r="P18" s="129">
        <f>M18-O18</f>
        <v>0</v>
      </c>
    </row>
    <row r="19" spans="1:16" ht="18" customHeight="1" x14ac:dyDescent="0.2">
      <c r="A19" s="812"/>
      <c r="B19" s="767" t="str">
        <f>IF(OR('在庫①（発泡性酒類）'!AO47="引上",'在庫①（発泡性酒類）'!AW47="引上",'在庫①（発泡性酒類）'!BE47="引上",'在庫①（発泡性酒類）'!BM47="引上")=TRUE,"その他の発泡性酒類"&amp;IF('在庫①（発泡性酒類）'!AO47="引上","（"&amp;'在庫①（発泡性酒類）'!AP6&amp;"）","")&amp;IF('在庫①（発泡性酒類）'!AW47="引上","（"&amp;'在庫①（発泡性酒類）'!AX6&amp;"）","")&amp;IF('在庫①（発泡性酒類）'!BE47="引上","（"&amp;'在庫①（発泡性酒類）'!BF6&amp;"）","")&amp;IF('在庫①（発泡性酒類）'!BM47="引上","（"&amp;'在庫①（発泡性酒類）'!BN6&amp;"）","")&amp;"（アルコール分10度以上11度未満）","")</f>
        <v/>
      </c>
      <c r="C19" s="767"/>
      <c r="D19" s="767"/>
      <c r="E19" s="767"/>
      <c r="F19" s="767"/>
      <c r="G19" s="815"/>
      <c r="H19" s="794" t="s">
        <v>374</v>
      </c>
      <c r="I19" s="838"/>
      <c r="J19" s="834"/>
      <c r="K19" s="834"/>
      <c r="L19" s="836"/>
      <c r="M19" s="66" t="s">
        <v>375</v>
      </c>
      <c r="N19" s="127"/>
      <c r="O19" s="130"/>
      <c r="P19" s="131"/>
    </row>
    <row r="20" spans="1:16" ht="18" customHeight="1" x14ac:dyDescent="0.2">
      <c r="A20" s="813"/>
      <c r="B20" s="540"/>
      <c r="C20" s="540"/>
      <c r="D20" s="540"/>
      <c r="E20" s="540"/>
      <c r="F20" s="540"/>
      <c r="G20" s="851"/>
      <c r="H20" s="868"/>
      <c r="I20" s="839"/>
      <c r="J20" s="835"/>
      <c r="K20" s="835"/>
      <c r="L20" s="837"/>
      <c r="M20" s="126">
        <f>SUM(I19:L20)+SUM(I52:L53)</f>
        <v>0</v>
      </c>
      <c r="N20" s="127" t="s">
        <v>357</v>
      </c>
      <c r="O20" s="129">
        <f>税額算出表!H28</f>
        <v>0</v>
      </c>
      <c r="P20" s="129">
        <f>M20-O20</f>
        <v>0</v>
      </c>
    </row>
    <row r="21" spans="1:16" ht="18" customHeight="1" x14ac:dyDescent="0.2">
      <c r="A21" s="814" t="s">
        <v>376</v>
      </c>
      <c r="B21" s="767"/>
      <c r="C21" s="767"/>
      <c r="D21" s="767"/>
      <c r="E21" s="767"/>
      <c r="F21" s="767"/>
      <c r="G21" s="815"/>
      <c r="H21" s="794" t="s">
        <v>377</v>
      </c>
      <c r="I21" s="859">
        <f>SUM(I7:I20)</f>
        <v>0</v>
      </c>
      <c r="J21" s="857">
        <f>SUM(J7:J20)</f>
        <v>0</v>
      </c>
      <c r="K21" s="857">
        <f>SUM(K7:K20)</f>
        <v>0</v>
      </c>
      <c r="L21" s="855">
        <f>SUM(L7:L20)</f>
        <v>0</v>
      </c>
      <c r="M21" s="65" t="s">
        <v>378</v>
      </c>
      <c r="O21" s="131"/>
      <c r="P21" s="131"/>
    </row>
    <row r="22" spans="1:16" ht="18" customHeight="1" x14ac:dyDescent="0.2">
      <c r="A22" s="539"/>
      <c r="B22" s="540"/>
      <c r="C22" s="540"/>
      <c r="D22" s="540"/>
      <c r="E22" s="540"/>
      <c r="F22" s="540"/>
      <c r="G22" s="851"/>
      <c r="H22" s="868"/>
      <c r="I22" s="869"/>
      <c r="J22" s="870"/>
      <c r="K22" s="870"/>
      <c r="L22" s="867"/>
      <c r="M22" s="126">
        <f>SUM(I21:L22)+SUM(I54:L55)</f>
        <v>0</v>
      </c>
      <c r="N22" s="127" t="s">
        <v>357</v>
      </c>
      <c r="O22" s="129">
        <f>税額算出表!H30</f>
        <v>0</v>
      </c>
      <c r="P22" s="129">
        <f>M22-O22</f>
        <v>0</v>
      </c>
    </row>
    <row r="23" spans="1:16" ht="18" customHeight="1" x14ac:dyDescent="0.2">
      <c r="A23" s="812" t="s">
        <v>379</v>
      </c>
      <c r="B23" s="802" t="s">
        <v>46</v>
      </c>
      <c r="C23" s="806" t="s">
        <v>48</v>
      </c>
      <c r="D23" s="807"/>
      <c r="E23" s="807"/>
      <c r="F23" s="807"/>
      <c r="G23" s="808"/>
      <c r="H23" s="801" t="s">
        <v>380</v>
      </c>
      <c r="I23" s="852"/>
      <c r="J23" s="853"/>
      <c r="K23" s="853"/>
      <c r="L23" s="854"/>
      <c r="M23" s="142" t="s">
        <v>381</v>
      </c>
      <c r="O23" s="130"/>
      <c r="P23" s="131"/>
    </row>
    <row r="24" spans="1:16" ht="18" customHeight="1" x14ac:dyDescent="0.2">
      <c r="A24" s="812"/>
      <c r="B24" s="803"/>
      <c r="C24" s="809"/>
      <c r="D24" s="810"/>
      <c r="E24" s="810"/>
      <c r="F24" s="810"/>
      <c r="G24" s="811"/>
      <c r="H24" s="800"/>
      <c r="I24" s="839"/>
      <c r="J24" s="835"/>
      <c r="K24" s="835"/>
      <c r="L24" s="837"/>
      <c r="M24" s="126">
        <f>SUM(I23:L24)+SUM(I56:L57)</f>
        <v>0</v>
      </c>
      <c r="N24" s="127" t="s">
        <v>357</v>
      </c>
      <c r="O24" s="129">
        <f>税額算出表!H32</f>
        <v>0</v>
      </c>
      <c r="P24" s="129">
        <f>M24-O24</f>
        <v>0</v>
      </c>
    </row>
    <row r="25" spans="1:16" ht="18" customHeight="1" x14ac:dyDescent="0.2">
      <c r="A25" s="812"/>
      <c r="B25" s="803"/>
      <c r="C25" s="796" t="s">
        <v>50</v>
      </c>
      <c r="D25" s="861" t="s">
        <v>382</v>
      </c>
      <c r="E25" s="862"/>
      <c r="F25" s="862"/>
      <c r="G25" s="863"/>
      <c r="H25" s="799" t="s">
        <v>383</v>
      </c>
      <c r="I25" s="838"/>
      <c r="J25" s="834"/>
      <c r="K25" s="834"/>
      <c r="L25" s="836"/>
      <c r="M25" s="66" t="s">
        <v>384</v>
      </c>
      <c r="O25" s="130"/>
      <c r="P25" s="131"/>
    </row>
    <row r="26" spans="1:16" ht="18" customHeight="1" x14ac:dyDescent="0.2">
      <c r="A26" s="812"/>
      <c r="B26" s="803"/>
      <c r="C26" s="797"/>
      <c r="D26" s="864"/>
      <c r="E26" s="865"/>
      <c r="F26" s="865"/>
      <c r="G26" s="866"/>
      <c r="H26" s="800"/>
      <c r="I26" s="839"/>
      <c r="J26" s="835"/>
      <c r="K26" s="835"/>
      <c r="L26" s="837"/>
      <c r="M26" s="126">
        <f>SUM(I25:L26)+SUM(I58:L59)</f>
        <v>0</v>
      </c>
      <c r="N26" s="127" t="s">
        <v>357</v>
      </c>
      <c r="O26" s="129">
        <f>税額算出表!H33</f>
        <v>0</v>
      </c>
      <c r="P26" s="129">
        <f>M26-O26</f>
        <v>0</v>
      </c>
    </row>
    <row r="27" spans="1:16" ht="18" customHeight="1" x14ac:dyDescent="0.2">
      <c r="A27" s="812"/>
      <c r="B27" s="803"/>
      <c r="C27" s="797"/>
      <c r="D27" s="861" t="s">
        <v>56</v>
      </c>
      <c r="E27" s="862"/>
      <c r="F27" s="862"/>
      <c r="G27" s="863"/>
      <c r="H27" s="799" t="s">
        <v>385</v>
      </c>
      <c r="I27" s="838"/>
      <c r="J27" s="834"/>
      <c r="K27" s="834"/>
      <c r="L27" s="836"/>
      <c r="M27" s="66" t="s">
        <v>386</v>
      </c>
      <c r="O27" s="130"/>
      <c r="P27" s="131"/>
    </row>
    <row r="28" spans="1:16" ht="18" customHeight="1" x14ac:dyDescent="0.2">
      <c r="A28" s="812"/>
      <c r="B28" s="804"/>
      <c r="C28" s="798"/>
      <c r="D28" s="864"/>
      <c r="E28" s="865"/>
      <c r="F28" s="865"/>
      <c r="G28" s="866"/>
      <c r="H28" s="800"/>
      <c r="I28" s="839"/>
      <c r="J28" s="835"/>
      <c r="K28" s="835"/>
      <c r="L28" s="837"/>
      <c r="M28" s="126">
        <f>SUM(I27:L28)+SUM(I60:L61)</f>
        <v>0</v>
      </c>
      <c r="N28" s="127" t="s">
        <v>357</v>
      </c>
      <c r="O28" s="129">
        <f>税額算出表!H34</f>
        <v>0</v>
      </c>
      <c r="P28" s="129">
        <f>M28-O28</f>
        <v>0</v>
      </c>
    </row>
    <row r="29" spans="1:16" ht="18" customHeight="1" x14ac:dyDescent="0.2">
      <c r="A29" s="812"/>
      <c r="B29" s="538" t="str">
        <f>IF(OR('在庫①（発泡性酒類）'!AO47="引下",'在庫①（発泡性酒類）'!AW47="引下",'在庫①（発泡性酒類）'!BE47="引下",'在庫①（発泡性酒類）'!BM47="引下")=TRUE,"その他の発泡性酒類"&amp;IF('在庫①（発泡性酒類）'!AO47="引下","（"&amp;'在庫①（発泡性酒類）'!AP6&amp;"）","")&amp;IF('在庫①（発泡性酒類）'!AW47="引下","（"&amp;'在庫①（発泡性酒類）'!AX6&amp;"）","")&amp;IF('在庫①（発泡性酒類）'!BE47="引下","（"&amp;'在庫①（発泡性酒類）'!BF6&amp;"）","")&amp;IF('在庫①（発泡性酒類）'!BM47="引下","（"&amp;'在庫①（発泡性酒類）'!BN6&amp;"）","")&amp;"（アルコール分10度以上11度未満）","")</f>
        <v/>
      </c>
      <c r="C29" s="538"/>
      <c r="D29" s="538"/>
      <c r="E29" s="538"/>
      <c r="F29" s="538"/>
      <c r="G29" s="875"/>
      <c r="H29" s="799" t="s">
        <v>387</v>
      </c>
      <c r="I29" s="838"/>
      <c r="J29" s="834"/>
      <c r="K29" s="834"/>
      <c r="L29" s="836"/>
      <c r="M29" s="66" t="s">
        <v>388</v>
      </c>
      <c r="O29" s="130"/>
      <c r="P29" s="131"/>
    </row>
    <row r="30" spans="1:16" ht="18" customHeight="1" x14ac:dyDescent="0.2">
      <c r="A30" s="813"/>
      <c r="B30" s="540"/>
      <c r="C30" s="540"/>
      <c r="D30" s="540"/>
      <c r="E30" s="540"/>
      <c r="F30" s="540"/>
      <c r="G30" s="851"/>
      <c r="H30" s="801"/>
      <c r="I30" s="852"/>
      <c r="J30" s="853"/>
      <c r="K30" s="853"/>
      <c r="L30" s="854"/>
      <c r="M30" s="126">
        <f>SUM(I29:L30)+SUM(I62:L63)</f>
        <v>0</v>
      </c>
      <c r="N30" s="127" t="s">
        <v>357</v>
      </c>
      <c r="O30" s="129">
        <f>税額算出表!H35</f>
        <v>0</v>
      </c>
      <c r="P30" s="129">
        <f>M30-O30</f>
        <v>0</v>
      </c>
    </row>
    <row r="31" spans="1:16" ht="18" customHeight="1" x14ac:dyDescent="0.2">
      <c r="A31" s="814" t="s">
        <v>389</v>
      </c>
      <c r="B31" s="767"/>
      <c r="C31" s="767"/>
      <c r="D31" s="767"/>
      <c r="E31" s="767"/>
      <c r="F31" s="767"/>
      <c r="G31" s="815"/>
      <c r="H31" s="794" t="s">
        <v>390</v>
      </c>
      <c r="I31" s="859">
        <f>SUM(I23:I30)</f>
        <v>0</v>
      </c>
      <c r="J31" s="857">
        <f>SUM(J23:J30)</f>
        <v>0</v>
      </c>
      <c r="K31" s="857">
        <f>SUM(K23:K30)</f>
        <v>0</v>
      </c>
      <c r="L31" s="855">
        <f>SUM(L23:L30)</f>
        <v>0</v>
      </c>
      <c r="M31" s="65" t="s">
        <v>391</v>
      </c>
      <c r="O31" s="130"/>
      <c r="P31" s="131"/>
    </row>
    <row r="32" spans="1:16" ht="18" customHeight="1" thickBot="1" x14ac:dyDescent="0.25">
      <c r="A32" s="816"/>
      <c r="B32" s="817"/>
      <c r="C32" s="817"/>
      <c r="D32" s="817"/>
      <c r="E32" s="817"/>
      <c r="F32" s="817"/>
      <c r="G32" s="818"/>
      <c r="H32" s="795"/>
      <c r="I32" s="860"/>
      <c r="J32" s="858"/>
      <c r="K32" s="858"/>
      <c r="L32" s="856"/>
      <c r="M32" s="125">
        <f>SUM(I31:L32)+SUM(I64:L65)</f>
        <v>0</v>
      </c>
      <c r="N32" s="127" t="s">
        <v>357</v>
      </c>
      <c r="O32" s="129">
        <f>税額算出表!H36</f>
        <v>0</v>
      </c>
      <c r="P32" s="129">
        <f>M32-O32</f>
        <v>0</v>
      </c>
    </row>
    <row r="33" spans="1:13" x14ac:dyDescent="0.2">
      <c r="B33" s="1" t="s">
        <v>392</v>
      </c>
      <c r="M33" s="13" t="str">
        <f>簡易判定表!E25</f>
        <v>（国税庁ver3.01）</v>
      </c>
    </row>
    <row r="34" spans="1:13" x14ac:dyDescent="0.2">
      <c r="B34" s="1" t="s">
        <v>393</v>
      </c>
    </row>
    <row r="35" spans="1:13" ht="36.65" customHeight="1" x14ac:dyDescent="0.2">
      <c r="A35" s="833" t="s">
        <v>341</v>
      </c>
      <c r="B35" s="833"/>
      <c r="C35" s="833"/>
      <c r="D35" s="833"/>
      <c r="E35" s="833"/>
      <c r="F35" s="833"/>
      <c r="G35" s="833"/>
      <c r="H35" s="833"/>
      <c r="I35" s="833"/>
      <c r="J35" s="833"/>
      <c r="K35" s="833"/>
      <c r="L35" s="833"/>
      <c r="M35" s="833"/>
    </row>
    <row r="36" spans="1:13" ht="45" customHeight="1" thickBot="1" x14ac:dyDescent="0.25">
      <c r="A36" s="805" t="s">
        <v>342</v>
      </c>
      <c r="B36" s="805"/>
      <c r="C36" s="805"/>
      <c r="D36" s="805"/>
      <c r="E36" s="805"/>
      <c r="F36" s="805"/>
      <c r="G36" s="805"/>
      <c r="H36" s="805"/>
      <c r="I36" s="805"/>
      <c r="J36" s="805"/>
      <c r="K36" s="805"/>
      <c r="L36" s="805"/>
      <c r="M36" s="805"/>
    </row>
    <row r="37" spans="1:13" ht="59.65" customHeight="1" x14ac:dyDescent="0.2">
      <c r="A37" s="820" t="s">
        <v>343</v>
      </c>
      <c r="B37" s="821"/>
      <c r="C37" s="821"/>
      <c r="D37" s="821"/>
      <c r="E37" s="821"/>
      <c r="F37" s="821"/>
      <c r="G37" s="821"/>
      <c r="H37" s="822"/>
      <c r="I37" s="155"/>
      <c r="J37" s="156"/>
      <c r="K37" s="156"/>
      <c r="L37" s="157"/>
      <c r="M37" s="840" t="s">
        <v>344</v>
      </c>
    </row>
    <row r="38" spans="1:13" ht="59.65" customHeight="1" thickBot="1" x14ac:dyDescent="0.25">
      <c r="A38" s="823" t="s">
        <v>346</v>
      </c>
      <c r="B38" s="824"/>
      <c r="C38" s="824"/>
      <c r="D38" s="824"/>
      <c r="E38" s="824"/>
      <c r="F38" s="824"/>
      <c r="G38" s="824"/>
      <c r="H38" s="825"/>
      <c r="I38" s="241"/>
      <c r="J38" s="159"/>
      <c r="K38" s="159"/>
      <c r="L38" s="160"/>
      <c r="M38" s="841"/>
    </row>
    <row r="39" spans="1:13" ht="18" customHeight="1" thickTop="1" thickBot="1" x14ac:dyDescent="0.25">
      <c r="A39" s="826" t="s">
        <v>347</v>
      </c>
      <c r="B39" s="827"/>
      <c r="C39" s="827"/>
      <c r="D39" s="827"/>
      <c r="E39" s="827"/>
      <c r="F39" s="827"/>
      <c r="G39" s="827"/>
      <c r="H39" s="828"/>
      <c r="I39" s="842" t="s">
        <v>348</v>
      </c>
      <c r="J39" s="843"/>
      <c r="K39" s="843"/>
      <c r="L39" s="843"/>
      <c r="M39" s="844"/>
    </row>
    <row r="40" spans="1:13" ht="18" customHeight="1" thickTop="1" x14ac:dyDescent="0.2">
      <c r="A40" s="874" t="s">
        <v>351</v>
      </c>
      <c r="B40" s="829" t="s">
        <v>352</v>
      </c>
      <c r="C40" s="876" t="s">
        <v>353</v>
      </c>
      <c r="D40" s="876"/>
      <c r="E40" s="880" t="s">
        <v>354</v>
      </c>
      <c r="F40" s="880"/>
      <c r="G40" s="880"/>
      <c r="H40" s="845" t="s">
        <v>355</v>
      </c>
      <c r="I40" s="838"/>
      <c r="J40" s="834"/>
      <c r="K40" s="834"/>
      <c r="L40" s="836"/>
      <c r="M40" s="66" t="s">
        <v>356</v>
      </c>
    </row>
    <row r="41" spans="1:13" ht="22.15" customHeight="1" x14ac:dyDescent="0.2">
      <c r="A41" s="812"/>
      <c r="B41" s="829"/>
      <c r="C41" s="847"/>
      <c r="D41" s="847"/>
      <c r="E41" s="881"/>
      <c r="F41" s="881"/>
      <c r="G41" s="881"/>
      <c r="H41" s="846"/>
      <c r="I41" s="839"/>
      <c r="J41" s="835"/>
      <c r="K41" s="835"/>
      <c r="L41" s="837"/>
      <c r="M41" s="126">
        <f>SUM(I40:L41)</f>
        <v>0</v>
      </c>
    </row>
    <row r="42" spans="1:13" ht="18" customHeight="1" x14ac:dyDescent="0.2">
      <c r="A42" s="812"/>
      <c r="B42" s="829"/>
      <c r="C42" s="847" t="s">
        <v>358</v>
      </c>
      <c r="D42" s="847"/>
      <c r="E42" s="847" t="s">
        <v>359</v>
      </c>
      <c r="F42" s="848"/>
      <c r="G42" s="848"/>
      <c r="H42" s="846" t="s">
        <v>360</v>
      </c>
      <c r="I42" s="838"/>
      <c r="J42" s="834"/>
      <c r="K42" s="834"/>
      <c r="L42" s="836"/>
      <c r="M42" s="66" t="s">
        <v>361</v>
      </c>
    </row>
    <row r="43" spans="1:13" ht="18" customHeight="1" x14ac:dyDescent="0.2">
      <c r="A43" s="812"/>
      <c r="B43" s="830"/>
      <c r="C43" s="847"/>
      <c r="D43" s="847"/>
      <c r="E43" s="848"/>
      <c r="F43" s="848"/>
      <c r="G43" s="848"/>
      <c r="H43" s="846"/>
      <c r="I43" s="839"/>
      <c r="J43" s="835"/>
      <c r="K43" s="835"/>
      <c r="L43" s="837"/>
      <c r="M43" s="126">
        <f>SUM(I42:L43)</f>
        <v>0</v>
      </c>
    </row>
    <row r="44" spans="1:13" ht="18" customHeight="1" x14ac:dyDescent="0.2">
      <c r="A44" s="812"/>
      <c r="B44" s="831" t="s">
        <v>362</v>
      </c>
      <c r="C44" s="847" t="s">
        <v>363</v>
      </c>
      <c r="D44" s="847"/>
      <c r="E44" s="847" t="s">
        <v>364</v>
      </c>
      <c r="F44" s="848"/>
      <c r="G44" s="848"/>
      <c r="H44" s="846" t="s">
        <v>365</v>
      </c>
      <c r="I44" s="838"/>
      <c r="J44" s="834"/>
      <c r="K44" s="834"/>
      <c r="L44" s="836"/>
      <c r="M44" s="66" t="s">
        <v>366</v>
      </c>
    </row>
    <row r="45" spans="1:13" ht="18" customHeight="1" x14ac:dyDescent="0.2">
      <c r="A45" s="812"/>
      <c r="B45" s="829"/>
      <c r="C45" s="847"/>
      <c r="D45" s="847"/>
      <c r="E45" s="848"/>
      <c r="F45" s="848"/>
      <c r="G45" s="848"/>
      <c r="H45" s="846"/>
      <c r="I45" s="839"/>
      <c r="J45" s="835"/>
      <c r="K45" s="835"/>
      <c r="L45" s="837"/>
      <c r="M45" s="126">
        <f>SUM(I44:L45)</f>
        <v>0</v>
      </c>
    </row>
    <row r="46" spans="1:13" ht="18" customHeight="1" x14ac:dyDescent="0.2">
      <c r="A46" s="812"/>
      <c r="B46" s="829"/>
      <c r="C46" s="847"/>
      <c r="D46" s="847"/>
      <c r="E46" s="847" t="s">
        <v>367</v>
      </c>
      <c r="F46" s="848"/>
      <c r="G46" s="848"/>
      <c r="H46" s="846" t="s">
        <v>368</v>
      </c>
      <c r="I46" s="838"/>
      <c r="J46" s="834"/>
      <c r="K46" s="834"/>
      <c r="L46" s="836"/>
      <c r="M46" s="66" t="s">
        <v>369</v>
      </c>
    </row>
    <row r="47" spans="1:13" ht="18" customHeight="1" x14ac:dyDescent="0.2">
      <c r="A47" s="812"/>
      <c r="B47" s="832"/>
      <c r="C47" s="878"/>
      <c r="D47" s="878"/>
      <c r="E47" s="849"/>
      <c r="F47" s="849"/>
      <c r="G47" s="849"/>
      <c r="H47" s="850"/>
      <c r="I47" s="839"/>
      <c r="J47" s="835"/>
      <c r="K47" s="835"/>
      <c r="L47" s="837"/>
      <c r="M47" s="126">
        <f>SUM(I46:L47)</f>
        <v>0</v>
      </c>
    </row>
    <row r="48" spans="1:13" ht="18" customHeight="1" x14ac:dyDescent="0.2">
      <c r="A48" s="812"/>
      <c r="B48" s="831" t="s">
        <v>67</v>
      </c>
      <c r="C48" s="877" t="s">
        <v>68</v>
      </c>
      <c r="D48" s="877"/>
      <c r="E48" s="877" t="s">
        <v>364</v>
      </c>
      <c r="F48" s="714"/>
      <c r="G48" s="714"/>
      <c r="H48" s="879" t="s">
        <v>370</v>
      </c>
      <c r="I48" s="838"/>
      <c r="J48" s="834"/>
      <c r="K48" s="834"/>
      <c r="L48" s="836"/>
      <c r="M48" s="66" t="s">
        <v>371</v>
      </c>
    </row>
    <row r="49" spans="1:13" ht="18" customHeight="1" x14ac:dyDescent="0.2">
      <c r="A49" s="812"/>
      <c r="B49" s="829"/>
      <c r="C49" s="847"/>
      <c r="D49" s="847"/>
      <c r="E49" s="848"/>
      <c r="F49" s="848"/>
      <c r="G49" s="848"/>
      <c r="H49" s="846"/>
      <c r="I49" s="839"/>
      <c r="J49" s="835"/>
      <c r="K49" s="835"/>
      <c r="L49" s="837"/>
      <c r="M49" s="126">
        <f>SUM(I48:L49)</f>
        <v>0</v>
      </c>
    </row>
    <row r="50" spans="1:13" ht="18" customHeight="1" x14ac:dyDescent="0.2">
      <c r="A50" s="812"/>
      <c r="B50" s="829"/>
      <c r="C50" s="847"/>
      <c r="D50" s="847"/>
      <c r="E50" s="847" t="s">
        <v>367</v>
      </c>
      <c r="F50" s="848"/>
      <c r="G50" s="848"/>
      <c r="H50" s="846" t="s">
        <v>372</v>
      </c>
      <c r="I50" s="838"/>
      <c r="J50" s="834"/>
      <c r="K50" s="834"/>
      <c r="L50" s="836"/>
      <c r="M50" s="66" t="s">
        <v>373</v>
      </c>
    </row>
    <row r="51" spans="1:13" ht="18" customHeight="1" x14ac:dyDescent="0.2">
      <c r="A51" s="812"/>
      <c r="B51" s="832"/>
      <c r="C51" s="878"/>
      <c r="D51" s="878"/>
      <c r="E51" s="849"/>
      <c r="F51" s="849"/>
      <c r="G51" s="849"/>
      <c r="H51" s="850"/>
      <c r="I51" s="839"/>
      <c r="J51" s="835"/>
      <c r="K51" s="835"/>
      <c r="L51" s="837"/>
      <c r="M51" s="126">
        <f>SUM(I50:L51)</f>
        <v>0</v>
      </c>
    </row>
    <row r="52" spans="1:13" ht="18" customHeight="1" x14ac:dyDescent="0.2">
      <c r="A52" s="812"/>
      <c r="B52" s="767" t="str">
        <f>B19</f>
        <v/>
      </c>
      <c r="C52" s="767"/>
      <c r="D52" s="767"/>
      <c r="E52" s="767"/>
      <c r="F52" s="767"/>
      <c r="G52" s="815"/>
      <c r="H52" s="794" t="s">
        <v>374</v>
      </c>
      <c r="I52" s="838"/>
      <c r="J52" s="834"/>
      <c r="K52" s="834"/>
      <c r="L52" s="836"/>
      <c r="M52" s="66" t="s">
        <v>375</v>
      </c>
    </row>
    <row r="53" spans="1:13" ht="18" customHeight="1" x14ac:dyDescent="0.2">
      <c r="A53" s="813"/>
      <c r="B53" s="540"/>
      <c r="C53" s="540"/>
      <c r="D53" s="540"/>
      <c r="E53" s="540"/>
      <c r="F53" s="540"/>
      <c r="G53" s="851"/>
      <c r="H53" s="868"/>
      <c r="I53" s="839"/>
      <c r="J53" s="835"/>
      <c r="K53" s="835"/>
      <c r="L53" s="837"/>
      <c r="M53" s="126">
        <f>SUM(I52:L53)</f>
        <v>0</v>
      </c>
    </row>
    <row r="54" spans="1:13" ht="18" customHeight="1" x14ac:dyDescent="0.2">
      <c r="A54" s="814" t="s">
        <v>376</v>
      </c>
      <c r="B54" s="767"/>
      <c r="C54" s="767"/>
      <c r="D54" s="767"/>
      <c r="E54" s="767"/>
      <c r="F54" s="767"/>
      <c r="G54" s="815"/>
      <c r="H54" s="794" t="s">
        <v>377</v>
      </c>
      <c r="I54" s="859">
        <f>SUM(I40:I53)</f>
        <v>0</v>
      </c>
      <c r="J54" s="857">
        <f>SUM(J40:J53)</f>
        <v>0</v>
      </c>
      <c r="K54" s="857">
        <f>SUM(K40:K53)</f>
        <v>0</v>
      </c>
      <c r="L54" s="855">
        <f>SUM(L40:L53)</f>
        <v>0</v>
      </c>
      <c r="M54" s="65" t="s">
        <v>378</v>
      </c>
    </row>
    <row r="55" spans="1:13" ht="18" customHeight="1" x14ac:dyDescent="0.2">
      <c r="A55" s="539"/>
      <c r="B55" s="540"/>
      <c r="C55" s="540"/>
      <c r="D55" s="540"/>
      <c r="E55" s="540"/>
      <c r="F55" s="540"/>
      <c r="G55" s="851"/>
      <c r="H55" s="868"/>
      <c r="I55" s="869"/>
      <c r="J55" s="870"/>
      <c r="K55" s="870"/>
      <c r="L55" s="867"/>
      <c r="M55" s="126">
        <f>SUM(I54:L55)</f>
        <v>0</v>
      </c>
    </row>
    <row r="56" spans="1:13" ht="18" customHeight="1" x14ac:dyDescent="0.2">
      <c r="A56" s="812" t="s">
        <v>379</v>
      </c>
      <c r="B56" s="802" t="s">
        <v>46</v>
      </c>
      <c r="C56" s="806" t="s">
        <v>48</v>
      </c>
      <c r="D56" s="807"/>
      <c r="E56" s="807"/>
      <c r="F56" s="807"/>
      <c r="G56" s="808"/>
      <c r="H56" s="801" t="s">
        <v>380</v>
      </c>
      <c r="I56" s="852"/>
      <c r="J56" s="853"/>
      <c r="K56" s="853"/>
      <c r="L56" s="854"/>
      <c r="M56" s="142" t="s">
        <v>381</v>
      </c>
    </row>
    <row r="57" spans="1:13" ht="18" customHeight="1" x14ac:dyDescent="0.2">
      <c r="A57" s="812"/>
      <c r="B57" s="803"/>
      <c r="C57" s="809"/>
      <c r="D57" s="810"/>
      <c r="E57" s="810"/>
      <c r="F57" s="810"/>
      <c r="G57" s="811"/>
      <c r="H57" s="800"/>
      <c r="I57" s="839"/>
      <c r="J57" s="835"/>
      <c r="K57" s="835"/>
      <c r="L57" s="837"/>
      <c r="M57" s="126">
        <f>SUM(I56:L57)</f>
        <v>0</v>
      </c>
    </row>
    <row r="58" spans="1:13" ht="18" customHeight="1" x14ac:dyDescent="0.2">
      <c r="A58" s="812"/>
      <c r="B58" s="803"/>
      <c r="C58" s="796" t="s">
        <v>50</v>
      </c>
      <c r="D58" s="861" t="s">
        <v>382</v>
      </c>
      <c r="E58" s="862"/>
      <c r="F58" s="862"/>
      <c r="G58" s="863"/>
      <c r="H58" s="799" t="s">
        <v>383</v>
      </c>
      <c r="I58" s="838"/>
      <c r="J58" s="834"/>
      <c r="K58" s="834"/>
      <c r="L58" s="836"/>
      <c r="M58" s="66" t="s">
        <v>384</v>
      </c>
    </row>
    <row r="59" spans="1:13" ht="18" customHeight="1" x14ac:dyDescent="0.2">
      <c r="A59" s="812"/>
      <c r="B59" s="803"/>
      <c r="C59" s="797"/>
      <c r="D59" s="864"/>
      <c r="E59" s="865"/>
      <c r="F59" s="865"/>
      <c r="G59" s="866"/>
      <c r="H59" s="800"/>
      <c r="I59" s="839"/>
      <c r="J59" s="835"/>
      <c r="K59" s="835"/>
      <c r="L59" s="837"/>
      <c r="M59" s="126">
        <f>SUM(I58:L59)</f>
        <v>0</v>
      </c>
    </row>
    <row r="60" spans="1:13" ht="18" customHeight="1" x14ac:dyDescent="0.2">
      <c r="A60" s="812"/>
      <c r="B60" s="803"/>
      <c r="C60" s="797"/>
      <c r="D60" s="861" t="s">
        <v>56</v>
      </c>
      <c r="E60" s="862"/>
      <c r="F60" s="862"/>
      <c r="G60" s="863"/>
      <c r="H60" s="799" t="s">
        <v>385</v>
      </c>
      <c r="I60" s="838"/>
      <c r="J60" s="834"/>
      <c r="K60" s="834"/>
      <c r="L60" s="836"/>
      <c r="M60" s="66" t="s">
        <v>386</v>
      </c>
    </row>
    <row r="61" spans="1:13" ht="18" customHeight="1" x14ac:dyDescent="0.2">
      <c r="A61" s="812"/>
      <c r="B61" s="804"/>
      <c r="C61" s="798"/>
      <c r="D61" s="864"/>
      <c r="E61" s="865"/>
      <c r="F61" s="865"/>
      <c r="G61" s="866"/>
      <c r="H61" s="800"/>
      <c r="I61" s="839"/>
      <c r="J61" s="835"/>
      <c r="K61" s="835"/>
      <c r="L61" s="837"/>
      <c r="M61" s="126">
        <f>SUM(I60:L61)</f>
        <v>0</v>
      </c>
    </row>
    <row r="62" spans="1:13" ht="18" customHeight="1" x14ac:dyDescent="0.2">
      <c r="A62" s="812"/>
      <c r="B62" s="538" t="str">
        <f>B29</f>
        <v/>
      </c>
      <c r="C62" s="538"/>
      <c r="D62" s="538"/>
      <c r="E62" s="538"/>
      <c r="F62" s="538"/>
      <c r="G62" s="875"/>
      <c r="H62" s="799" t="s">
        <v>387</v>
      </c>
      <c r="I62" s="838"/>
      <c r="J62" s="834"/>
      <c r="K62" s="834"/>
      <c r="L62" s="836"/>
      <c r="M62" s="66" t="s">
        <v>388</v>
      </c>
    </row>
    <row r="63" spans="1:13" ht="18" customHeight="1" x14ac:dyDescent="0.2">
      <c r="A63" s="813"/>
      <c r="B63" s="540"/>
      <c r="C63" s="540"/>
      <c r="D63" s="540"/>
      <c r="E63" s="540"/>
      <c r="F63" s="540"/>
      <c r="G63" s="851"/>
      <c r="H63" s="801"/>
      <c r="I63" s="852"/>
      <c r="J63" s="853"/>
      <c r="K63" s="853"/>
      <c r="L63" s="854"/>
      <c r="M63" s="126">
        <f>SUM(I62:L63)</f>
        <v>0</v>
      </c>
    </row>
    <row r="64" spans="1:13" ht="18" customHeight="1" x14ac:dyDescent="0.2">
      <c r="A64" s="814" t="s">
        <v>389</v>
      </c>
      <c r="B64" s="767"/>
      <c r="C64" s="767"/>
      <c r="D64" s="767"/>
      <c r="E64" s="767"/>
      <c r="F64" s="767"/>
      <c r="G64" s="815"/>
      <c r="H64" s="794" t="s">
        <v>390</v>
      </c>
      <c r="I64" s="859">
        <f>SUM(I56:I63)</f>
        <v>0</v>
      </c>
      <c r="J64" s="857">
        <f>SUM(J56:J63)</f>
        <v>0</v>
      </c>
      <c r="K64" s="857">
        <f>SUM(K56:K63)</f>
        <v>0</v>
      </c>
      <c r="L64" s="855">
        <f>SUM(L56:L63)</f>
        <v>0</v>
      </c>
      <c r="M64" s="65" t="s">
        <v>391</v>
      </c>
    </row>
    <row r="65" spans="1:13" ht="18" customHeight="1" thickBot="1" x14ac:dyDescent="0.25">
      <c r="A65" s="816"/>
      <c r="B65" s="817"/>
      <c r="C65" s="817"/>
      <c r="D65" s="817"/>
      <c r="E65" s="817"/>
      <c r="F65" s="817"/>
      <c r="G65" s="818"/>
      <c r="H65" s="795"/>
      <c r="I65" s="860"/>
      <c r="J65" s="858"/>
      <c r="K65" s="858"/>
      <c r="L65" s="856"/>
      <c r="M65" s="125">
        <f>SUM(I64:L65)</f>
        <v>0</v>
      </c>
    </row>
    <row r="66" spans="1:13" x14ac:dyDescent="0.2">
      <c r="B66" s="1" t="s">
        <v>392</v>
      </c>
      <c r="M66" s="13" t="str">
        <f>簡易判定表!E25</f>
        <v>（国税庁ver3.01）</v>
      </c>
    </row>
    <row r="67" spans="1:13" x14ac:dyDescent="0.2">
      <c r="B67" s="1" t="s">
        <v>393</v>
      </c>
    </row>
  </sheetData>
  <sheetProtection sheet="1" formatCells="0" selectLockedCells="1"/>
  <mergeCells count="194">
    <mergeCell ref="A3:M3"/>
    <mergeCell ref="A35:M35"/>
    <mergeCell ref="J62:J63"/>
    <mergeCell ref="K62:K63"/>
    <mergeCell ref="L62:L63"/>
    <mergeCell ref="A64:G65"/>
    <mergeCell ref="H64:H65"/>
    <mergeCell ref="I64:I65"/>
    <mergeCell ref="J64:J65"/>
    <mergeCell ref="K64:K65"/>
    <mergeCell ref="L64:L65"/>
    <mergeCell ref="A56:A63"/>
    <mergeCell ref="B56:B61"/>
    <mergeCell ref="C56:G57"/>
    <mergeCell ref="H56:H57"/>
    <mergeCell ref="I56:I57"/>
    <mergeCell ref="J56:J57"/>
    <mergeCell ref="K56:K57"/>
    <mergeCell ref="L56:L57"/>
    <mergeCell ref="C58:C61"/>
    <mergeCell ref="D58:G59"/>
    <mergeCell ref="I60:I61"/>
    <mergeCell ref="J60:J61"/>
    <mergeCell ref="K60:K61"/>
    <mergeCell ref="A37:H37"/>
    <mergeCell ref="M37:M38"/>
    <mergeCell ref="A38:H38"/>
    <mergeCell ref="A39:H39"/>
    <mergeCell ref="I39:M39"/>
    <mergeCell ref="B62:G63"/>
    <mergeCell ref="H62:H63"/>
    <mergeCell ref="I62:I63"/>
    <mergeCell ref="B52:G53"/>
    <mergeCell ref="H52:H53"/>
    <mergeCell ref="I52:I53"/>
    <mergeCell ref="J52:J53"/>
    <mergeCell ref="K52:K53"/>
    <mergeCell ref="L52:L53"/>
    <mergeCell ref="A54:G55"/>
    <mergeCell ref="H54:H55"/>
    <mergeCell ref="I54:I55"/>
    <mergeCell ref="J54:J55"/>
    <mergeCell ref="K54:K55"/>
    <mergeCell ref="L54:L55"/>
    <mergeCell ref="A40:A53"/>
    <mergeCell ref="B40:B43"/>
    <mergeCell ref="H58:H59"/>
    <mergeCell ref="I58:I59"/>
    <mergeCell ref="K58:K59"/>
    <mergeCell ref="L58:L59"/>
    <mergeCell ref="D60:G61"/>
    <mergeCell ref="H60:H61"/>
    <mergeCell ref="B48:B51"/>
    <mergeCell ref="C48:D51"/>
    <mergeCell ref="E48:G49"/>
    <mergeCell ref="H48:H49"/>
    <mergeCell ref="I48:I49"/>
    <mergeCell ref="J48:J49"/>
    <mergeCell ref="K48:K49"/>
    <mergeCell ref="L48:L49"/>
    <mergeCell ref="E50:G51"/>
    <mergeCell ref="H50:H51"/>
    <mergeCell ref="I50:I51"/>
    <mergeCell ref="J50:J51"/>
    <mergeCell ref="K50:K51"/>
    <mergeCell ref="L50:L51"/>
    <mergeCell ref="L60:L61"/>
    <mergeCell ref="J58:J59"/>
    <mergeCell ref="B44:B47"/>
    <mergeCell ref="C44:D47"/>
    <mergeCell ref="E44:G45"/>
    <mergeCell ref="H44:H45"/>
    <mergeCell ref="I44:I45"/>
    <mergeCell ref="J44:J45"/>
    <mergeCell ref="K44:K45"/>
    <mergeCell ref="L44:L45"/>
    <mergeCell ref="E46:G47"/>
    <mergeCell ref="H46:H47"/>
    <mergeCell ref="I46:I47"/>
    <mergeCell ref="J46:J47"/>
    <mergeCell ref="K46:K47"/>
    <mergeCell ref="L46:L47"/>
    <mergeCell ref="J40:J41"/>
    <mergeCell ref="K40:K41"/>
    <mergeCell ref="L40:L41"/>
    <mergeCell ref="C42:D43"/>
    <mergeCell ref="E42:G43"/>
    <mergeCell ref="H42:H43"/>
    <mergeCell ref="I42:I43"/>
    <mergeCell ref="J42:J43"/>
    <mergeCell ref="K42:K43"/>
    <mergeCell ref="L42:L43"/>
    <mergeCell ref="C40:D41"/>
    <mergeCell ref="E40:G41"/>
    <mergeCell ref="H40:H41"/>
    <mergeCell ref="I40:I41"/>
    <mergeCell ref="K13:K14"/>
    <mergeCell ref="L13:L14"/>
    <mergeCell ref="E7:G8"/>
    <mergeCell ref="E9:G10"/>
    <mergeCell ref="H19:H20"/>
    <mergeCell ref="I19:I20"/>
    <mergeCell ref="J19:J20"/>
    <mergeCell ref="K19:K20"/>
    <mergeCell ref="L19:L20"/>
    <mergeCell ref="H11:H12"/>
    <mergeCell ref="I11:I12"/>
    <mergeCell ref="J11:J12"/>
    <mergeCell ref="K11:K12"/>
    <mergeCell ref="L11:L12"/>
    <mergeCell ref="B19:G20"/>
    <mergeCell ref="O4:P5"/>
    <mergeCell ref="A7:A20"/>
    <mergeCell ref="B29:G30"/>
    <mergeCell ref="K15:K16"/>
    <mergeCell ref="L15:L16"/>
    <mergeCell ref="I17:I18"/>
    <mergeCell ref="J17:J18"/>
    <mergeCell ref="K17:K18"/>
    <mergeCell ref="K21:K22"/>
    <mergeCell ref="C7:D8"/>
    <mergeCell ref="C9:D10"/>
    <mergeCell ref="L29:L30"/>
    <mergeCell ref="I23:I24"/>
    <mergeCell ref="J23:J24"/>
    <mergeCell ref="C15:D18"/>
    <mergeCell ref="E15:G16"/>
    <mergeCell ref="E17:G18"/>
    <mergeCell ref="H15:H16"/>
    <mergeCell ref="H17:H18"/>
    <mergeCell ref="I15:I16"/>
    <mergeCell ref="J15:J16"/>
    <mergeCell ref="L17:L18"/>
    <mergeCell ref="C11:D14"/>
    <mergeCell ref="E11:G12"/>
    <mergeCell ref="A21:G22"/>
    <mergeCell ref="I29:I30"/>
    <mergeCell ref="J29:J30"/>
    <mergeCell ref="K23:K24"/>
    <mergeCell ref="L23:L24"/>
    <mergeCell ref="L31:L32"/>
    <mergeCell ref="K31:K32"/>
    <mergeCell ref="J31:J32"/>
    <mergeCell ref="I31:I32"/>
    <mergeCell ref="K25:K26"/>
    <mergeCell ref="L25:L26"/>
    <mergeCell ref="I27:I28"/>
    <mergeCell ref="J27:J28"/>
    <mergeCell ref="K27:K28"/>
    <mergeCell ref="L27:L28"/>
    <mergeCell ref="I25:I26"/>
    <mergeCell ref="J25:J26"/>
    <mergeCell ref="K29:K30"/>
    <mergeCell ref="D25:G26"/>
    <mergeCell ref="D27:G28"/>
    <mergeCell ref="L21:L22"/>
    <mergeCell ref="H21:H22"/>
    <mergeCell ref="I21:I22"/>
    <mergeCell ref="J21:J22"/>
    <mergeCell ref="A1:M1"/>
    <mergeCell ref="A4:H4"/>
    <mergeCell ref="A5:H5"/>
    <mergeCell ref="A6:H6"/>
    <mergeCell ref="B7:B10"/>
    <mergeCell ref="B15:B18"/>
    <mergeCell ref="A2:M2"/>
    <mergeCell ref="K7:K8"/>
    <mergeCell ref="L7:L8"/>
    <mergeCell ref="I9:I10"/>
    <mergeCell ref="J9:J10"/>
    <mergeCell ref="K9:K10"/>
    <mergeCell ref="L9:L10"/>
    <mergeCell ref="I7:I8"/>
    <mergeCell ref="J7:J8"/>
    <mergeCell ref="M4:M5"/>
    <mergeCell ref="I6:M6"/>
    <mergeCell ref="H7:H8"/>
    <mergeCell ref="H9:H10"/>
    <mergeCell ref="B11:B14"/>
    <mergeCell ref="E13:G14"/>
    <mergeCell ref="H13:H14"/>
    <mergeCell ref="I13:I14"/>
    <mergeCell ref="J13:J14"/>
    <mergeCell ref="H31:H32"/>
    <mergeCell ref="C25:C28"/>
    <mergeCell ref="H25:H26"/>
    <mergeCell ref="H27:H28"/>
    <mergeCell ref="H29:H30"/>
    <mergeCell ref="B23:B28"/>
    <mergeCell ref="A36:M36"/>
    <mergeCell ref="C23:G24"/>
    <mergeCell ref="H23:H24"/>
    <mergeCell ref="A23:A30"/>
    <mergeCell ref="A31:G32"/>
  </mergeCells>
  <phoneticPr fontId="3"/>
  <dataValidations count="1">
    <dataValidation type="whole" imeMode="off" operator="greaterThan" allowBlank="1" showInputMessage="1" showErrorMessage="1" sqref="I23:L30 I7:L20 I56:L63 I40:L53" xr:uid="{00000000-0002-0000-0900-000000000000}">
      <formula1>0</formula1>
    </dataValidation>
  </dataValidations>
  <printOptions horizontalCentered="1"/>
  <pageMargins left="0.51181102362204722" right="0.51181102362204722" top="0.74803149606299213" bottom="0.55118110236220474" header="0.31496062992125984" footer="0.31496062992125984"/>
  <pageSetup paperSize="9" scale="74" fitToHeight="2" orientation="landscape" blackAndWhite="1" cellComments="asDisplayed" r:id="rId1"/>
  <rowBreaks count="1" manualBreakCount="1">
    <brk id="34" max="1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9"/>
    <pageSetUpPr fitToPage="1"/>
  </sheetPr>
  <dimension ref="A1:K33"/>
  <sheetViews>
    <sheetView zoomScaleNormal="100" workbookViewId="0">
      <selection activeCell="C7" sqref="C7:K7"/>
    </sheetView>
  </sheetViews>
  <sheetFormatPr defaultColWidth="9" defaultRowHeight="13" x14ac:dyDescent="0.2"/>
  <cols>
    <col min="1" max="1" width="6.36328125" style="24" customWidth="1"/>
    <col min="2" max="2" width="12.08984375" style="24" customWidth="1"/>
    <col min="3" max="5" width="9" style="24"/>
    <col min="6" max="11" width="12.453125" style="24" customWidth="1"/>
    <col min="12" max="16384" width="9" style="24"/>
  </cols>
  <sheetData>
    <row r="1" spans="1:11" ht="50.25" customHeight="1" x14ac:dyDescent="0.2">
      <c r="A1" s="904" t="s">
        <v>394</v>
      </c>
      <c r="B1" s="905"/>
      <c r="C1" s="905"/>
      <c r="D1" s="905"/>
      <c r="E1" s="905"/>
      <c r="F1" s="905"/>
      <c r="G1" s="905"/>
      <c r="H1" s="905"/>
      <c r="I1" s="905"/>
      <c r="J1" s="905"/>
      <c r="K1" s="905"/>
    </row>
    <row r="2" spans="1:11" x14ac:dyDescent="0.2">
      <c r="A2" s="36"/>
      <c r="B2" s="100"/>
      <c r="C2" s="100"/>
      <c r="D2" s="100"/>
      <c r="E2" s="100"/>
      <c r="F2" s="100"/>
      <c r="G2" s="100"/>
      <c r="H2" s="100"/>
      <c r="I2" s="100"/>
      <c r="J2" s="100"/>
      <c r="K2" s="101" t="s">
        <v>395</v>
      </c>
    </row>
    <row r="3" spans="1:11" ht="24.75" customHeight="1" x14ac:dyDescent="0.2">
      <c r="A3" s="912" t="s">
        <v>396</v>
      </c>
      <c r="B3" s="913"/>
      <c r="C3" s="913"/>
      <c r="D3" s="913"/>
      <c r="E3" s="913"/>
      <c r="F3" s="913"/>
      <c r="G3" s="913"/>
      <c r="H3" s="913"/>
      <c r="I3" s="913"/>
      <c r="J3" s="913"/>
      <c r="K3" s="913"/>
    </row>
    <row r="4" spans="1:11" ht="22.5" customHeight="1" x14ac:dyDescent="0.2">
      <c r="A4" s="906" t="s">
        <v>397</v>
      </c>
      <c r="B4" s="907"/>
      <c r="C4" s="908" t="s">
        <v>398</v>
      </c>
      <c r="D4" s="908"/>
      <c r="E4" s="908"/>
      <c r="F4" s="908"/>
      <c r="G4" s="908"/>
      <c r="H4" s="908"/>
      <c r="I4" s="908"/>
      <c r="J4" s="908"/>
      <c r="K4" s="909"/>
    </row>
    <row r="5" spans="1:11" ht="22.5" customHeight="1" x14ac:dyDescent="0.2">
      <c r="A5" s="906"/>
      <c r="B5" s="907"/>
      <c r="C5" s="915" t="s">
        <v>399</v>
      </c>
      <c r="D5" s="916"/>
      <c r="E5" s="916"/>
      <c r="F5" s="916"/>
      <c r="G5" s="916"/>
      <c r="H5" s="916"/>
      <c r="I5" s="916"/>
      <c r="J5" s="916"/>
      <c r="K5" s="917"/>
    </row>
    <row r="6" spans="1:11" ht="22.5" customHeight="1" x14ac:dyDescent="0.2">
      <c r="A6" s="906"/>
      <c r="B6" s="907"/>
      <c r="C6" s="289" t="s">
        <v>400</v>
      </c>
      <c r="D6" s="289"/>
      <c r="E6" s="289"/>
      <c r="F6" s="289"/>
      <c r="G6" s="289"/>
      <c r="H6" s="289"/>
      <c r="I6" s="289"/>
      <c r="J6" s="289"/>
      <c r="K6" s="910"/>
    </row>
    <row r="7" spans="1:11" ht="30" customHeight="1" x14ac:dyDescent="0.2">
      <c r="A7" s="906" t="s">
        <v>112</v>
      </c>
      <c r="B7" s="907"/>
      <c r="C7" s="907"/>
      <c r="D7" s="907"/>
      <c r="E7" s="907"/>
      <c r="F7" s="907"/>
      <c r="G7" s="907"/>
      <c r="H7" s="907"/>
      <c r="I7" s="907"/>
      <c r="J7" s="907"/>
      <c r="K7" s="911"/>
    </row>
    <row r="8" spans="1:11" ht="30" customHeight="1" x14ac:dyDescent="0.2">
      <c r="A8" s="906" t="s">
        <v>113</v>
      </c>
      <c r="B8" s="907"/>
      <c r="C8" s="907"/>
      <c r="D8" s="907"/>
      <c r="E8" s="907"/>
      <c r="F8" s="907"/>
      <c r="G8" s="907"/>
      <c r="H8" s="907"/>
      <c r="I8" s="907"/>
      <c r="J8" s="907"/>
      <c r="K8" s="911"/>
    </row>
    <row r="9" spans="1:11" ht="30" customHeight="1" x14ac:dyDescent="0.2">
      <c r="A9" s="906" t="s">
        <v>401</v>
      </c>
      <c r="B9" s="907"/>
      <c r="C9" s="907" t="s">
        <v>402</v>
      </c>
      <c r="D9" s="907"/>
      <c r="E9" s="907"/>
      <c r="F9" s="907"/>
      <c r="G9" s="907"/>
      <c r="H9" s="907"/>
      <c r="I9" s="914"/>
      <c r="J9" s="67" t="s">
        <v>403</v>
      </c>
      <c r="K9" s="68"/>
    </row>
    <row r="10" spans="1:11" ht="13.5" thickBot="1" x14ac:dyDescent="0.25"/>
    <row r="11" spans="1:11" ht="24" customHeight="1" x14ac:dyDescent="0.2">
      <c r="A11" s="898" t="s">
        <v>395</v>
      </c>
      <c r="B11" s="896" t="s">
        <v>404</v>
      </c>
      <c r="C11" s="893"/>
      <c r="D11" s="893" t="s">
        <v>405</v>
      </c>
      <c r="E11" s="894"/>
      <c r="F11" s="69" t="s">
        <v>406</v>
      </c>
      <c r="G11" s="886" t="s">
        <v>123</v>
      </c>
      <c r="H11" s="893" t="s">
        <v>407</v>
      </c>
      <c r="I11" s="902" t="s">
        <v>133</v>
      </c>
      <c r="J11" s="903"/>
      <c r="K11" s="900" t="s">
        <v>408</v>
      </c>
    </row>
    <row r="12" spans="1:11" ht="24" customHeight="1" x14ac:dyDescent="0.2">
      <c r="A12" s="899"/>
      <c r="B12" s="897"/>
      <c r="C12" s="289"/>
      <c r="D12" s="289"/>
      <c r="E12" s="895"/>
      <c r="F12" s="70" t="s">
        <v>409</v>
      </c>
      <c r="G12" s="887"/>
      <c r="H12" s="289"/>
      <c r="I12" s="71" t="s">
        <v>410</v>
      </c>
      <c r="J12" s="72" t="s">
        <v>410</v>
      </c>
      <c r="K12" s="901"/>
    </row>
    <row r="13" spans="1:11" ht="41.25" customHeight="1" x14ac:dyDescent="0.2">
      <c r="A13" s="73"/>
      <c r="B13" s="891"/>
      <c r="C13" s="284"/>
      <c r="D13" s="284"/>
      <c r="E13" s="892"/>
      <c r="F13" s="74"/>
      <c r="G13" s="75"/>
      <c r="H13" s="76"/>
      <c r="I13" s="76"/>
      <c r="J13" s="77"/>
      <c r="K13" s="78"/>
    </row>
    <row r="14" spans="1:11" ht="41.25" customHeight="1" x14ac:dyDescent="0.2">
      <c r="A14" s="86"/>
      <c r="B14" s="888"/>
      <c r="C14" s="889"/>
      <c r="D14" s="889"/>
      <c r="E14" s="890"/>
      <c r="F14" s="87"/>
      <c r="G14" s="88"/>
      <c r="H14" s="89"/>
      <c r="I14" s="89"/>
      <c r="J14" s="90"/>
      <c r="K14" s="91"/>
    </row>
    <row r="15" spans="1:11" ht="41.25" customHeight="1" x14ac:dyDescent="0.2">
      <c r="A15" s="79"/>
      <c r="B15" s="298"/>
      <c r="C15" s="882"/>
      <c r="D15" s="882"/>
      <c r="E15" s="296"/>
      <c r="F15" s="80"/>
      <c r="G15" s="81"/>
      <c r="H15" s="63"/>
      <c r="I15" s="63"/>
      <c r="J15" s="82"/>
      <c r="K15" s="83"/>
    </row>
    <row r="16" spans="1:11" ht="41.25" customHeight="1" x14ac:dyDescent="0.2">
      <c r="A16" s="86"/>
      <c r="B16" s="888"/>
      <c r="C16" s="889"/>
      <c r="D16" s="889"/>
      <c r="E16" s="890"/>
      <c r="F16" s="87"/>
      <c r="G16" s="88"/>
      <c r="H16" s="89"/>
      <c r="I16" s="89"/>
      <c r="J16" s="90"/>
      <c r="K16" s="91"/>
    </row>
    <row r="17" spans="1:11" ht="41.25" customHeight="1" x14ac:dyDescent="0.2">
      <c r="A17" s="79"/>
      <c r="B17" s="298"/>
      <c r="C17" s="882"/>
      <c r="D17" s="882"/>
      <c r="E17" s="296"/>
      <c r="F17" s="80"/>
      <c r="G17" s="81"/>
      <c r="H17" s="63"/>
      <c r="I17" s="63"/>
      <c r="J17" s="82"/>
      <c r="K17" s="83"/>
    </row>
    <row r="18" spans="1:11" ht="41.25" customHeight="1" x14ac:dyDescent="0.2">
      <c r="A18" s="86"/>
      <c r="B18" s="888"/>
      <c r="C18" s="889"/>
      <c r="D18" s="889"/>
      <c r="E18" s="890"/>
      <c r="F18" s="87"/>
      <c r="G18" s="88"/>
      <c r="H18" s="89"/>
      <c r="I18" s="89"/>
      <c r="J18" s="90"/>
      <c r="K18" s="91"/>
    </row>
    <row r="19" spans="1:11" ht="41.25" customHeight="1" x14ac:dyDescent="0.2">
      <c r="A19" s="79"/>
      <c r="B19" s="298"/>
      <c r="C19" s="882"/>
      <c r="D19" s="882"/>
      <c r="E19" s="296"/>
      <c r="F19" s="80"/>
      <c r="G19" s="81"/>
      <c r="H19" s="63"/>
      <c r="I19" s="63"/>
      <c r="J19" s="82"/>
      <c r="K19" s="83"/>
    </row>
    <row r="20" spans="1:11" ht="41.25" customHeight="1" x14ac:dyDescent="0.2">
      <c r="A20" s="86"/>
      <c r="B20" s="888"/>
      <c r="C20" s="889"/>
      <c r="D20" s="889"/>
      <c r="E20" s="890"/>
      <c r="F20" s="87"/>
      <c r="G20" s="88"/>
      <c r="H20" s="89"/>
      <c r="I20" s="89"/>
      <c r="J20" s="90"/>
      <c r="K20" s="91"/>
    </row>
    <row r="21" spans="1:11" ht="41.25" customHeight="1" x14ac:dyDescent="0.2">
      <c r="A21" s="79"/>
      <c r="B21" s="298"/>
      <c r="C21" s="882"/>
      <c r="D21" s="882"/>
      <c r="E21" s="296"/>
      <c r="F21" s="80"/>
      <c r="G21" s="81"/>
      <c r="H21" s="63"/>
      <c r="I21" s="63"/>
      <c r="J21" s="82"/>
      <c r="K21" s="83"/>
    </row>
    <row r="22" spans="1:11" ht="41.25" customHeight="1" x14ac:dyDescent="0.2">
      <c r="A22" s="86"/>
      <c r="B22" s="888"/>
      <c r="C22" s="889"/>
      <c r="D22" s="889"/>
      <c r="E22" s="890"/>
      <c r="F22" s="87"/>
      <c r="G22" s="88"/>
      <c r="H22" s="89"/>
      <c r="I22" s="89"/>
      <c r="J22" s="90"/>
      <c r="K22" s="91"/>
    </row>
    <row r="23" spans="1:11" ht="41.25" customHeight="1" x14ac:dyDescent="0.2">
      <c r="A23" s="79"/>
      <c r="B23" s="298"/>
      <c r="C23" s="882"/>
      <c r="D23" s="882"/>
      <c r="E23" s="296"/>
      <c r="F23" s="80"/>
      <c r="G23" s="81"/>
      <c r="H23" s="63"/>
      <c r="I23" s="63"/>
      <c r="J23" s="82"/>
      <c r="K23" s="83"/>
    </row>
    <row r="24" spans="1:11" ht="41.25" customHeight="1" x14ac:dyDescent="0.2">
      <c r="A24" s="86"/>
      <c r="B24" s="888"/>
      <c r="C24" s="889"/>
      <c r="D24" s="889"/>
      <c r="E24" s="890"/>
      <c r="F24" s="87"/>
      <c r="G24" s="88"/>
      <c r="H24" s="89"/>
      <c r="I24" s="89"/>
      <c r="J24" s="90"/>
      <c r="K24" s="91"/>
    </row>
    <row r="25" spans="1:11" ht="41.25" customHeight="1" x14ac:dyDescent="0.2">
      <c r="A25" s="79"/>
      <c r="B25" s="298"/>
      <c r="C25" s="882"/>
      <c r="D25" s="882"/>
      <c r="E25" s="296"/>
      <c r="F25" s="80"/>
      <c r="G25" s="81"/>
      <c r="H25" s="63"/>
      <c r="I25" s="63"/>
      <c r="J25" s="82"/>
      <c r="K25" s="83"/>
    </row>
    <row r="26" spans="1:11" ht="41.25" customHeight="1" x14ac:dyDescent="0.2">
      <c r="A26" s="86"/>
      <c r="B26" s="888"/>
      <c r="C26" s="889"/>
      <c r="D26" s="889"/>
      <c r="E26" s="890"/>
      <c r="F26" s="87"/>
      <c r="G26" s="88"/>
      <c r="H26" s="89"/>
      <c r="I26" s="89"/>
      <c r="J26" s="90"/>
      <c r="K26" s="91"/>
    </row>
    <row r="27" spans="1:11" ht="41.25" customHeight="1" x14ac:dyDescent="0.2">
      <c r="A27" s="79"/>
      <c r="B27" s="298"/>
      <c r="C27" s="882"/>
      <c r="D27" s="882"/>
      <c r="E27" s="296"/>
      <c r="F27" s="80"/>
      <c r="G27" s="81"/>
      <c r="H27" s="63"/>
      <c r="I27" s="63"/>
      <c r="J27" s="82"/>
      <c r="K27" s="83"/>
    </row>
    <row r="28" spans="1:11" ht="41.25" customHeight="1" x14ac:dyDescent="0.2">
      <c r="A28" s="86"/>
      <c r="B28" s="888"/>
      <c r="C28" s="889"/>
      <c r="D28" s="889"/>
      <c r="E28" s="890"/>
      <c r="F28" s="87"/>
      <c r="G28" s="88"/>
      <c r="H28" s="89"/>
      <c r="I28" s="89"/>
      <c r="J28" s="90"/>
      <c r="K28" s="91"/>
    </row>
    <row r="29" spans="1:11" ht="41.25" customHeight="1" x14ac:dyDescent="0.2">
      <c r="A29" s="79"/>
      <c r="B29" s="298"/>
      <c r="C29" s="882"/>
      <c r="D29" s="882"/>
      <c r="E29" s="296"/>
      <c r="F29" s="80"/>
      <c r="G29" s="81"/>
      <c r="H29" s="63"/>
      <c r="I29" s="63"/>
      <c r="J29" s="82"/>
      <c r="K29" s="83"/>
    </row>
    <row r="30" spans="1:11" ht="41.25" customHeight="1" x14ac:dyDescent="0.2">
      <c r="A30" s="86"/>
      <c r="B30" s="888"/>
      <c r="C30" s="889"/>
      <c r="D30" s="889"/>
      <c r="E30" s="890"/>
      <c r="F30" s="87"/>
      <c r="G30" s="88"/>
      <c r="H30" s="89"/>
      <c r="I30" s="89"/>
      <c r="J30" s="90"/>
      <c r="K30" s="91"/>
    </row>
    <row r="31" spans="1:11" ht="41.25" customHeight="1" x14ac:dyDescent="0.2">
      <c r="A31" s="79"/>
      <c r="B31" s="298"/>
      <c r="C31" s="882"/>
      <c r="D31" s="882"/>
      <c r="E31" s="296"/>
      <c r="F31" s="80"/>
      <c r="G31" s="81"/>
      <c r="H31" s="63"/>
      <c r="I31" s="63"/>
      <c r="J31" s="82"/>
      <c r="K31" s="83"/>
    </row>
    <row r="32" spans="1:11" ht="41.25" customHeight="1" thickBot="1" x14ac:dyDescent="0.25">
      <c r="A32" s="92"/>
      <c r="B32" s="883"/>
      <c r="C32" s="884"/>
      <c r="D32" s="884"/>
      <c r="E32" s="885"/>
      <c r="F32" s="93"/>
      <c r="G32" s="94"/>
      <c r="H32" s="95"/>
      <c r="I32" s="95"/>
      <c r="J32" s="96"/>
      <c r="K32" s="97"/>
    </row>
    <row r="33" spans="6:10" ht="41.25" customHeight="1" thickBot="1" x14ac:dyDescent="0.25">
      <c r="F33" s="99" t="s">
        <v>411</v>
      </c>
      <c r="G33" s="98"/>
      <c r="H33" s="84"/>
      <c r="I33" s="84"/>
      <c r="J33" s="85"/>
    </row>
  </sheetData>
  <sheetProtection sheet="1" objects="1" scenarios="1"/>
  <mergeCells count="59">
    <mergeCell ref="A11:A12"/>
    <mergeCell ref="K11:K12"/>
    <mergeCell ref="I11:J11"/>
    <mergeCell ref="A1:K1"/>
    <mergeCell ref="A4:B6"/>
    <mergeCell ref="A7:B7"/>
    <mergeCell ref="A8:B8"/>
    <mergeCell ref="A9:B9"/>
    <mergeCell ref="C4:K4"/>
    <mergeCell ref="C6:K6"/>
    <mergeCell ref="C7:K7"/>
    <mergeCell ref="C8:K8"/>
    <mergeCell ref="A3:K3"/>
    <mergeCell ref="C9:I9"/>
    <mergeCell ref="C5:K5"/>
    <mergeCell ref="B18:C18"/>
    <mergeCell ref="D18:E18"/>
    <mergeCell ref="B13:C13"/>
    <mergeCell ref="D13:E13"/>
    <mergeCell ref="H11:H12"/>
    <mergeCell ref="B14:C14"/>
    <mergeCell ref="D14:E14"/>
    <mergeCell ref="B15:C15"/>
    <mergeCell ref="D15:E15"/>
    <mergeCell ref="B17:C17"/>
    <mergeCell ref="D17:E17"/>
    <mergeCell ref="D11:E12"/>
    <mergeCell ref="B11:C12"/>
    <mergeCell ref="B28:C28"/>
    <mergeCell ref="D28:E28"/>
    <mergeCell ref="B29:C29"/>
    <mergeCell ref="D29:E29"/>
    <mergeCell ref="B25:C25"/>
    <mergeCell ref="D25:E25"/>
    <mergeCell ref="B26:C26"/>
    <mergeCell ref="D26:E26"/>
    <mergeCell ref="B27:C27"/>
    <mergeCell ref="D27:E27"/>
    <mergeCell ref="B22:C22"/>
    <mergeCell ref="D22:E22"/>
    <mergeCell ref="B23:C23"/>
    <mergeCell ref="D23:E23"/>
    <mergeCell ref="B24:C24"/>
    <mergeCell ref="B31:C31"/>
    <mergeCell ref="D31:E31"/>
    <mergeCell ref="B32:C32"/>
    <mergeCell ref="D32:E32"/>
    <mergeCell ref="G11:G12"/>
    <mergeCell ref="B30:C30"/>
    <mergeCell ref="D30:E30"/>
    <mergeCell ref="D24:E24"/>
    <mergeCell ref="B19:C19"/>
    <mergeCell ref="D19:E19"/>
    <mergeCell ref="B20:C20"/>
    <mergeCell ref="D20:E20"/>
    <mergeCell ref="B21:C21"/>
    <mergeCell ref="D21:E21"/>
    <mergeCell ref="B16:C16"/>
    <mergeCell ref="D16:E16"/>
  </mergeCells>
  <phoneticPr fontId="3"/>
  <printOptions horizontalCentered="1" verticalCentered="1"/>
  <pageMargins left="0.70866141732283472" right="0.70866141732283472" top="0.74803149606299213" bottom="0.55118110236220474" header="0.31496062992125984" footer="0.31496062992125984"/>
  <pageSetup paperSize="9" scale="71" orientation="portrait"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98B9-29FD-4F94-8C39-C502A801173B}">
  <sheetPr>
    <tabColor rgb="FFFFC000"/>
  </sheetPr>
  <dimension ref="A10:D25"/>
  <sheetViews>
    <sheetView topLeftCell="A7" zoomScale="130" zoomScaleNormal="130" workbookViewId="0">
      <selection activeCell="E20" sqref="E20"/>
    </sheetView>
  </sheetViews>
  <sheetFormatPr defaultRowHeight="13" x14ac:dyDescent="0.2"/>
  <cols>
    <col min="1" max="1" width="26.453125" customWidth="1"/>
    <col min="2" max="2" width="11.453125" customWidth="1"/>
    <col min="3" max="4" width="8.453125" customWidth="1"/>
  </cols>
  <sheetData>
    <row r="10" spans="1:4" ht="13.5" thickBot="1" x14ac:dyDescent="0.25"/>
    <row r="11" spans="1:4" ht="13.5" thickBot="1" x14ac:dyDescent="0.25">
      <c r="A11" s="173" t="s">
        <v>412</v>
      </c>
      <c r="B11" s="174" t="s">
        <v>413</v>
      </c>
      <c r="C11" s="174" t="s">
        <v>155</v>
      </c>
      <c r="D11" s="175" t="s">
        <v>139</v>
      </c>
    </row>
    <row r="12" spans="1:4" x14ac:dyDescent="0.2">
      <c r="A12" s="164" t="s">
        <v>414</v>
      </c>
      <c r="B12" s="165" t="s">
        <v>415</v>
      </c>
      <c r="C12" s="165">
        <v>0.1</v>
      </c>
      <c r="D12" s="166">
        <v>0.1</v>
      </c>
    </row>
    <row r="13" spans="1:4" x14ac:dyDescent="0.2">
      <c r="A13" s="167" t="s">
        <v>416</v>
      </c>
      <c r="B13" s="168" t="s">
        <v>415</v>
      </c>
      <c r="C13" s="168">
        <v>0.1</v>
      </c>
      <c r="D13" s="169">
        <v>0.1</v>
      </c>
    </row>
    <row r="14" spans="1:4" x14ac:dyDescent="0.2">
      <c r="A14" s="167" t="s">
        <v>417</v>
      </c>
      <c r="B14" s="168" t="s">
        <v>418</v>
      </c>
      <c r="C14" s="168">
        <v>0.1</v>
      </c>
      <c r="D14" s="169">
        <v>0.2</v>
      </c>
    </row>
    <row r="15" spans="1:4" x14ac:dyDescent="0.2">
      <c r="A15" s="167" t="s">
        <v>419</v>
      </c>
      <c r="B15" s="168" t="s">
        <v>418</v>
      </c>
      <c r="C15" s="168">
        <v>0.1</v>
      </c>
      <c r="D15" s="169">
        <v>0.2</v>
      </c>
    </row>
    <row r="16" spans="1:4" x14ac:dyDescent="0.2">
      <c r="A16" s="167" t="s">
        <v>420</v>
      </c>
      <c r="B16" s="168" t="s">
        <v>55</v>
      </c>
      <c r="C16" s="168">
        <v>0.1</v>
      </c>
      <c r="D16" s="169">
        <v>0.02</v>
      </c>
    </row>
    <row r="17" spans="1:4" x14ac:dyDescent="0.2">
      <c r="A17" s="167" t="s">
        <v>421</v>
      </c>
      <c r="B17" s="168" t="s">
        <v>415</v>
      </c>
      <c r="C17" s="168">
        <v>0.1</v>
      </c>
      <c r="D17" s="169">
        <v>0.1</v>
      </c>
    </row>
    <row r="18" spans="1:4" x14ac:dyDescent="0.2">
      <c r="A18" s="167" t="s">
        <v>422</v>
      </c>
      <c r="B18" s="168" t="s">
        <v>418</v>
      </c>
      <c r="C18" s="168">
        <v>0.1</v>
      </c>
      <c r="D18" s="169">
        <v>0.12</v>
      </c>
    </row>
    <row r="19" spans="1:4" x14ac:dyDescent="0.2">
      <c r="A19" s="167" t="s">
        <v>423</v>
      </c>
      <c r="B19" s="168" t="s">
        <v>418</v>
      </c>
      <c r="C19" s="168">
        <v>0.1</v>
      </c>
      <c r="D19" s="169">
        <v>0.37</v>
      </c>
    </row>
    <row r="20" spans="1:4" x14ac:dyDescent="0.2">
      <c r="A20" s="167" t="s">
        <v>424</v>
      </c>
      <c r="B20" s="168" t="s">
        <v>418</v>
      </c>
      <c r="C20" s="168">
        <v>0.1</v>
      </c>
      <c r="D20" s="169">
        <v>0.37</v>
      </c>
    </row>
    <row r="21" spans="1:4" x14ac:dyDescent="0.2">
      <c r="A21" s="167" t="s">
        <v>425</v>
      </c>
      <c r="B21" s="168" t="s">
        <v>415</v>
      </c>
      <c r="C21" s="168">
        <v>0.1</v>
      </c>
      <c r="D21" s="169">
        <v>0.1</v>
      </c>
    </row>
    <row r="22" spans="1:4" x14ac:dyDescent="0.2">
      <c r="A22" s="167" t="s">
        <v>426</v>
      </c>
      <c r="B22" s="168" t="s">
        <v>418</v>
      </c>
      <c r="C22" s="168">
        <v>0.1</v>
      </c>
      <c r="D22" s="169">
        <v>0.37</v>
      </c>
    </row>
    <row r="23" spans="1:4" x14ac:dyDescent="0.2">
      <c r="A23" s="167" t="s">
        <v>68</v>
      </c>
      <c r="B23" s="168" t="s">
        <v>418</v>
      </c>
      <c r="C23" s="168">
        <v>0.1</v>
      </c>
      <c r="D23" s="169">
        <v>0.12</v>
      </c>
    </row>
    <row r="24" spans="1:4" x14ac:dyDescent="0.2">
      <c r="A24" s="187" t="s">
        <v>427</v>
      </c>
      <c r="B24" s="188" t="s">
        <v>55</v>
      </c>
      <c r="C24" s="188">
        <v>0.1</v>
      </c>
      <c r="D24" s="189">
        <v>0.02</v>
      </c>
    </row>
    <row r="25" spans="1:4" ht="13.5" thickBot="1" x14ac:dyDescent="0.25">
      <c r="A25" s="170" t="s">
        <v>428</v>
      </c>
      <c r="B25" s="171" t="s">
        <v>418</v>
      </c>
      <c r="C25" s="171">
        <v>0.1</v>
      </c>
      <c r="D25" s="172">
        <v>0.2</v>
      </c>
    </row>
  </sheetData>
  <sheetProtection sheet="1" objects="1" scenarios="1"/>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933CA3E2E3F4E41B9533C6FB09754F1" ma:contentTypeVersion="12" ma:contentTypeDescription="新しいドキュメントを作成します。" ma:contentTypeScope="" ma:versionID="40f05e3e92dfc0d2a5d272ce3c5717ee">
  <xsd:schema xmlns:xsd="http://www.w3.org/2001/XMLSchema" xmlns:xs="http://www.w3.org/2001/XMLSchema" xmlns:p="http://schemas.microsoft.com/office/2006/metadata/properties" xmlns:ns2="c8bb23ac-a59a-4c13-a280-38ed171431b1" xmlns:ns3="01e7a88d-0d88-4f36-9fd4-3de2ae01b5e0" targetNamespace="http://schemas.microsoft.com/office/2006/metadata/properties" ma:root="true" ma:fieldsID="22308f1d6845fa6405de374ca6f0cb83" ns2:_="" ns3:_="">
    <xsd:import namespace="c8bb23ac-a59a-4c13-a280-38ed171431b1"/>
    <xsd:import namespace="01e7a88d-0d88-4f36-9fd4-3de2ae01b5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bb23ac-a59a-4c13-a280-38ed17143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e7a88d-0d88-4f36-9fd4-3de2ae01b5e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57671a5-84de-403c-ad4c-dee612a10eed}" ma:internalName="TaxCatchAll" ma:showField="CatchAllData" ma:web="01e7a88d-0d88-4f36-9fd4-3de2ae01b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bb23ac-a59a-4c13-a280-38ed171431b1">
      <Terms xmlns="http://schemas.microsoft.com/office/infopath/2007/PartnerControls"/>
    </lcf76f155ced4ddcb4097134ff3c332f>
    <TaxCatchAll xmlns="01e7a88d-0d88-4f36-9fd4-3de2ae01b5e0" xsi:nil="true"/>
  </documentManagement>
</p:properties>
</file>

<file path=customXml/itemProps1.xml><?xml version="1.0" encoding="utf-8"?>
<ds:datastoreItem xmlns:ds="http://schemas.openxmlformats.org/officeDocument/2006/customXml" ds:itemID="{72D5DCBA-F7DA-47EF-A632-5BC5777A871B}">
  <ds:schemaRefs>
    <ds:schemaRef ds:uri="http://schemas.microsoft.com/sharepoint/v3/contenttype/forms"/>
  </ds:schemaRefs>
</ds:datastoreItem>
</file>

<file path=customXml/itemProps2.xml><?xml version="1.0" encoding="utf-8"?>
<ds:datastoreItem xmlns:ds="http://schemas.openxmlformats.org/officeDocument/2006/customXml" ds:itemID="{39F97502-32B0-46B3-B599-21B4C5A557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bb23ac-a59a-4c13-a280-38ed171431b1"/>
    <ds:schemaRef ds:uri="01e7a88d-0d88-4f36-9fd4-3de2ae01b5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D3F1C3-81DF-4B38-A22F-6FEFE4E6AAE5}">
  <ds:schemaRefs>
    <ds:schemaRef ds:uri="http://schemas.microsoft.com/office/2006/documentManagement/types"/>
    <ds:schemaRef ds:uri="http://schemas.microsoft.com/office/infopath/2007/PartnerControls"/>
    <ds:schemaRef ds:uri="c8bb23ac-a59a-4c13-a280-38ed171431b1"/>
    <ds:schemaRef ds:uri="01e7a88d-0d88-4f36-9fd4-3de2ae01b5e0"/>
    <ds:schemaRef ds:uri="http://schemas.openxmlformats.org/package/2006/metadata/core-properties"/>
    <ds:schemaRef ds:uri="http://www.w3.org/XML/1998/namespace"/>
    <ds:schemaRef ds:uri="http://purl.org/dc/terms/"/>
    <ds:schemaRef ds:uri="http://purl.org/dc/dcmityp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説明</vt:lpstr>
      <vt:lpstr>簡易判定表</vt:lpstr>
      <vt:lpstr>在庫①（発泡性酒類）</vt:lpstr>
      <vt:lpstr>在庫②（低アルコール分の蒸留酒類等）</vt:lpstr>
      <vt:lpstr>税額算出表</vt:lpstr>
      <vt:lpstr>申告書兼届出書</vt:lpstr>
      <vt:lpstr>所持場所ごとの所持数量の内訳書</vt:lpstr>
      <vt:lpstr>（参考）在庫表</vt:lpstr>
      <vt:lpstr>リスト</vt:lpstr>
      <vt:lpstr>'（参考）在庫表'!Print_Area</vt:lpstr>
      <vt:lpstr>簡易判定表!Print_Area</vt:lpstr>
      <vt:lpstr>'在庫②（低アルコール分の蒸留酒類等）'!Print_Area</vt:lpstr>
      <vt:lpstr>所持場所ごとの所持数量の内訳書!Print_Area</vt:lpstr>
      <vt:lpstr>申告書兼届出書!Print_Area</vt:lpstr>
      <vt:lpstr>説明!Print_Area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国税庁</dc:creator>
  <cp:keywords/>
  <dc:description/>
  <cp:revision/>
  <dcterms:created xsi:type="dcterms:W3CDTF">2020-07-31T13:31:20Z</dcterms:created>
  <dcterms:modified xsi:type="dcterms:W3CDTF">2026-08-26T14:28:24Z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0x0101002933CA3E2E3F4E41B9533C6FB09754F1</vt:lpwstr>
  </property>
  <property fmtid="{D5CDD505-2E9C-101B-9397-08002B2CF9AE}" pid="3" name="MediaServiceImageTags">
    <vt:lpwstr/>
  </property>
</Properties>
</file>