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24226"/>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2" documentId="8_{6002083B-0B29-4252-A5AB-7EDDE6BC6D9B}" xr6:coauthVersionLast="47" xr6:coauthVersionMax="47" xr10:uidLastSave="{D6449F95-44AD-4EB4-9DC8-8AD53CF1A447}"/>
  <bookViews>
    <workbookView xWindow="-3576" yWindow="-17388" windowWidth="30936" windowHeight="16776" xr2:uid="{B77A1F8A-7B0B-4418-9325-D6E48D495B23}"/>
  </bookViews>
  <sheets>
    <sheet name="別紙様式３" sheetId="1" r:id="rId1"/>
  </sheets>
  <externalReferences>
    <externalReference r:id="rId2"/>
  </externalReferences>
  <definedNames>
    <definedName name="_xlnm._FilterDatabase" localSheetId="0" hidden="1">別紙様式３!$A$5:$N$22</definedName>
    <definedName name="_xlnm.Print_Area" localSheetId="0">別紙様式３!$B$1:$N$11</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P22" i="1" s="1"/>
  <c r="E21" i="1"/>
  <c r="C21" i="1"/>
  <c r="A21" i="1"/>
  <c r="P21" i="1" s="1"/>
  <c r="A20" i="1"/>
  <c r="P20" i="1" s="1"/>
  <c r="B19" i="1"/>
  <c r="A19" i="1"/>
  <c r="P19" i="1" s="1"/>
  <c r="H18" i="1"/>
  <c r="B18" i="1"/>
  <c r="A18" i="1"/>
  <c r="P18" i="1" s="1"/>
  <c r="E17" i="1"/>
  <c r="D17" i="1"/>
  <c r="C17" i="1"/>
  <c r="A17" i="1"/>
  <c r="P17" i="1" s="1"/>
  <c r="G16" i="1"/>
  <c r="F16" i="1"/>
  <c r="A16" i="1"/>
  <c r="B16" i="1" s="1"/>
  <c r="A15" i="1"/>
  <c r="C15" i="1" s="1"/>
  <c r="I14" i="1"/>
  <c r="H14" i="1"/>
  <c r="G14" i="1"/>
  <c r="F14" i="1"/>
  <c r="C14" i="1"/>
  <c r="A14" i="1"/>
  <c r="D14" i="1" s="1"/>
  <c r="M13" i="1"/>
  <c r="L13" i="1"/>
  <c r="K13" i="1"/>
  <c r="G13" i="1"/>
  <c r="F13" i="1"/>
  <c r="E13" i="1"/>
  <c r="D13" i="1"/>
  <c r="B13" i="1"/>
  <c r="A13" i="1"/>
  <c r="P13" i="1" s="1"/>
  <c r="M12" i="1"/>
  <c r="L12" i="1"/>
  <c r="K12" i="1"/>
  <c r="J12" i="1"/>
  <c r="A12" i="1"/>
  <c r="G12" i="1" s="1"/>
  <c r="O11" i="1"/>
  <c r="O10" i="1"/>
  <c r="O9" i="1"/>
  <c r="O8" i="1"/>
  <c r="O7" i="1"/>
  <c r="O6" i="1"/>
  <c r="D15" i="1" l="1"/>
  <c r="H16" i="1"/>
  <c r="C18" i="1"/>
  <c r="B20" i="1"/>
  <c r="E15" i="1"/>
  <c r="I16" i="1"/>
  <c r="D18" i="1"/>
  <c r="C20" i="1"/>
  <c r="B14" i="1"/>
  <c r="F15" i="1"/>
  <c r="J16" i="1"/>
  <c r="E18" i="1"/>
  <c r="D20" i="1"/>
  <c r="F18" i="1"/>
  <c r="E20" i="1"/>
  <c r="C13" i="1"/>
  <c r="E14" i="1"/>
  <c r="H15" i="1"/>
  <c r="B17" i="1"/>
  <c r="G18" i="1"/>
  <c r="F20" i="1"/>
  <c r="B21" i="1"/>
  <c r="F17" i="1"/>
  <c r="C19" i="1"/>
  <c r="D21" i="1"/>
  <c r="B15" i="1"/>
  <c r="I15" i="1"/>
  <c r="K15" i="1"/>
  <c r="G15" i="1"/>
  <c r="J15" i="1"/>
  <c r="H13" i="1"/>
  <c r="J14" i="1"/>
  <c r="C16" i="1"/>
  <c r="G17" i="1"/>
  <c r="D19" i="1"/>
  <c r="H12" i="1"/>
  <c r="I13" i="1"/>
  <c r="K14" i="1"/>
  <c r="D16" i="1"/>
  <c r="H17" i="1"/>
  <c r="E19" i="1"/>
  <c r="I12" i="1"/>
  <c r="J13" i="1"/>
  <c r="L14" i="1"/>
  <c r="E16" i="1"/>
  <c r="I17" i="1"/>
  <c r="F19" i="1"/>
  <c r="B22" i="1"/>
  <c r="G19" i="1"/>
  <c r="C22" i="1"/>
  <c r="D22" i="1"/>
  <c r="O12" i="1"/>
  <c r="O13" i="1"/>
  <c r="M14" i="1"/>
  <c r="L15" i="1"/>
  <c r="K16" i="1"/>
  <c r="J17" i="1"/>
  <c r="I18" i="1"/>
  <c r="H19" i="1"/>
  <c r="G20" i="1"/>
  <c r="F21" i="1"/>
  <c r="E22" i="1"/>
  <c r="O14" i="1"/>
  <c r="M15" i="1"/>
  <c r="L16" i="1"/>
  <c r="K17" i="1"/>
  <c r="J18" i="1"/>
  <c r="I19" i="1"/>
  <c r="H20" i="1"/>
  <c r="G21" i="1"/>
  <c r="F22" i="1"/>
  <c r="B12" i="1"/>
  <c r="P14" i="1"/>
  <c r="O15" i="1"/>
  <c r="M16" i="1"/>
  <c r="L17" i="1"/>
  <c r="K18" i="1"/>
  <c r="J19" i="1"/>
  <c r="I20" i="1"/>
  <c r="H21" i="1"/>
  <c r="G22" i="1"/>
  <c r="C12" i="1"/>
  <c r="P15" i="1"/>
  <c r="O16" i="1"/>
  <c r="M17" i="1"/>
  <c r="L18" i="1"/>
  <c r="K19" i="1"/>
  <c r="J20" i="1"/>
  <c r="I21" i="1"/>
  <c r="H22" i="1"/>
  <c r="D12" i="1"/>
  <c r="P16" i="1"/>
  <c r="O17" i="1"/>
  <c r="M18" i="1"/>
  <c r="L19" i="1"/>
  <c r="K20" i="1"/>
  <c r="J21" i="1"/>
  <c r="I22" i="1"/>
  <c r="E12" i="1"/>
  <c r="O18" i="1"/>
  <c r="M19" i="1"/>
  <c r="L20" i="1"/>
  <c r="K21" i="1"/>
  <c r="J22" i="1"/>
  <c r="F12" i="1"/>
  <c r="O19" i="1"/>
  <c r="M20" i="1"/>
  <c r="L21" i="1"/>
  <c r="K22" i="1"/>
  <c r="O20" i="1"/>
  <c r="M21" i="1"/>
  <c r="L22" i="1"/>
  <c r="O21" i="1"/>
  <c r="M22" i="1"/>
  <c r="O22" i="1"/>
</calcChain>
</file>

<file path=xl/sharedStrings.xml><?xml version="1.0" encoding="utf-8"?>
<sst xmlns="http://schemas.openxmlformats.org/spreadsheetml/2006/main" count="71" uniqueCount="36">
  <si>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</si>
  <si>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</si>
  <si>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</si>
  <si>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</si>
  <si>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</si>
  <si>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</si>
  <si>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</si>
  <si>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phoneticPr fontId="6"/>
  </si>
  <si>
    <t>契約金額</t>
    <rPh sb="0" eb="2">
      <t>ケイヤク</t>
    </rPh>
    <rPh sb="2" eb="4">
      <t>キンガク</t>
    </rPh>
    <phoneticPr fontId="6"/>
  </si>
  <si>
    <t>落札率</t>
    <rPh sb="0" eb="2">
      <t>ラクサツ</t>
    </rPh>
    <rPh sb="2" eb="3">
      <t>リツ</t>
    </rPh>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</si>
  <si>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</si>
  <si>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</si>
  <si>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</si>
  <si>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</si>
  <si>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</si>
  <si>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自動体外式除細動器（AED）等の調達（区分1）
AED47セット</t>
  </si>
  <si>
    <t>支出負担行為担当官
国税庁長官官房会計課長
西尾　尚記
東京都千代田区霞が関３－１－１</t>
  </si>
  <si>
    <t>令和7年7月18日</t>
  </si>
  <si>
    <t>セコム株式会社
東京都渋谷区神宮前１－５－１</t>
  </si>
  <si>
    <t>一般競争入札</t>
  </si>
  <si>
    <t>同種の他の契約の予定価格を類推されるおそれがあるため公表しない</t>
  </si>
  <si>
    <t>－</t>
  </si>
  <si>
    <t/>
  </si>
  <si>
    <t>第三者型前払式支払手段による国税の納付受託業務の委託　一式</t>
  </si>
  <si>
    <t>令和7年7月22日</t>
  </si>
  <si>
    <t>ＧＭＯペイメントゲートウェイ株式会社
東京都渋谷区道玄坂１－２－３</t>
  </si>
  <si>
    <t>ポーランド（ワルシャワ）で開催される展示会出展等に係る運営業務委託　一式</t>
  </si>
  <si>
    <t>令和7年7月25日</t>
  </si>
  <si>
    <t>株式会社電通ライブ
東京都中央区銀座７－４－１７</t>
  </si>
  <si>
    <t>相続時精算課税制度適用者管理フォルダ用ファスナー等の購入
相続時精算課税制度適用者管理フォルダ用ファスナー143,300本ほか1品目</t>
  </si>
  <si>
    <t>株式会社三陽堂
東京都世田谷区下馬１－４７－２３</t>
  </si>
  <si>
    <t>デジタルフォレンジック研修の業務委託　一式</t>
  </si>
  <si>
    <t>令和7年7月29日</t>
  </si>
  <si>
    <t>株式会社ワイ・イー・シー
東京都町田市南町田３－４４－４５</t>
  </si>
  <si>
    <t>株式のデータ分析等に関する業務委託　一式</t>
  </si>
  <si>
    <t>株式会社アイスタット
東京都中野区本町４－４４－１３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</si>
</sst>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scheme val="minor"/>
    </font>
    <font>
      <sz val="11"/>
      <name val="ＭＳ Ｐゴシック"/>
      <family val="3"/>
      <charset val="128"/>
    </font>
    <font>
      <sz val="9"/>
      <color theme="1"/>
      <name val="ＭＳ Ｐ明朝"/>
      <family val="1"/>
      <charset val="128"/>
    </font>
    <font>
      <sz val="6"/>
      <name val="ＭＳ Ｐゴシック"/>
      <family val="2"/>
      <charset val="128"/>
      <scheme val="minor"/>
    </font>
    <font>
      <sz val="11"/>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0" fontId="2" fillId="0" borderId="5" xfId="1" applyFont="1" applyBorder="1" applyAlignment="1">
      <alignment vertical="center" wrapText="1"/>
    </xf>
    <xf numFmtId="177" fontId="2" fillId="0" borderId="7"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6" xfId="1" applyFont="1" applyBorder="1" applyAlignment="1">
      <alignment vertical="center" wrapText="1"/>
    </xf>
    <xf numFmtId="0" fontId="2" fillId="0" borderId="6" xfId="4" applyFont="1" applyBorder="1" applyAlignment="1">
      <alignment vertical="center" wrapText="1"/>
    </xf>
    <xf numFmtId="178" fontId="2" fillId="0" borderId="6" xfId="4" applyNumberFormat="1" applyFont="1" applyBorder="1" applyAlignment="1">
      <alignment horizontal="center" vertical="center" shrinkToFit="1"/>
    </xf>
    <xf numFmtId="177" fontId="2" fillId="0" borderId="6" xfId="1" applyNumberFormat="1" applyFont="1" applyBorder="1" applyAlignment="1">
      <alignment horizontal="center" vertical="center" wrapText="1"/>
    </xf>
    <xf numFmtId="179" fontId="2" fillId="0" borderId="6" xfId="4" applyNumberFormat="1" applyFont="1" applyBorder="1" applyAlignment="1">
      <alignment horizontal="center" vertical="center" wrapText="1"/>
    </xf>
    <xf numFmtId="180" fontId="2" fillId="0" borderId="6" xfId="2" applyNumberFormat="1" applyFont="1" applyFill="1" applyBorder="1" applyAlignment="1">
      <alignment horizontal="center" vertical="center" wrapText="1" shrinkToFit="1"/>
    </xf>
    <xf numFmtId="176" fontId="2" fillId="0" borderId="6" xfId="2" applyNumberFormat="1" applyFont="1" applyFill="1" applyBorder="1" applyAlignment="1">
      <alignment horizontal="center" vertical="center" wrapText="1" shrinkToFit="1"/>
    </xf>
    <xf numFmtId="176" fontId="2" fillId="0" borderId="6" xfId="5" applyNumberFormat="1" applyFont="1" applyFill="1" applyBorder="1" applyAlignment="1">
      <alignment horizontal="center" vertical="center" wrapText="1"/>
    </xf>
    <xf numFmtId="177" fontId="2" fillId="0" borderId="6" xfId="5" applyNumberFormat="1" applyFont="1" applyFill="1" applyBorder="1" applyAlignment="1">
      <alignment horizontal="center" vertical="center" wrapText="1"/>
    </xf>
    <xf numFmtId="0" fontId="2" fillId="0" borderId="6"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81E17799-17FA-4574-B08D-7B620FA00FE0}"/>
    <cellStyle name="桁区切り 2" xfId="2" xr:uid="{C11FCD5D-D318-4019-87F1-3AAFA6F4D2F3}"/>
    <cellStyle name="標準" xfId="0" builtinId="0"/>
    <cellStyle name="標準 2" xfId="3" xr:uid="{78B91E6A-C85D-4583-86F3-9C8127EC7051}"/>
    <cellStyle name="標準_23.4月" xfId="1" xr:uid="{85F715DD-5761-4465-A612-E34A107E57D4}"/>
    <cellStyle name="標準_別紙３" xfId="4" xr:uid="{F157AA06-EC4B-47B6-A0BF-2F46DAE45E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20844;&#34920;&#29992;Da&#65288;&#65303;&#26376;&#20998;&#65289;&#20196;&#21644;&#65303;&#24180;&#24230;&#22865;&#32004;&#29366;&#27841;&#35519;&#26619;&#31080;.xlsx" TargetMode="External" Type="http://schemas.openxmlformats.org/officeDocument/2006/relationships/externalLinkPath"/><Relationship Id="rId2" Target="https://digitalgojp-my.sharepoint.com/personal/kenshiro_naya_9bz_nta_go_jp/Documents/&#12487;&#12473;&#12463;&#12488;&#12483;&#12503;/&#20844;&#34920;&#29992;Da&#65288;&#65303;&#26376;&#20998;&#65289;&#20196;&#21644;&#65303;&#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（7月分）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8</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8</v>
          </cell>
          <cell r="BF4">
            <v>0</v>
          </cell>
          <cell r="BG4">
            <v>6</v>
          </cell>
          <cell r="BH4">
            <v>6</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t="str">
            <v/>
          </cell>
          <cell r="F6">
            <v>1</v>
          </cell>
          <cell r="G6" t="str">
            <v>Da351</v>
          </cell>
          <cell r="H6" t="str">
            <v>③情報システム</v>
          </cell>
          <cell r="I6" t="str">
            <v>国税電子申告・納税システム(e-Tax)及び免税販売管理システム等のヘルプデスク業務の委託　一式</v>
          </cell>
          <cell r="J6" t="str">
            <v>支出負担行為担当官
国税庁長官官房会計課長
小平　武史
東京都千代田区霞が関３－１－１</v>
          </cell>
          <cell r="K6" t="str">
            <v/>
          </cell>
          <cell r="L6" t="str">
            <v/>
          </cell>
          <cell r="M6" t="str">
            <v>令和7年7月2日</v>
          </cell>
          <cell r="N6" t="str">
            <v>富士ソフトサービスビューロ株式会社
東京都墨田区江東橋２－１９－７</v>
          </cell>
          <cell r="O6">
            <v>1010601027646</v>
          </cell>
          <cell r="P6" t="str">
            <v>⑥その他の法人等</v>
          </cell>
          <cell r="Q6" t="str">
            <v/>
          </cell>
          <cell r="R6" t="str">
            <v>④随意契約（企画競争無し）</v>
          </cell>
          <cell r="S6" t="str">
            <v/>
          </cell>
          <cell r="T6">
            <v>2633384700</v>
          </cell>
          <cell r="U6" t="str">
            <v/>
          </cell>
          <cell r="V6" t="str">
            <v>＠2,420円ほか</v>
          </cell>
          <cell r="W6">
            <v>2630972124</v>
          </cell>
          <cell r="X6">
            <v>0.999</v>
          </cell>
          <cell r="Y6" t="str">
            <v/>
          </cell>
          <cell r="Z6" t="str">
            <v/>
          </cell>
          <cell r="AA6" t="str">
            <v>○</v>
          </cell>
          <cell r="AB6" t="str">
            <v>②同種の他の契約の予定価格を類推されるおそれがあるため公表しない</v>
          </cell>
          <cell r="AC6">
            <v>1</v>
          </cell>
          <cell r="AD6">
            <v>1</v>
          </cell>
          <cell r="AE6" t="str">
            <v>○</v>
          </cell>
          <cell r="AF6" t="str">
            <v/>
          </cell>
          <cell r="AG6" t="str">
            <v>×</v>
          </cell>
          <cell r="AH6" t="str">
            <v>③国庫債務負担行為</v>
          </cell>
          <cell r="AI6" t="str">
            <v>⑭予決令第99条の２（競争に付しても入札者がないとき、又は再度の入札をしても落札者がないとき）</v>
          </cell>
          <cell r="AJ6" t="str">
            <v>一般競争入札において入札者がいない又は再度の入札を実施しても、落札者となるべき者がいないことから、会計法第29条の３第５項及び予決令第99条の２に該当するため。</v>
          </cell>
          <cell r="AK6" t="str">
            <v/>
          </cell>
          <cell r="AL6" t="str">
            <v/>
          </cell>
          <cell r="AM6" t="str">
            <v/>
          </cell>
          <cell r="AN6" t="str">
            <v/>
          </cell>
          <cell r="AO6" t="str">
            <v/>
          </cell>
          <cell r="AP6" t="str">
            <v/>
          </cell>
          <cell r="AQ6" t="str">
            <v/>
          </cell>
          <cell r="AR6" t="str">
            <v/>
          </cell>
          <cell r="AS6" t="str">
            <v>×</v>
          </cell>
          <cell r="AT6" t="str">
            <v/>
          </cell>
          <cell r="AU6" t="str">
            <v/>
          </cell>
          <cell r="AV6" t="str">
            <v/>
          </cell>
          <cell r="AW6" t="str">
            <v>⑧人材の確保や体制整備に時間が足りないと判断している可能性があるもの</v>
          </cell>
          <cell r="AX6" t="str">
            <v/>
          </cell>
          <cell r="AY6" t="str">
            <v/>
          </cell>
          <cell r="AZ6" t="str">
            <v>○</v>
          </cell>
          <cell r="BA6" t="str">
            <v/>
          </cell>
          <cell r="BB6"/>
          <cell r="BC6"/>
          <cell r="BD6" t="str">
            <v>契約総額</v>
          </cell>
          <cell r="BE6" t="str">
            <v>○</v>
          </cell>
          <cell r="BF6" t="str">
            <v>×</v>
          </cell>
          <cell r="BG6" t="str">
            <v>×</v>
          </cell>
          <cell r="BH6" t="str">
            <v>×</v>
          </cell>
          <cell r="BI6" t="str">
            <v/>
          </cell>
          <cell r="BJ6" t="str">
            <v>⑩役務</v>
          </cell>
          <cell r="BK6" t="str">
            <v>単価契約</v>
          </cell>
        </row>
        <row r="7">
          <cell r="E7" t="str">
            <v/>
          </cell>
          <cell r="F7">
            <v>2</v>
          </cell>
          <cell r="G7" t="str">
            <v>Da352</v>
          </cell>
          <cell r="H7" t="str">
            <v>⑩役務</v>
          </cell>
          <cell r="I7" t="str">
            <v>令和7年度ERP研修の実施委託　一式</v>
          </cell>
          <cell r="J7" t="str">
            <v>支出負担行為担当官
国税庁長官官房会計課長
西尾　尚記
東京都千代田区霞が関３－１－１</v>
          </cell>
          <cell r="K7" t="str">
            <v/>
          </cell>
          <cell r="L7" t="str">
            <v/>
          </cell>
          <cell r="M7" t="str">
            <v>令和7年7月16日</v>
          </cell>
          <cell r="N7" t="str">
            <v>ＳＡＰジャパン株式会社
東京都千代田区大手町１－２－１</v>
          </cell>
          <cell r="O7">
            <v>4010001071259</v>
          </cell>
          <cell r="P7" t="str">
            <v>⑥その他の法人等</v>
          </cell>
          <cell r="Q7" t="str">
            <v/>
          </cell>
          <cell r="R7" t="str">
            <v>④随意契約（企画競争無し）</v>
          </cell>
          <cell r="S7" t="str">
            <v/>
          </cell>
          <cell r="T7">
            <v>4637600</v>
          </cell>
          <cell r="U7" t="str">
            <v/>
          </cell>
          <cell r="V7">
            <v>4637600</v>
          </cell>
          <cell r="W7" t="str">
            <v/>
          </cell>
          <cell r="X7">
            <v>1</v>
          </cell>
          <cell r="Y7" t="str">
            <v/>
          </cell>
          <cell r="Z7" t="str">
            <v/>
          </cell>
          <cell r="AA7" t="str">
            <v>×</v>
          </cell>
          <cell r="AB7" t="str">
            <v>①公表</v>
          </cell>
          <cell r="AC7" t="str">
            <v>－</v>
          </cell>
          <cell r="AD7" t="str">
            <v/>
          </cell>
          <cell r="AE7"/>
          <cell r="AF7" t="str">
            <v/>
          </cell>
          <cell r="AG7" t="str">
            <v>×</v>
          </cell>
          <cell r="AH7" t="str">
            <v/>
          </cell>
          <cell r="AI7" t="str">
            <v>①会計法第29条の３第４項（契約の性質又は目的が競争を許さない場合）</v>
          </cell>
          <cell r="AJ7" t="str">
            <v>行政目的を達成するために不可欠な特定の情報について当該情報を提供することが可能な者から提供を受けるもの　ニ（ヘ）</v>
          </cell>
          <cell r="AK7" t="str">
            <v/>
          </cell>
          <cell r="AL7" t="str">
            <v/>
          </cell>
          <cell r="AM7" t="str">
            <v/>
          </cell>
          <cell r="AN7" t="str">
            <v/>
          </cell>
          <cell r="AO7" t="str">
            <v/>
          </cell>
          <cell r="AP7" t="str">
            <v/>
          </cell>
          <cell r="AQ7" t="str">
            <v/>
          </cell>
          <cell r="AR7" t="str">
            <v/>
          </cell>
          <cell r="AS7" t="str">
            <v/>
          </cell>
          <cell r="AT7" t="str">
            <v/>
          </cell>
          <cell r="AU7" t="str">
            <v/>
          </cell>
          <cell r="AV7" t="str">
            <v/>
          </cell>
          <cell r="AW7" t="str">
            <v/>
          </cell>
          <cell r="AX7" t="str">
            <v/>
          </cell>
          <cell r="AY7" t="str">
            <v/>
          </cell>
          <cell r="AZ7" t="str">
            <v/>
          </cell>
          <cell r="BA7" t="str">
            <v/>
          </cell>
          <cell r="BB7"/>
          <cell r="BC7"/>
          <cell r="BD7" t="str">
            <v>予定価格</v>
          </cell>
          <cell r="BE7" t="str">
            <v>○</v>
          </cell>
          <cell r="BF7" t="str">
            <v>×</v>
          </cell>
          <cell r="BG7" t="str">
            <v>○</v>
          </cell>
          <cell r="BH7" t="str">
            <v>○</v>
          </cell>
          <cell r="BI7" t="str">
            <v/>
          </cell>
          <cell r="BJ7" t="str">
            <v>⑩役務</v>
          </cell>
          <cell r="BK7" t="str">
            <v/>
          </cell>
        </row>
        <row r="8">
          <cell r="E8">
            <v>1</v>
          </cell>
          <cell r="F8" t="str">
            <v/>
          </cell>
          <cell r="G8" t="str">
            <v>Da353</v>
          </cell>
          <cell r="H8" t="str">
            <v>⑦物品等購入</v>
          </cell>
          <cell r="I8" t="str">
            <v>自動体外式除細動器（AED）等の調達（区分1）
AED47セット</v>
          </cell>
          <cell r="J8" t="str">
            <v>支出負担行為担当官
国税庁長官官房会計課長
西尾　尚記
東京都千代田区霞が関３－１－１</v>
          </cell>
          <cell r="K8" t="str">
            <v/>
          </cell>
          <cell r="L8" t="str">
            <v/>
          </cell>
          <cell r="M8" t="str">
            <v>令和7年7月18日</v>
          </cell>
          <cell r="N8" t="str">
            <v>セコム株式会社
東京都渋谷区神宮前１－５－１</v>
          </cell>
          <cell r="O8">
            <v>6011001035920</v>
          </cell>
          <cell r="P8" t="str">
            <v>⑥その他の法人等</v>
          </cell>
          <cell r="Q8" t="str">
            <v/>
          </cell>
          <cell r="R8" t="str">
            <v>①一般競争入札</v>
          </cell>
          <cell r="S8" t="str">
            <v/>
          </cell>
          <cell r="T8">
            <v>4045835</v>
          </cell>
          <cell r="U8" t="str">
            <v/>
          </cell>
          <cell r="V8">
            <v>4032600</v>
          </cell>
          <cell r="W8" t="str">
            <v/>
          </cell>
          <cell r="X8">
            <v>0.996</v>
          </cell>
          <cell r="Y8" t="str">
            <v/>
          </cell>
          <cell r="Z8" t="str">
            <v/>
          </cell>
          <cell r="AA8" t="str">
            <v>×</v>
          </cell>
          <cell r="AB8" t="str">
            <v>②同種の他の契約の予定価格を類推されるおそれがあるため公表しない</v>
          </cell>
          <cell r="AC8">
            <v>2</v>
          </cell>
          <cell r="AD8">
            <v>1</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
          </cell>
          <cell r="AT8" t="str">
            <v/>
          </cell>
          <cell r="AU8" t="str">
            <v/>
          </cell>
          <cell r="AV8" t="str">
            <v/>
          </cell>
          <cell r="AW8" t="str">
            <v/>
          </cell>
          <cell r="AX8" t="str">
            <v/>
          </cell>
          <cell r="AY8" t="str">
            <v/>
          </cell>
          <cell r="AZ8" t="str">
            <v/>
          </cell>
          <cell r="BA8" t="str">
            <v/>
          </cell>
          <cell r="BB8"/>
          <cell r="BC8"/>
          <cell r="BD8" t="str">
            <v>予定価格</v>
          </cell>
          <cell r="BE8" t="str">
            <v>○</v>
          </cell>
          <cell r="BF8" t="str">
            <v>×</v>
          </cell>
          <cell r="BG8" t="str">
            <v>○</v>
          </cell>
          <cell r="BH8" t="str">
            <v>○</v>
          </cell>
          <cell r="BI8" t="str">
            <v/>
          </cell>
          <cell r="BJ8" t="str">
            <v>⑦物品等購入</v>
          </cell>
          <cell r="BK8" t="str">
            <v/>
          </cell>
        </row>
        <row r="9">
          <cell r="E9">
            <v>2</v>
          </cell>
          <cell r="F9" t="str">
            <v/>
          </cell>
          <cell r="G9" t="str">
            <v>Da354</v>
          </cell>
          <cell r="H9" t="str">
            <v>⑩役務</v>
          </cell>
          <cell r="I9" t="str">
            <v>第三者型前払式支払手段による国税の納付受託業務の委託　一式</v>
          </cell>
          <cell r="J9" t="str">
            <v>支出負担行為担当官
国税庁長官官房会計課長
西尾　尚記
東京都千代田区霞が関３－１－１</v>
          </cell>
          <cell r="K9" t="str">
            <v/>
          </cell>
          <cell r="L9" t="str">
            <v/>
          </cell>
          <cell r="M9" t="str">
            <v>令和7年7月22日</v>
          </cell>
          <cell r="N9" t="str">
            <v>ＧＭＯペイメントゲートウェイ株式会社
東京都渋谷区道玄坂１－２－３</v>
          </cell>
          <cell r="O9">
            <v>6011001005411</v>
          </cell>
          <cell r="P9" t="str">
            <v>⑥その他の法人等</v>
          </cell>
          <cell r="Q9" t="str">
            <v/>
          </cell>
          <cell r="R9" t="str">
            <v>①一般競争入札</v>
          </cell>
          <cell r="S9" t="str">
            <v/>
          </cell>
          <cell r="T9">
            <v>2077396173</v>
          </cell>
          <cell r="U9" t="str">
            <v/>
          </cell>
          <cell r="V9">
            <v>1824937257</v>
          </cell>
          <cell r="W9" t="str">
            <v/>
          </cell>
          <cell r="X9">
            <v>0.878</v>
          </cell>
          <cell r="Y9" t="str">
            <v/>
          </cell>
          <cell r="Z9" t="str">
            <v/>
          </cell>
          <cell r="AA9" t="str">
            <v>○</v>
          </cell>
          <cell r="AB9" t="str">
            <v>②同種の他の契約の予定価格を類推されるおそれがあるため公表しない</v>
          </cell>
          <cell r="AC9">
            <v>1</v>
          </cell>
          <cell r="AD9">
            <v>0</v>
          </cell>
          <cell r="AE9" t="str">
            <v>○</v>
          </cell>
          <cell r="AF9" t="str">
            <v/>
          </cell>
          <cell r="AG9" t="str">
            <v>×</v>
          </cell>
          <cell r="AH9" t="str">
            <v>③国庫債務負担行為</v>
          </cell>
          <cell r="AI9" t="str">
            <v/>
          </cell>
          <cell r="AJ9" t="str">
            <v/>
          </cell>
          <cell r="AK9" t="str">
            <v/>
          </cell>
          <cell r="AL9" t="str">
            <v/>
          </cell>
          <cell r="AM9" t="str">
            <v/>
          </cell>
          <cell r="AN9" t="str">
            <v/>
          </cell>
          <cell r="AO9" t="str">
            <v/>
          </cell>
          <cell r="AP9" t="str">
            <v/>
          </cell>
          <cell r="AQ9" t="str">
            <v/>
          </cell>
          <cell r="AR9" t="str">
            <v/>
          </cell>
          <cell r="AS9" t="str">
            <v>△</v>
          </cell>
          <cell r="AT9" t="str">
            <v/>
          </cell>
          <cell r="AU9" t="str">
            <v/>
          </cell>
          <cell r="AV9" t="str">
            <v/>
          </cell>
          <cell r="AW9" t="str">
            <v>⑧人材の確保や体制整備に時間が足りないと判断している可能性があるもの</v>
          </cell>
          <cell r="AX9" t="str">
            <v/>
          </cell>
          <cell r="AY9" t="str">
            <v/>
          </cell>
          <cell r="AZ9"/>
          <cell r="BA9" t="str">
            <v/>
          </cell>
          <cell r="BB9"/>
          <cell r="BC9"/>
          <cell r="BD9" t="str">
            <v>契約総額</v>
          </cell>
          <cell r="BE9" t="str">
            <v>○</v>
          </cell>
          <cell r="BF9" t="str">
            <v>×</v>
          </cell>
          <cell r="BG9" t="str">
            <v>×</v>
          </cell>
          <cell r="BH9" t="str">
            <v>×</v>
          </cell>
          <cell r="BI9" t="str">
            <v/>
          </cell>
          <cell r="BJ9" t="str">
            <v>⑩役務</v>
          </cell>
          <cell r="BK9" t="str">
            <v/>
          </cell>
        </row>
        <row r="10">
          <cell r="E10">
            <v>3</v>
          </cell>
          <cell r="F10" t="str">
            <v/>
          </cell>
          <cell r="G10" t="str">
            <v>Da355</v>
          </cell>
          <cell r="H10" t="str">
            <v>⑩役務</v>
          </cell>
          <cell r="I10" t="str">
            <v>ポーランド（ワルシャワ）で開催される展示会出展等に係る運営業務委託　一式</v>
          </cell>
          <cell r="J10" t="str">
            <v>支出負担行為担当官
国税庁長官官房会計課長
西尾　尚記
東京都千代田区霞が関３－１－１</v>
          </cell>
          <cell r="K10" t="str">
            <v/>
          </cell>
          <cell r="L10" t="str">
            <v/>
          </cell>
          <cell r="M10" t="str">
            <v>令和7年7月25日</v>
          </cell>
          <cell r="N10" t="str">
            <v>株式会社電通ライブ
東京都中央区銀座７－４－１７</v>
          </cell>
          <cell r="O10">
            <v>4010001050790</v>
          </cell>
          <cell r="P10" t="str">
            <v>⑥その他の法人等</v>
          </cell>
          <cell r="Q10" t="str">
            <v/>
          </cell>
          <cell r="R10" t="str">
            <v>①一般競争入札</v>
          </cell>
          <cell r="S10" t="str">
            <v/>
          </cell>
          <cell r="T10">
            <v>21056300</v>
          </cell>
          <cell r="U10" t="str">
            <v/>
          </cell>
          <cell r="V10">
            <v>16280000</v>
          </cell>
          <cell r="W10" t="str">
            <v/>
          </cell>
          <cell r="X10">
            <v>0.77300000000000002</v>
          </cell>
          <cell r="Y10" t="str">
            <v/>
          </cell>
          <cell r="Z10" t="str">
            <v/>
          </cell>
          <cell r="AA10" t="str">
            <v>×</v>
          </cell>
          <cell r="AB10" t="str">
            <v>②同種の他の契約の予定価格を類推されるおそれがあるため公表しない</v>
          </cell>
          <cell r="AC10">
            <v>3</v>
          </cell>
          <cell r="AD10">
            <v>1</v>
          </cell>
          <cell r="AE10" t="str">
            <v>○</v>
          </cell>
          <cell r="AF10" t="str">
            <v/>
          </cell>
          <cell r="AG10" t="str">
            <v>×</v>
          </cell>
          <cell r="AH10" t="str">
            <v/>
          </cell>
          <cell r="AI10" t="str">
            <v/>
          </cell>
          <cell r="AJ10" t="str">
            <v/>
          </cell>
          <cell r="AK10" t="str">
            <v/>
          </cell>
          <cell r="AL10" t="str">
            <v/>
          </cell>
          <cell r="AM10" t="str">
            <v/>
          </cell>
          <cell r="AN10" t="str">
            <v/>
          </cell>
          <cell r="AO10" t="str">
            <v/>
          </cell>
          <cell r="AP10" t="str">
            <v/>
          </cell>
          <cell r="AQ10" t="str">
            <v/>
          </cell>
          <cell r="AR10" t="str">
            <v/>
          </cell>
          <cell r="AS10" t="str">
            <v/>
          </cell>
          <cell r="AT10" t="str">
            <v/>
          </cell>
          <cell r="AU10" t="str">
            <v/>
          </cell>
          <cell r="AV10" t="str">
            <v/>
          </cell>
          <cell r="AW10" t="str">
            <v/>
          </cell>
          <cell r="AX10" t="str">
            <v/>
          </cell>
          <cell r="AY10" t="str">
            <v/>
          </cell>
          <cell r="AZ10" t="str">
            <v/>
          </cell>
          <cell r="BA10" t="str">
            <v/>
          </cell>
          <cell r="BB10"/>
          <cell r="BC10"/>
          <cell r="BD10" t="str">
            <v>予定価格</v>
          </cell>
          <cell r="BE10" t="str">
            <v>○</v>
          </cell>
          <cell r="BF10" t="str">
            <v>×</v>
          </cell>
          <cell r="BG10" t="str">
            <v>○</v>
          </cell>
          <cell r="BH10" t="str">
            <v>○</v>
          </cell>
          <cell r="BI10" t="str">
            <v/>
          </cell>
          <cell r="BJ10" t="str">
            <v>⑩役務</v>
          </cell>
          <cell r="BK10" t="str">
            <v/>
          </cell>
        </row>
        <row r="11">
          <cell r="E11">
            <v>4</v>
          </cell>
          <cell r="F11" t="str">
            <v/>
          </cell>
          <cell r="G11" t="str">
            <v>Da356</v>
          </cell>
          <cell r="H11" t="str">
            <v>⑦物品等購入</v>
          </cell>
          <cell r="I11" t="str">
            <v>相続時精算課税制度適用者管理フォルダ用ファスナー等の購入
相続時精算課税制度適用者管理フォルダ用ファスナー143,300本ほか1品目</v>
          </cell>
          <cell r="J11" t="str">
            <v>支出負担行為担当官
国税庁長官官房会計課長
西尾　尚記
東京都千代田区霞が関３－１－１</v>
          </cell>
          <cell r="K11" t="str">
            <v/>
          </cell>
          <cell r="L11" t="str">
            <v/>
          </cell>
          <cell r="M11" t="str">
            <v>令和7年7月25日</v>
          </cell>
          <cell r="N11" t="str">
            <v>株式会社三陽堂
東京都世田谷区下馬１－４７－２３</v>
          </cell>
          <cell r="O11">
            <v>1010901004980</v>
          </cell>
          <cell r="P11" t="str">
            <v>⑥その他の法人等</v>
          </cell>
          <cell r="Q11" t="str">
            <v/>
          </cell>
          <cell r="R11" t="str">
            <v>①一般競争入札</v>
          </cell>
          <cell r="S11" t="str">
            <v/>
          </cell>
          <cell r="T11">
            <v>4895430</v>
          </cell>
          <cell r="U11" t="str">
            <v/>
          </cell>
          <cell r="V11">
            <v>4828670</v>
          </cell>
          <cell r="W11" t="str">
            <v/>
          </cell>
          <cell r="X11">
            <v>0.98599999999999999</v>
          </cell>
          <cell r="Y11" t="str">
            <v/>
          </cell>
          <cell r="Z11" t="str">
            <v/>
          </cell>
          <cell r="AA11" t="str">
            <v>×</v>
          </cell>
          <cell r="AB11" t="str">
            <v>②同種の他の契約の予定価格を類推されるおそれがあるため公表しない</v>
          </cell>
          <cell r="AC11">
            <v>2</v>
          </cell>
          <cell r="AD11">
            <v>1</v>
          </cell>
          <cell r="AE11" t="str">
            <v>○</v>
          </cell>
          <cell r="AF11" t="str">
            <v/>
          </cell>
          <cell r="AG11" t="str">
            <v>×</v>
          </cell>
          <cell r="AH11" t="str">
            <v/>
          </cell>
          <cell r="AI11" t="str">
            <v/>
          </cell>
          <cell r="AJ11" t="str">
            <v/>
          </cell>
          <cell r="AK11" t="str">
            <v/>
          </cell>
          <cell r="AL11" t="str">
            <v/>
          </cell>
          <cell r="AM11" t="str">
            <v/>
          </cell>
          <cell r="AN11" t="str">
            <v/>
          </cell>
          <cell r="AO11" t="str">
            <v/>
          </cell>
          <cell r="AP11" t="str">
            <v/>
          </cell>
          <cell r="AQ11" t="str">
            <v/>
          </cell>
          <cell r="AR11" t="str">
            <v/>
          </cell>
          <cell r="AS11" t="str">
            <v/>
          </cell>
          <cell r="AT11" t="str">
            <v/>
          </cell>
          <cell r="AU11" t="str">
            <v/>
          </cell>
          <cell r="AV11" t="str">
            <v/>
          </cell>
          <cell r="AW11" t="str">
            <v/>
          </cell>
          <cell r="AX11" t="str">
            <v/>
          </cell>
          <cell r="AY11" t="str">
            <v/>
          </cell>
          <cell r="AZ11" t="str">
            <v/>
          </cell>
          <cell r="BA11" t="str">
            <v/>
          </cell>
          <cell r="BB11"/>
          <cell r="BC11"/>
          <cell r="BD11" t="str">
            <v>予定価格</v>
          </cell>
          <cell r="BE11" t="str">
            <v>○</v>
          </cell>
          <cell r="BF11" t="str">
            <v>×</v>
          </cell>
          <cell r="BG11" t="str">
            <v>○</v>
          </cell>
          <cell r="BH11" t="str">
            <v>○</v>
          </cell>
          <cell r="BI11" t="str">
            <v/>
          </cell>
          <cell r="BJ11" t="str">
            <v>⑦物品等購入</v>
          </cell>
          <cell r="BK11" t="str">
            <v/>
          </cell>
        </row>
        <row r="12">
          <cell r="E12">
            <v>5</v>
          </cell>
          <cell r="F12" t="str">
            <v/>
          </cell>
          <cell r="G12" t="str">
            <v>Da357</v>
          </cell>
          <cell r="H12" t="str">
            <v>⑩役務</v>
          </cell>
          <cell r="I12" t="str">
            <v>デジタルフォレンジック研修の業務委託　一式</v>
          </cell>
          <cell r="J12" t="str">
            <v>支出負担行為担当官
国税庁長官官房会計課長
西尾　尚記
東京都千代田区霞が関３－１－１</v>
          </cell>
          <cell r="K12" t="str">
            <v/>
          </cell>
          <cell r="L12" t="str">
            <v/>
          </cell>
          <cell r="M12" t="str">
            <v>令和7年7月29日</v>
          </cell>
          <cell r="N12" t="str">
            <v>株式会社ワイ・イー・シー
東京都町田市南町田３－４４－４５</v>
          </cell>
          <cell r="O12">
            <v>9012301002748</v>
          </cell>
          <cell r="P12" t="str">
            <v>⑥その他の法人等</v>
          </cell>
          <cell r="Q12" t="str">
            <v/>
          </cell>
          <cell r="R12" t="str">
            <v>①一般競争入札</v>
          </cell>
          <cell r="S12" t="str">
            <v/>
          </cell>
          <cell r="T12">
            <v>5762900</v>
          </cell>
          <cell r="U12" t="str">
            <v/>
          </cell>
          <cell r="V12">
            <v>5610000</v>
          </cell>
          <cell r="W12" t="str">
            <v/>
          </cell>
          <cell r="X12">
            <v>0.97299999999999998</v>
          </cell>
          <cell r="Y12" t="str">
            <v/>
          </cell>
          <cell r="Z12" t="str">
            <v/>
          </cell>
          <cell r="AA12" t="str">
            <v>×</v>
          </cell>
          <cell r="AB12" t="str">
            <v>②同種の他の契約の予定価格を類推されるおそれがあるため公表しない</v>
          </cell>
          <cell r="AC12">
            <v>2</v>
          </cell>
          <cell r="AD12">
            <v>0</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B12"/>
          <cell r="BC12"/>
          <cell r="BD12" t="str">
            <v>予定価格</v>
          </cell>
          <cell r="BE12" t="str">
            <v>○</v>
          </cell>
          <cell r="BF12" t="str">
            <v>×</v>
          </cell>
          <cell r="BG12" t="str">
            <v>○</v>
          </cell>
          <cell r="BH12" t="str">
            <v>○</v>
          </cell>
          <cell r="BI12" t="str">
            <v/>
          </cell>
          <cell r="BJ12" t="str">
            <v>⑩役務</v>
          </cell>
          <cell r="BK12" t="str">
            <v/>
          </cell>
        </row>
        <row r="13">
          <cell r="E13">
            <v>6</v>
          </cell>
          <cell r="F13" t="str">
            <v/>
          </cell>
          <cell r="G13" t="str">
            <v>Da358</v>
          </cell>
          <cell r="H13" t="str">
            <v>⑩役務</v>
          </cell>
          <cell r="I13" t="str">
            <v>株式のデータ分析等に関する業務委託　一式</v>
          </cell>
          <cell r="J13" t="str">
            <v>支出負担行為担当官
国税庁長官官房会計課長
西尾　尚記
東京都千代田区霞が関３－１－１</v>
          </cell>
          <cell r="K13"/>
          <cell r="L13"/>
          <cell r="M13">
            <v>45863</v>
          </cell>
          <cell r="N13" t="str">
            <v>株式会社アイスタット
東京都中野区本町４－４４－１３</v>
          </cell>
          <cell r="O13">
            <v>1011301017730</v>
          </cell>
          <cell r="P13" t="str">
            <v>⑥その他の法人等</v>
          </cell>
          <cell r="Q13"/>
          <cell r="R13" t="str">
            <v>①一般競争入札</v>
          </cell>
          <cell r="S13"/>
          <cell r="T13">
            <v>9691000</v>
          </cell>
          <cell r="U13"/>
          <cell r="V13">
            <v>9691000</v>
          </cell>
          <cell r="W13"/>
          <cell r="X13">
            <v>1</v>
          </cell>
          <cell r="Y13"/>
          <cell r="Z13"/>
          <cell r="AA13" t="str">
            <v>×</v>
          </cell>
          <cell r="AB13" t="str">
            <v>②同種の他の契約の予定価格を類推されるおそれがあるため公表しない</v>
          </cell>
          <cell r="AC13">
            <v>5</v>
          </cell>
          <cell r="AD13">
            <v>4</v>
          </cell>
          <cell r="AE13" t="str">
            <v>○</v>
          </cell>
          <cell r="AF13"/>
          <cell r="AG13" t="str">
            <v>×</v>
          </cell>
          <cell r="AH13"/>
          <cell r="AI13"/>
          <cell r="AJ13"/>
          <cell r="AK13"/>
          <cell r="AL13"/>
          <cell r="AM13"/>
          <cell r="AN13"/>
          <cell r="AO13"/>
          <cell r="AP13"/>
          <cell r="AQ13"/>
          <cell r="AR13"/>
          <cell r="AS13"/>
          <cell r="AT13"/>
          <cell r="AU13"/>
          <cell r="AV13"/>
          <cell r="AW13"/>
          <cell r="AX13"/>
          <cell r="AY13"/>
          <cell r="AZ13"/>
          <cell r="BA13"/>
          <cell r="BB13"/>
          <cell r="BC13"/>
          <cell r="BD13" t="str">
            <v>予定価格</v>
          </cell>
          <cell r="BE13" t="str">
            <v>○</v>
          </cell>
          <cell r="BF13" t="str">
            <v>×</v>
          </cell>
          <cell r="BG13" t="str">
            <v>○</v>
          </cell>
          <cell r="BH13" t="str">
            <v>○</v>
          </cell>
          <cell r="BI13">
            <v>0</v>
          </cell>
          <cell r="BJ13" t="str">
            <v>⑩役務</v>
          </cell>
          <cell r="BK13" t="str">
            <v/>
          </cell>
        </row>
        <row r="14">
          <cell r="E14" t="str">
            <v/>
          </cell>
          <cell r="F14" t="str">
            <v/>
          </cell>
          <cell r="G14"/>
          <cell r="H14"/>
          <cell r="I14"/>
          <cell r="J14"/>
          <cell r="K14"/>
          <cell r="L14"/>
          <cell r="M14"/>
          <cell r="N14"/>
          <cell r="O14"/>
          <cell r="P14"/>
          <cell r="Q14"/>
          <cell r="R14"/>
          <cell r="S14"/>
          <cell r="T14"/>
          <cell r="U14"/>
          <cell r="V14"/>
          <cell r="W14"/>
          <cell r="X14" t="str">
            <v>－</v>
          </cell>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t="str">
            <v>予定価格</v>
          </cell>
          <cell r="BE14" t="str">
            <v>×</v>
          </cell>
          <cell r="BF14" t="str">
            <v>×</v>
          </cell>
          <cell r="BG14" t="str">
            <v>×</v>
          </cell>
          <cell r="BH14" t="str">
            <v>×</v>
          </cell>
          <cell r="BI14" t="str">
            <v/>
          </cell>
          <cell r="BJ14">
            <v>0</v>
          </cell>
          <cell r="BK14" t="str">
            <v/>
          </cell>
        </row>
        <row r="15">
          <cell r="E15" t="str">
            <v/>
          </cell>
          <cell r="F15" t="str">
            <v/>
          </cell>
          <cell r="G15"/>
          <cell r="H15"/>
          <cell r="I15"/>
          <cell r="J15"/>
          <cell r="K15"/>
          <cell r="L15"/>
          <cell r="M15"/>
          <cell r="N15"/>
          <cell r="O15"/>
          <cell r="P15"/>
          <cell r="Q15"/>
          <cell r="R15"/>
          <cell r="S15"/>
          <cell r="T15"/>
          <cell r="U15"/>
          <cell r="V15"/>
          <cell r="W15"/>
          <cell r="X15" t="str">
            <v>－</v>
          </cell>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t="str">
            <v>予定価格</v>
          </cell>
          <cell r="BE15" t="str">
            <v>×</v>
          </cell>
          <cell r="BF15" t="str">
            <v>×</v>
          </cell>
          <cell r="BG15" t="str">
            <v>×</v>
          </cell>
          <cell r="BH15" t="str">
            <v>×</v>
          </cell>
          <cell r="BI15" t="str">
            <v/>
          </cell>
          <cell r="BJ15">
            <v>0</v>
          </cell>
          <cell r="BK15" t="str">
            <v/>
          </cell>
        </row>
        <row r="16">
          <cell r="E16" t="str">
            <v/>
          </cell>
          <cell r="F16" t="str">
            <v/>
          </cell>
          <cell r="G16"/>
          <cell r="H16"/>
          <cell r="I16"/>
          <cell r="J16"/>
          <cell r="K16"/>
          <cell r="L16"/>
          <cell r="M16"/>
          <cell r="N16"/>
          <cell r="O16"/>
          <cell r="P16"/>
          <cell r="Q16"/>
          <cell r="R16"/>
          <cell r="S16"/>
          <cell r="T16"/>
          <cell r="U16"/>
          <cell r="V16"/>
          <cell r="W16"/>
          <cell r="X16" t="str">
            <v>－</v>
          </cell>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t="str">
            <v>予定価格</v>
          </cell>
          <cell r="BE16" t="str">
            <v>×</v>
          </cell>
          <cell r="BF16" t="str">
            <v>×</v>
          </cell>
          <cell r="BG16" t="str">
            <v>×</v>
          </cell>
          <cell r="BH16" t="str">
            <v>×</v>
          </cell>
          <cell r="BI16" t="str">
            <v/>
          </cell>
          <cell r="BJ16">
            <v>0</v>
          </cell>
          <cell r="BK16" t="str">
            <v/>
          </cell>
        </row>
        <row r="17">
          <cell r="E17" t="str">
            <v/>
          </cell>
          <cell r="F17" t="str">
            <v/>
          </cell>
          <cell r="G17"/>
          <cell r="H17"/>
          <cell r="I17"/>
          <cell r="J17"/>
          <cell r="K17"/>
          <cell r="L17"/>
          <cell r="M17"/>
          <cell r="N17"/>
          <cell r="O17"/>
          <cell r="P17"/>
          <cell r="Q17"/>
          <cell r="R17"/>
          <cell r="S17"/>
          <cell r="T17"/>
          <cell r="U17"/>
          <cell r="V17"/>
          <cell r="W17"/>
          <cell r="X17" t="str">
            <v>－</v>
          </cell>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t="str">
            <v>予定価格</v>
          </cell>
          <cell r="BE17" t="str">
            <v>×</v>
          </cell>
          <cell r="BF17" t="str">
            <v>×</v>
          </cell>
          <cell r="BG17" t="str">
            <v>×</v>
          </cell>
          <cell r="BH17" t="str">
            <v>×</v>
          </cell>
          <cell r="BI17" t="str">
            <v/>
          </cell>
          <cell r="BJ17">
            <v>0</v>
          </cell>
          <cell r="BK17" t="str">
            <v/>
          </cell>
        </row>
        <row r="18">
          <cell r="E18" t="str">
            <v/>
          </cell>
          <cell r="F18" t="str">
            <v/>
          </cell>
          <cell r="G18"/>
          <cell r="H18"/>
          <cell r="I18"/>
          <cell r="J18"/>
          <cell r="K18"/>
          <cell r="L18"/>
          <cell r="M18"/>
          <cell r="N18"/>
          <cell r="O18"/>
          <cell r="P18"/>
          <cell r="Q18"/>
          <cell r="R18"/>
          <cell r="S18"/>
          <cell r="T18"/>
          <cell r="U18"/>
          <cell r="V18"/>
          <cell r="W18"/>
          <cell r="X18" t="str">
            <v>－</v>
          </cell>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t="str">
            <v>予定価格</v>
          </cell>
          <cell r="BE18" t="str">
            <v>×</v>
          </cell>
          <cell r="BF18" t="str">
            <v>×</v>
          </cell>
          <cell r="BG18" t="str">
            <v>×</v>
          </cell>
          <cell r="BH18" t="str">
            <v>×</v>
          </cell>
          <cell r="BI18" t="str">
            <v/>
          </cell>
          <cell r="BJ18">
            <v>0</v>
          </cell>
          <cell r="BK18" t="str">
            <v/>
          </cell>
        </row>
        <row r="19">
          <cell r="E19" t="str">
            <v/>
          </cell>
          <cell r="F19" t="str">
            <v/>
          </cell>
          <cell r="G19"/>
          <cell r="H19"/>
          <cell r="I19"/>
          <cell r="J19"/>
          <cell r="K19"/>
          <cell r="L19"/>
          <cell r="M19"/>
          <cell r="N19"/>
          <cell r="O19"/>
          <cell r="P19"/>
          <cell r="Q19"/>
          <cell r="R19"/>
          <cell r="S19"/>
          <cell r="T19"/>
          <cell r="U19"/>
          <cell r="V19"/>
          <cell r="W19"/>
          <cell r="X19" t="str">
            <v>－</v>
          </cell>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t="str">
            <v>予定価格</v>
          </cell>
          <cell r="BE19" t="str">
            <v>×</v>
          </cell>
          <cell r="BF19" t="str">
            <v>×</v>
          </cell>
          <cell r="BG19" t="str">
            <v>×</v>
          </cell>
          <cell r="BH19" t="str">
            <v>×</v>
          </cell>
          <cell r="BI19" t="str">
            <v/>
          </cell>
          <cell r="BJ19">
            <v>0</v>
          </cell>
          <cell r="BK19" t="str">
            <v/>
          </cell>
        </row>
        <row r="20">
          <cell r="E20" t="str">
            <v/>
          </cell>
          <cell r="F20" t="str">
            <v/>
          </cell>
          <cell r="G20"/>
          <cell r="H20"/>
          <cell r="I20"/>
          <cell r="J20"/>
          <cell r="K20"/>
          <cell r="L20"/>
          <cell r="M20"/>
          <cell r="N20"/>
          <cell r="O20"/>
          <cell r="P20"/>
          <cell r="Q20"/>
          <cell r="R20"/>
          <cell r="S20"/>
          <cell r="T20"/>
          <cell r="U20"/>
          <cell r="V20"/>
          <cell r="W20"/>
          <cell r="X20" t="str">
            <v>－</v>
          </cell>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t="str">
            <v>予定価格</v>
          </cell>
          <cell r="BE20" t="str">
            <v>×</v>
          </cell>
          <cell r="BF20" t="str">
            <v>×</v>
          </cell>
          <cell r="BG20" t="str">
            <v>×</v>
          </cell>
          <cell r="BH20" t="str">
            <v>×</v>
          </cell>
          <cell r="BI20" t="str">
            <v/>
          </cell>
          <cell r="BJ20">
            <v>0</v>
          </cell>
          <cell r="BK20" t="str">
            <v/>
          </cell>
        </row>
        <row r="21">
          <cell r="E21" t="str">
            <v/>
          </cell>
          <cell r="F21" t="str">
            <v/>
          </cell>
          <cell r="G21"/>
          <cell r="H21"/>
          <cell r="I21"/>
          <cell r="J21"/>
          <cell r="K21"/>
          <cell r="L21"/>
          <cell r="M21"/>
          <cell r="N21"/>
          <cell r="O21"/>
          <cell r="P21"/>
          <cell r="Q21"/>
          <cell r="R21"/>
          <cell r="S21"/>
          <cell r="T21"/>
          <cell r="U21"/>
          <cell r="V21"/>
          <cell r="W21"/>
          <cell r="X21" t="str">
            <v>－</v>
          </cell>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t="str">
            <v>予定価格</v>
          </cell>
          <cell r="BE21" t="str">
            <v>×</v>
          </cell>
          <cell r="BF21" t="str">
            <v>×</v>
          </cell>
          <cell r="BG21" t="str">
            <v>×</v>
          </cell>
          <cell r="BH21" t="str">
            <v>×</v>
          </cell>
          <cell r="BI21" t="str">
            <v/>
          </cell>
          <cell r="BJ21">
            <v>0</v>
          </cell>
          <cell r="BK21" t="str">
            <v/>
          </cell>
        </row>
        <row r="22">
          <cell r="E22" t="str">
            <v/>
          </cell>
          <cell r="F22" t="str">
            <v/>
          </cell>
          <cell r="G22"/>
          <cell r="H22"/>
          <cell r="I22"/>
          <cell r="J22"/>
          <cell r="K22"/>
          <cell r="L22"/>
          <cell r="M22"/>
          <cell r="N22"/>
          <cell r="O22"/>
          <cell r="P22"/>
          <cell r="Q22"/>
          <cell r="R22"/>
          <cell r="S22"/>
          <cell r="T22"/>
          <cell r="U22"/>
          <cell r="V22"/>
          <cell r="W22"/>
          <cell r="X22" t="str">
            <v>－</v>
          </cell>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t="str">
            <v>予定価格</v>
          </cell>
          <cell r="BE22" t="str">
            <v>×</v>
          </cell>
          <cell r="BF22" t="str">
            <v>×</v>
          </cell>
          <cell r="BG22" t="str">
            <v>×</v>
          </cell>
          <cell r="BH22" t="str">
            <v>×</v>
          </cell>
          <cell r="BI22" t="str">
            <v/>
          </cell>
          <cell r="BJ22">
            <v>0</v>
          </cell>
          <cell r="BK22" t="str">
            <v/>
          </cell>
        </row>
        <row r="23">
          <cell r="E23" t="str">
            <v/>
          </cell>
          <cell r="F23" t="str">
            <v/>
          </cell>
          <cell r="G23"/>
          <cell r="H23"/>
          <cell r="I23"/>
          <cell r="J23"/>
          <cell r="K23"/>
          <cell r="L23"/>
          <cell r="M23"/>
          <cell r="N23"/>
          <cell r="O23"/>
          <cell r="P23"/>
          <cell r="Q23"/>
          <cell r="R23"/>
          <cell r="S23"/>
          <cell r="T23"/>
          <cell r="U23"/>
          <cell r="V23"/>
          <cell r="W23"/>
          <cell r="X23" t="str">
            <v>－</v>
          </cell>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t="str">
            <v>予定価格</v>
          </cell>
          <cell r="BE23" t="str">
            <v>×</v>
          </cell>
          <cell r="BF23" t="str">
            <v>×</v>
          </cell>
          <cell r="BG23" t="str">
            <v>×</v>
          </cell>
          <cell r="BH23" t="str">
            <v>×</v>
          </cell>
          <cell r="BI23" t="str">
            <v/>
          </cell>
          <cell r="BJ23">
            <v>0</v>
          </cell>
          <cell r="BK23" t="str">
            <v/>
          </cell>
        </row>
        <row r="24">
          <cell r="E24" t="str">
            <v/>
          </cell>
          <cell r="F24" t="str">
            <v/>
          </cell>
          <cell r="G24"/>
          <cell r="H24"/>
          <cell r="I24"/>
          <cell r="J24"/>
          <cell r="K24"/>
          <cell r="L24"/>
          <cell r="M24"/>
          <cell r="N24"/>
          <cell r="O24"/>
          <cell r="P24"/>
          <cell r="Q24"/>
          <cell r="R24"/>
          <cell r="S24"/>
          <cell r="T24"/>
          <cell r="U24"/>
          <cell r="V24"/>
          <cell r="W24"/>
          <cell r="X24" t="str">
            <v>－</v>
          </cell>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t="str">
            <v>予定価格</v>
          </cell>
          <cell r="BE24" t="str">
            <v>×</v>
          </cell>
          <cell r="BF24" t="str">
            <v>×</v>
          </cell>
          <cell r="BG24" t="str">
            <v>×</v>
          </cell>
          <cell r="BH24" t="str">
            <v>×</v>
          </cell>
          <cell r="BI24" t="str">
            <v/>
          </cell>
          <cell r="BJ24">
            <v>0</v>
          </cell>
          <cell r="BK24" t="str">
            <v/>
          </cell>
        </row>
        <row r="25">
          <cell r="E25" t="str">
            <v/>
          </cell>
          <cell r="F25" t="str">
            <v/>
          </cell>
          <cell r="G25"/>
          <cell r="H25"/>
          <cell r="I25"/>
          <cell r="J25"/>
          <cell r="K25"/>
          <cell r="L25"/>
          <cell r="M25"/>
          <cell r="N25"/>
          <cell r="O25"/>
          <cell r="P25"/>
          <cell r="Q25"/>
          <cell r="R25"/>
          <cell r="S25"/>
          <cell r="T25"/>
          <cell r="U25"/>
          <cell r="V25"/>
          <cell r="W25"/>
          <cell r="X25" t="str">
            <v>－</v>
          </cell>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t="str">
            <v>予定価格</v>
          </cell>
          <cell r="BE25" t="str">
            <v>×</v>
          </cell>
          <cell r="BF25" t="str">
            <v>×</v>
          </cell>
          <cell r="BG25" t="str">
            <v>×</v>
          </cell>
          <cell r="BH25" t="str">
            <v>×</v>
          </cell>
          <cell r="BI25" t="str">
            <v/>
          </cell>
          <cell r="BJ25">
            <v>0</v>
          </cell>
          <cell r="BK25" t="str">
            <v/>
          </cell>
        </row>
        <row r="26">
          <cell r="E26" t="str">
            <v/>
          </cell>
          <cell r="F26" t="str">
            <v/>
          </cell>
          <cell r="G26"/>
          <cell r="H26"/>
          <cell r="I26"/>
          <cell r="J26"/>
          <cell r="K26"/>
          <cell r="L26"/>
          <cell r="M26"/>
          <cell r="N26"/>
          <cell r="O26"/>
          <cell r="P26"/>
          <cell r="Q26"/>
          <cell r="R26"/>
          <cell r="S26"/>
          <cell r="T26"/>
          <cell r="U26"/>
          <cell r="V26"/>
          <cell r="W26"/>
          <cell r="X26" t="str">
            <v>－</v>
          </cell>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t="str">
            <v>予定価格</v>
          </cell>
          <cell r="BE26" t="str">
            <v>×</v>
          </cell>
          <cell r="BF26" t="str">
            <v>×</v>
          </cell>
          <cell r="BG26" t="str">
            <v>×</v>
          </cell>
          <cell r="BH26" t="str">
            <v>×</v>
          </cell>
          <cell r="BI26" t="str">
            <v/>
          </cell>
          <cell r="BJ26">
            <v>0</v>
          </cell>
          <cell r="BK26" t="str">
            <v/>
          </cell>
        </row>
        <row r="27">
          <cell r="E27" t="str">
            <v/>
          </cell>
          <cell r="F27" t="str">
            <v/>
          </cell>
          <cell r="G27"/>
          <cell r="H27"/>
          <cell r="I27"/>
          <cell r="J27"/>
          <cell r="K27"/>
          <cell r="L27"/>
          <cell r="M27"/>
          <cell r="N27"/>
          <cell r="O27"/>
          <cell r="P27"/>
          <cell r="Q27"/>
          <cell r="R27"/>
          <cell r="S27"/>
          <cell r="T27"/>
          <cell r="U27"/>
          <cell r="V27"/>
          <cell r="W27"/>
          <cell r="X27" t="str">
            <v>－</v>
          </cell>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t="str">
            <v>予定価格</v>
          </cell>
          <cell r="BE27" t="str">
            <v>×</v>
          </cell>
          <cell r="BF27" t="str">
            <v>×</v>
          </cell>
          <cell r="BG27" t="str">
            <v>×</v>
          </cell>
          <cell r="BH27" t="str">
            <v>×</v>
          </cell>
          <cell r="BI27" t="str">
            <v/>
          </cell>
          <cell r="BJ27">
            <v>0</v>
          </cell>
          <cell r="BK27" t="str">
            <v/>
          </cell>
        </row>
        <row r="28">
          <cell r="E28" t="str">
            <v/>
          </cell>
          <cell r="F28" t="str">
            <v/>
          </cell>
          <cell r="G28"/>
          <cell r="H28"/>
          <cell r="I28"/>
          <cell r="J28"/>
          <cell r="K28"/>
          <cell r="L28"/>
          <cell r="M28"/>
          <cell r="N28"/>
          <cell r="O28"/>
          <cell r="P28"/>
          <cell r="Q28"/>
          <cell r="R28"/>
          <cell r="S28"/>
          <cell r="T28"/>
          <cell r="U28"/>
          <cell r="V28"/>
          <cell r="W28"/>
          <cell r="X28" t="str">
            <v>－</v>
          </cell>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t="str">
            <v>予定価格</v>
          </cell>
          <cell r="BE28" t="str">
            <v>×</v>
          </cell>
          <cell r="BF28" t="str">
            <v>×</v>
          </cell>
          <cell r="BG28" t="str">
            <v>×</v>
          </cell>
          <cell r="BH28" t="str">
            <v>×</v>
          </cell>
          <cell r="BI28" t="str">
            <v/>
          </cell>
          <cell r="BJ28">
            <v>0</v>
          </cell>
          <cell r="BK28" t="str">
            <v/>
          </cell>
        </row>
        <row r="29">
          <cell r="E29" t="str">
            <v/>
          </cell>
          <cell r="F29" t="str">
            <v/>
          </cell>
          <cell r="G29"/>
          <cell r="H29"/>
          <cell r="I29"/>
          <cell r="J29"/>
          <cell r="K29"/>
          <cell r="L29"/>
          <cell r="M29"/>
          <cell r="N29"/>
          <cell r="O29"/>
          <cell r="P29"/>
          <cell r="Q29"/>
          <cell r="R29"/>
          <cell r="S29"/>
          <cell r="T29"/>
          <cell r="U29"/>
          <cell r="V29"/>
          <cell r="W29"/>
          <cell r="X29" t="str">
            <v>－</v>
          </cell>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t="str">
            <v>予定価格</v>
          </cell>
          <cell r="BE29" t="str">
            <v>×</v>
          </cell>
          <cell r="BF29" t="str">
            <v>×</v>
          </cell>
          <cell r="BG29" t="str">
            <v>×</v>
          </cell>
          <cell r="BH29" t="str">
            <v>×</v>
          </cell>
          <cell r="BI29" t="str">
            <v/>
          </cell>
          <cell r="BJ29">
            <v>0</v>
          </cell>
          <cell r="BK29" t="str">
            <v/>
          </cell>
        </row>
        <row r="30">
          <cell r="E30" t="str">
            <v/>
          </cell>
          <cell r="F30" t="str">
            <v/>
          </cell>
          <cell r="G30"/>
          <cell r="H30"/>
          <cell r="I30"/>
          <cell r="J30"/>
          <cell r="K30"/>
          <cell r="L30"/>
          <cell r="M30"/>
          <cell r="N30"/>
          <cell r="O30"/>
          <cell r="P30"/>
          <cell r="Q30"/>
          <cell r="R30"/>
          <cell r="S30"/>
          <cell r="T30"/>
          <cell r="U30"/>
          <cell r="V30"/>
          <cell r="W30"/>
          <cell r="X30" t="str">
            <v>－</v>
          </cell>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t="str">
            <v>予定価格</v>
          </cell>
          <cell r="BE30" t="str">
            <v>×</v>
          </cell>
          <cell r="BF30" t="str">
            <v>×</v>
          </cell>
          <cell r="BG30" t="str">
            <v>×</v>
          </cell>
          <cell r="BH30" t="str">
            <v>×</v>
          </cell>
          <cell r="BI30" t="str">
            <v/>
          </cell>
          <cell r="BJ30">
            <v>0</v>
          </cell>
          <cell r="BK30" t="str">
            <v/>
          </cell>
        </row>
        <row r="31">
          <cell r="E31" t="str">
            <v/>
          </cell>
          <cell r="F31" t="str">
            <v/>
          </cell>
          <cell r="G31"/>
          <cell r="H31"/>
          <cell r="I31"/>
          <cell r="J31"/>
          <cell r="K31"/>
          <cell r="L31"/>
          <cell r="M31"/>
          <cell r="N31"/>
          <cell r="O31"/>
          <cell r="P31"/>
          <cell r="Q31"/>
          <cell r="R31"/>
          <cell r="S31"/>
          <cell r="T31"/>
          <cell r="U31"/>
          <cell r="V31"/>
          <cell r="W31"/>
          <cell r="X31" t="str">
            <v>－</v>
          </cell>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t="str">
            <v>予定価格</v>
          </cell>
          <cell r="BE31" t="str">
            <v>×</v>
          </cell>
          <cell r="BF31" t="str">
            <v>×</v>
          </cell>
          <cell r="BG31" t="str">
            <v>×</v>
          </cell>
          <cell r="BH31" t="str">
            <v>×</v>
          </cell>
          <cell r="BI31" t="str">
            <v/>
          </cell>
          <cell r="BJ31">
            <v>0</v>
          </cell>
          <cell r="BK31" t="str">
            <v/>
          </cell>
        </row>
        <row r="32">
          <cell r="E32" t="str">
            <v/>
          </cell>
          <cell r="F32" t="str">
            <v/>
          </cell>
          <cell r="G32"/>
          <cell r="H32"/>
          <cell r="I32"/>
          <cell r="J32"/>
          <cell r="K32"/>
          <cell r="L32"/>
          <cell r="M32"/>
          <cell r="N32"/>
          <cell r="O32"/>
          <cell r="P32"/>
          <cell r="Q32"/>
          <cell r="R32"/>
          <cell r="S32"/>
          <cell r="T32"/>
          <cell r="U32"/>
          <cell r="V32"/>
          <cell r="W32"/>
          <cell r="X32" t="str">
            <v>－</v>
          </cell>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t="str">
            <v>予定価格</v>
          </cell>
          <cell r="BE32" t="str">
            <v>×</v>
          </cell>
          <cell r="BF32" t="str">
            <v>×</v>
          </cell>
          <cell r="BG32" t="str">
            <v>×</v>
          </cell>
          <cell r="BH32" t="str">
            <v>×</v>
          </cell>
          <cell r="BI32" t="str">
            <v/>
          </cell>
          <cell r="BJ32">
            <v>0</v>
          </cell>
          <cell r="BK32" t="str">
            <v/>
          </cell>
        </row>
        <row r="33">
          <cell r="E33" t="str">
            <v/>
          </cell>
          <cell r="F33" t="str">
            <v/>
          </cell>
          <cell r="G33"/>
          <cell r="H33"/>
          <cell r="I33"/>
          <cell r="J33"/>
          <cell r="K33"/>
          <cell r="L33"/>
          <cell r="M33"/>
          <cell r="N33"/>
          <cell r="O33"/>
          <cell r="P33"/>
          <cell r="Q33"/>
          <cell r="R33"/>
          <cell r="S33"/>
          <cell r="T33"/>
          <cell r="U33"/>
          <cell r="V33"/>
          <cell r="W33"/>
          <cell r="X33" t="str">
            <v>－</v>
          </cell>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t="str">
            <v>予定価格</v>
          </cell>
          <cell r="BE33" t="str">
            <v>×</v>
          </cell>
          <cell r="BF33" t="str">
            <v>×</v>
          </cell>
          <cell r="BG33" t="str">
            <v>×</v>
          </cell>
          <cell r="BH33" t="str">
            <v>×</v>
          </cell>
          <cell r="BI33" t="str">
            <v/>
          </cell>
          <cell r="BJ33">
            <v>0</v>
          </cell>
          <cell r="BK33" t="str">
            <v/>
          </cell>
        </row>
        <row r="34">
          <cell r="E34" t="str">
            <v/>
          </cell>
          <cell r="F34" t="str">
            <v/>
          </cell>
          <cell r="G34"/>
          <cell r="H34"/>
          <cell r="I34"/>
          <cell r="J34"/>
          <cell r="K34"/>
          <cell r="L34"/>
          <cell r="M34"/>
          <cell r="N34"/>
          <cell r="O34"/>
          <cell r="P34"/>
          <cell r="Q34"/>
          <cell r="R34"/>
          <cell r="S34"/>
          <cell r="T34"/>
          <cell r="U34"/>
          <cell r="V34"/>
          <cell r="W34"/>
          <cell r="X34" t="str">
            <v>－</v>
          </cell>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t="str">
            <v>予定価格</v>
          </cell>
          <cell r="BE34" t="str">
            <v>×</v>
          </cell>
          <cell r="BF34" t="str">
            <v>×</v>
          </cell>
          <cell r="BG34" t="str">
            <v>×</v>
          </cell>
          <cell r="BH34" t="str">
            <v>×</v>
          </cell>
          <cell r="BI34" t="str">
            <v/>
          </cell>
          <cell r="BJ34">
            <v>0</v>
          </cell>
          <cell r="BK34" t="str">
            <v/>
          </cell>
        </row>
        <row r="35">
          <cell r="E35" t="str">
            <v/>
          </cell>
          <cell r="F35" t="str">
            <v/>
          </cell>
          <cell r="G35"/>
          <cell r="H35"/>
          <cell r="I35"/>
          <cell r="J35"/>
          <cell r="K35"/>
          <cell r="L35"/>
          <cell r="M35"/>
          <cell r="N35"/>
          <cell r="O35"/>
          <cell r="P35"/>
          <cell r="Q35"/>
          <cell r="R35"/>
          <cell r="S35"/>
          <cell r="T35"/>
          <cell r="U35"/>
          <cell r="V35"/>
          <cell r="W35"/>
          <cell r="X35" t="str">
            <v>－</v>
          </cell>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t="str">
            <v>予定価格</v>
          </cell>
          <cell r="BE35" t="str">
            <v>×</v>
          </cell>
          <cell r="BF35" t="str">
            <v>×</v>
          </cell>
          <cell r="BG35" t="str">
            <v>×</v>
          </cell>
          <cell r="BH35" t="str">
            <v>×</v>
          </cell>
          <cell r="BI35" t="str">
            <v/>
          </cell>
          <cell r="BJ35">
            <v>0</v>
          </cell>
          <cell r="BK35" t="str">
            <v/>
          </cell>
        </row>
        <row r="36">
          <cell r="E36" t="str">
            <v/>
          </cell>
          <cell r="F36" t="str">
            <v/>
          </cell>
          <cell r="G36"/>
          <cell r="H36"/>
          <cell r="I36"/>
          <cell r="J36"/>
          <cell r="K36"/>
          <cell r="L36"/>
          <cell r="M36"/>
          <cell r="N36"/>
          <cell r="O36"/>
          <cell r="P36"/>
          <cell r="Q36"/>
          <cell r="R36"/>
          <cell r="S36"/>
          <cell r="T36"/>
          <cell r="U36"/>
          <cell r="V36"/>
          <cell r="W36"/>
          <cell r="X36" t="str">
            <v>－</v>
          </cell>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t="str">
            <v>予定価格</v>
          </cell>
          <cell r="BE36" t="str">
            <v>×</v>
          </cell>
          <cell r="BF36" t="str">
            <v>×</v>
          </cell>
          <cell r="BG36" t="str">
            <v>×</v>
          </cell>
          <cell r="BH36" t="str">
            <v>×</v>
          </cell>
          <cell r="BI36" t="str">
            <v/>
          </cell>
          <cell r="BJ36">
            <v>0</v>
          </cell>
          <cell r="BK36" t="str">
            <v/>
          </cell>
        </row>
        <row r="37">
          <cell r="E37" t="str">
            <v/>
          </cell>
          <cell r="F37" t="str">
            <v/>
          </cell>
          <cell r="G37"/>
          <cell r="H37"/>
          <cell r="I37"/>
          <cell r="J37"/>
          <cell r="K37"/>
          <cell r="L37"/>
          <cell r="M37"/>
          <cell r="N37"/>
          <cell r="O37"/>
          <cell r="P37"/>
          <cell r="Q37"/>
          <cell r="R37"/>
          <cell r="S37"/>
          <cell r="T37"/>
          <cell r="U37"/>
          <cell r="V37"/>
          <cell r="W37"/>
          <cell r="X37" t="str">
            <v>－</v>
          </cell>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t="str">
            <v>予定価格</v>
          </cell>
          <cell r="BE37" t="str">
            <v>×</v>
          </cell>
          <cell r="BF37" t="str">
            <v>×</v>
          </cell>
          <cell r="BG37" t="str">
            <v>×</v>
          </cell>
          <cell r="BH37" t="str">
            <v>×</v>
          </cell>
          <cell r="BI37" t="str">
            <v/>
          </cell>
          <cell r="BJ37">
            <v>0</v>
          </cell>
          <cell r="BK37" t="str">
            <v/>
          </cell>
        </row>
        <row r="38">
          <cell r="E38" t="str">
            <v/>
          </cell>
          <cell r="F38" t="str">
            <v/>
          </cell>
          <cell r="G38"/>
          <cell r="H38"/>
          <cell r="I38"/>
          <cell r="J38"/>
          <cell r="K38"/>
          <cell r="L38"/>
          <cell r="M38"/>
          <cell r="N38"/>
          <cell r="O38"/>
          <cell r="P38"/>
          <cell r="Q38"/>
          <cell r="R38"/>
          <cell r="S38"/>
          <cell r="T38"/>
          <cell r="U38"/>
          <cell r="V38"/>
          <cell r="W38"/>
          <cell r="X38" t="str">
            <v>－</v>
          </cell>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t="str">
            <v>予定価格</v>
          </cell>
          <cell r="BE38" t="str">
            <v>×</v>
          </cell>
          <cell r="BF38" t="str">
            <v>×</v>
          </cell>
          <cell r="BG38" t="str">
            <v>×</v>
          </cell>
          <cell r="BH38" t="str">
            <v>×</v>
          </cell>
          <cell r="BI38" t="str">
            <v/>
          </cell>
          <cell r="BJ38">
            <v>0</v>
          </cell>
          <cell r="BK38" t="str">
            <v/>
          </cell>
        </row>
        <row r="39">
          <cell r="E39" t="str">
            <v/>
          </cell>
          <cell r="F39" t="str">
            <v/>
          </cell>
          <cell r="G39"/>
          <cell r="H39"/>
          <cell r="I39"/>
          <cell r="J39"/>
          <cell r="K39"/>
          <cell r="L39"/>
          <cell r="M39"/>
          <cell r="N39"/>
          <cell r="O39"/>
          <cell r="P39"/>
          <cell r="Q39"/>
          <cell r="R39"/>
          <cell r="S39"/>
          <cell r="T39"/>
          <cell r="U39"/>
          <cell r="V39"/>
          <cell r="W39"/>
          <cell r="X39" t="str">
            <v>－</v>
          </cell>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t="str">
            <v>予定価格</v>
          </cell>
          <cell r="BE39" t="str">
            <v>×</v>
          </cell>
          <cell r="BF39" t="str">
            <v>×</v>
          </cell>
          <cell r="BG39" t="str">
            <v>×</v>
          </cell>
          <cell r="BH39" t="str">
            <v>×</v>
          </cell>
          <cell r="BI39" t="str">
            <v/>
          </cell>
          <cell r="BJ39">
            <v>0</v>
          </cell>
          <cell r="BK39" t="str">
            <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997">
          <cell r="E997" t="str">
            <v/>
          </cell>
          <cell r="F997" t="str">
            <v/>
          </cell>
          <cell r="G997"/>
          <cell r="H997"/>
          <cell r="I997"/>
          <cell r="J997"/>
          <cell r="K997"/>
          <cell r="L997"/>
          <cell r="M997"/>
          <cell r="N997"/>
          <cell r="O997"/>
          <cell r="P997"/>
          <cell r="Q997"/>
          <cell r="R997"/>
          <cell r="S997"/>
          <cell r="T997"/>
          <cell r="U997"/>
          <cell r="V997"/>
          <cell r="W997"/>
          <cell r="X997" t="str">
            <v>－</v>
          </cell>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cell r="BD997" t="str">
            <v>予定価格</v>
          </cell>
          <cell r="BE997" t="str">
            <v>×</v>
          </cell>
          <cell r="BF997" t="str">
            <v>×</v>
          </cell>
          <cell r="BG997" t="str">
            <v>×</v>
          </cell>
          <cell r="BH997" t="str">
            <v>×</v>
          </cell>
          <cell r="BI997" t="str">
            <v/>
          </cell>
          <cell r="BJ997">
            <v>0</v>
          </cell>
          <cell r="BK997" t="str">
            <v/>
          </cell>
        </row>
        <row r="998">
          <cell r="E998" t="str">
            <v/>
          </cell>
          <cell r="F998" t="str">
            <v/>
          </cell>
          <cell r="G998"/>
          <cell r="H998"/>
          <cell r="I998"/>
          <cell r="J998"/>
          <cell r="K998"/>
          <cell r="L998"/>
          <cell r="M998"/>
          <cell r="N998"/>
          <cell r="O998"/>
          <cell r="P998"/>
          <cell r="Q998"/>
          <cell r="R998"/>
          <cell r="S998"/>
          <cell r="T998"/>
          <cell r="U998"/>
          <cell r="V998"/>
          <cell r="W998"/>
          <cell r="X998" t="str">
            <v>－</v>
          </cell>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cell r="BD998" t="str">
            <v>予定価格</v>
          </cell>
          <cell r="BE998" t="str">
            <v>×</v>
          </cell>
          <cell r="BF998" t="str">
            <v>×</v>
          </cell>
          <cell r="BG998" t="str">
            <v>×</v>
          </cell>
          <cell r="BH998" t="str">
            <v>×</v>
          </cell>
          <cell r="BI998" t="str">
            <v/>
          </cell>
          <cell r="BJ998">
            <v>0</v>
          </cell>
          <cell r="BK998" t="str">
            <v/>
          </cell>
        </row>
        <row r="1586">
          <cell r="Y1586"/>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322CE-E0FE-48A4-9810-964CB6CCBA5B}">
  <dimension ref="A1:P22"/>
  <sheetViews>
    <sheetView showZeros="0" tabSelected="1" view="pageBreakPreview" zoomScale="85" zoomScaleNormal="100" zoomScaleSheetLayoutView="85" workbookViewId="0">
      <selection activeCell="B1" sqref="B1:N1"/>
    </sheetView>
  </sheetViews>
  <sheetFormatPr defaultColWidth="9" defaultRowHeight="11.1"/>
  <cols>
    <col min="1" max="1" width="8.85546875" style="3" customWidth="1"/>
    <col min="2" max="2" width="30.5703125" style="2" customWidth="1"/>
    <col min="3" max="3" width="20.5703125" style="3" customWidth="1"/>
    <col min="4" max="4" width="14.42578125" style="3" customWidth="1"/>
    <col min="5" max="5" width="20.5703125" style="2" customWidth="1"/>
    <col min="6" max="6" width="15.85546875" style="2" customWidth="1"/>
    <col min="7" max="7" width="14.42578125" style="2" customWidth="1"/>
    <col min="8" max="8" width="14.5703125" style="4" customWidth="1"/>
    <col min="9" max="9" width="14.5703125" style="3" customWidth="1"/>
    <col min="10" max="10" width="7.5703125" style="5" customWidth="1"/>
    <col min="11" max="11" width="8.140625" style="2" customWidth="1"/>
    <col min="12" max="12" width="8.5703125" style="2" customWidth="1"/>
    <col min="13" max="13" width="8.140625" style="6" customWidth="1"/>
    <col min="14" max="14" width="12.140625" style="2" customWidth="1"/>
    <col min="15" max="15" width="11.28515625" style="2" customWidth="1"/>
    <col min="16" max="16384" width="9" style="2"/>
  </cols>
  <sheetData>
    <row r="1" spans="1:16" ht="27.6" customHeight="1">
      <c r="A1" s="1"/>
      <c r="B1" s="27" t="s">
        <v>0</v>
      </c>
      <c r="C1" s="28"/>
      <c r="D1" s="28"/>
      <c r="E1" s="28"/>
      <c r="F1" s="28"/>
      <c r="G1" s="28"/>
      <c r="H1" s="29"/>
      <c r="I1" s="28"/>
      <c r="J1" s="28"/>
      <c r="K1" s="28"/>
      <c r="L1" s="28"/>
      <c r="M1" s="28"/>
      <c r="N1" s="28"/>
    </row>
    <row r="2" spans="1:16" ht="12" customHeight="1">
      <c r="A2" s="1"/>
    </row>
    <row r="3" spans="1:16" ht="12" customHeight="1">
      <c r="A3" s="1"/>
      <c r="B3" s="7"/>
      <c r="N3" s="8"/>
    </row>
    <row r="4" spans="1:16" ht="21.95" customHeight="1">
      <c r="A4" s="1"/>
      <c r="B4" s="30" t="s">
        <v>1</v>
      </c>
      <c r="C4" s="30" t="s">
        <v>2</v>
      </c>
      <c r="D4" s="30" t="s">
        <v>3</v>
      </c>
      <c r="E4" s="30" t="s">
        <v>4</v>
      </c>
      <c r="F4" s="25" t="s">
        <v>5</v>
      </c>
      <c r="G4" s="30" t="s">
        <v>6</v>
      </c>
      <c r="H4" s="31" t="s">
        <v>7</v>
      </c>
      <c r="I4" s="30" t="s">
        <v>8</v>
      </c>
      <c r="J4" s="32" t="s">
        <v>9</v>
      </c>
      <c r="K4" s="23" t="s">
        <v>10</v>
      </c>
      <c r="L4" s="24"/>
      <c r="M4" s="24"/>
      <c r="N4" s="25" t="s">
        <v>11</v>
      </c>
    </row>
    <row r="5" spans="1:16" s="12" customFormat="1" ht="36.6" customHeight="1">
      <c r="A5" s="10"/>
      <c r="B5" s="30"/>
      <c r="C5" s="30"/>
      <c r="D5" s="30"/>
      <c r="E5" s="30"/>
      <c r="F5" s="26"/>
      <c r="G5" s="30"/>
      <c r="H5" s="31"/>
      <c r="I5" s="30"/>
      <c r="J5" s="32"/>
      <c r="K5" s="9" t="s">
        <v>12</v>
      </c>
      <c r="L5" s="9" t="s">
        <v>13</v>
      </c>
      <c r="M5" s="11" t="s">
        <v>14</v>
      </c>
      <c r="N5" s="26"/>
    </row>
    <row r="6" spans="1:16" s="12" customFormat="1" ht="69.95" customHeight="1">
      <c r="A6" s="9"/>
      <c r="B6" s="13" t="s">
        <v>15</v>
      </c>
      <c r="C6" s="14" t="s">
        <v>16</v>
      </c>
      <c r="D6" s="15" t="s">
        <v>17</v>
      </c>
      <c r="E6" s="13" t="s">
        <v>18</v>
      </c>
      <c r="F6" s="16">
        <v>6011001035920</v>
      </c>
      <c r="G6" s="17" t="s">
        <v>19</v>
      </c>
      <c r="H6" s="18" t="s">
        <v>20</v>
      </c>
      <c r="I6" s="18">
        <v>4032600</v>
      </c>
      <c r="J6" s="19" t="s">
        <v>21</v>
      </c>
      <c r="K6" s="20" t="s">
        <v>22</v>
      </c>
      <c r="L6" s="20" t="s">
        <v>22</v>
      </c>
      <c r="M6" s="21" t="s">
        <v>22</v>
      </c>
      <c r="N6" s="22"/>
      <c r="O6" s="12" t="str">
        <f>IF(A6="","",VLOOKUP(A6,[1]令和7年度契約状況調査票!$E:$BK,59,FALSE))</f>
        <v/>
      </c>
    </row>
    <row r="7" spans="1:16" s="12" customFormat="1" ht="69.95" customHeight="1">
      <c r="A7" s="9"/>
      <c r="B7" s="13" t="s">
        <v>23</v>
      </c>
      <c r="C7" s="14" t="s">
        <v>16</v>
      </c>
      <c r="D7" s="15" t="s">
        <v>24</v>
      </c>
      <c r="E7" s="13" t="s">
        <v>25</v>
      </c>
      <c r="F7" s="16">
        <v>6011001005411</v>
      </c>
      <c r="G7" s="17" t="s">
        <v>19</v>
      </c>
      <c r="H7" s="18" t="s">
        <v>20</v>
      </c>
      <c r="I7" s="18">
        <v>1824937257</v>
      </c>
      <c r="J7" s="19" t="s">
        <v>21</v>
      </c>
      <c r="K7" s="20"/>
      <c r="L7" s="20" t="s">
        <v>22</v>
      </c>
      <c r="M7" s="21" t="s">
        <v>22</v>
      </c>
      <c r="N7" s="22"/>
      <c r="O7" s="12" t="str">
        <f>IF(A7="","",VLOOKUP(A7,[1]令和7年度契約状況調査票!$E:$BK,59,FALSE))</f>
        <v/>
      </c>
    </row>
    <row r="8" spans="1:16" s="12" customFormat="1" ht="69.95" customHeight="1">
      <c r="A8" s="9"/>
      <c r="B8" s="13" t="s">
        <v>26</v>
      </c>
      <c r="C8" s="14" t="s">
        <v>16</v>
      </c>
      <c r="D8" s="15" t="s">
        <v>27</v>
      </c>
      <c r="E8" s="13" t="s">
        <v>28</v>
      </c>
      <c r="F8" s="16">
        <v>4010001050790</v>
      </c>
      <c r="G8" s="17" t="s">
        <v>19</v>
      </c>
      <c r="H8" s="18" t="s">
        <v>20</v>
      </c>
      <c r="I8" s="18">
        <v>16280000</v>
      </c>
      <c r="J8" s="19" t="s">
        <v>21</v>
      </c>
      <c r="K8" s="20" t="s">
        <v>22</v>
      </c>
      <c r="L8" s="20" t="s">
        <v>22</v>
      </c>
      <c r="M8" s="21" t="s">
        <v>22</v>
      </c>
      <c r="N8" s="22"/>
      <c r="O8" s="12" t="str">
        <f>IF(A8="","",VLOOKUP(A8,[1]令和7年度契約状況調査票!$E:$BK,59,FALSE))</f>
        <v/>
      </c>
    </row>
    <row r="9" spans="1:16" s="12" customFormat="1" ht="69.95" customHeight="1">
      <c r="A9" s="9"/>
      <c r="B9" s="13" t="s">
        <v>29</v>
      </c>
      <c r="C9" s="14" t="s">
        <v>16</v>
      </c>
      <c r="D9" s="15" t="s">
        <v>27</v>
      </c>
      <c r="E9" s="13" t="s">
        <v>30</v>
      </c>
      <c r="F9" s="16">
        <v>1010901004980</v>
      </c>
      <c r="G9" s="17" t="s">
        <v>19</v>
      </c>
      <c r="H9" s="18" t="s">
        <v>20</v>
      </c>
      <c r="I9" s="18">
        <v>4828670</v>
      </c>
      <c r="J9" s="19" t="s">
        <v>21</v>
      </c>
      <c r="K9" s="20"/>
      <c r="L9" s="20" t="s">
        <v>22</v>
      </c>
      <c r="M9" s="21" t="s">
        <v>22</v>
      </c>
      <c r="N9" s="22"/>
      <c r="O9" s="12" t="str">
        <f>IF(A9="","",VLOOKUP(A9,[1]令和7年度契約状況調査票!$E:$BK,59,FALSE))</f>
        <v/>
      </c>
    </row>
    <row r="10" spans="1:16" s="12" customFormat="1" ht="69.95" customHeight="1">
      <c r="A10" s="9"/>
      <c r="B10" s="13" t="s">
        <v>31</v>
      </c>
      <c r="C10" s="14" t="s">
        <v>16</v>
      </c>
      <c r="D10" s="15" t="s">
        <v>32</v>
      </c>
      <c r="E10" s="13" t="s">
        <v>33</v>
      </c>
      <c r="F10" s="16">
        <v>9012301002748</v>
      </c>
      <c r="G10" s="17" t="s">
        <v>19</v>
      </c>
      <c r="H10" s="18" t="s">
        <v>20</v>
      </c>
      <c r="I10" s="18">
        <v>5610000</v>
      </c>
      <c r="J10" s="19" t="s">
        <v>21</v>
      </c>
      <c r="K10" s="20" t="s">
        <v>22</v>
      </c>
      <c r="L10" s="20" t="s">
        <v>22</v>
      </c>
      <c r="M10" s="21" t="s">
        <v>22</v>
      </c>
      <c r="N10" s="22"/>
      <c r="O10" s="12" t="str">
        <f>IF(A10="","",VLOOKUP(A10,[1]令和7年度契約状況調査票!$E:$BK,59,FALSE))</f>
        <v/>
      </c>
    </row>
    <row r="11" spans="1:16" s="12" customFormat="1" ht="69.95" customHeight="1">
      <c r="A11" s="9"/>
      <c r="B11" s="13" t="s">
        <v>34</v>
      </c>
      <c r="C11" s="14" t="s">
        <v>16</v>
      </c>
      <c r="D11" s="15">
        <v>45863</v>
      </c>
      <c r="E11" s="13" t="s">
        <v>35</v>
      </c>
      <c r="F11" s="16">
        <v>1011301017730</v>
      </c>
      <c r="G11" s="17" t="s">
        <v>19</v>
      </c>
      <c r="H11" s="18" t="s">
        <v>20</v>
      </c>
      <c r="I11" s="18">
        <v>9691000</v>
      </c>
      <c r="J11" s="19" t="s">
        <v>21</v>
      </c>
      <c r="K11" s="20" t="s">
        <v>22</v>
      </c>
      <c r="L11" s="20">
        <v>0</v>
      </c>
      <c r="M11" s="21" t="s">
        <v>22</v>
      </c>
      <c r="N11" s="22"/>
      <c r="O11" s="12" t="str">
        <f>IF(A11="","",VLOOKUP(A11,[1]令和7年度契約状況調査票!$E:$BK,59,FALSE))</f>
        <v/>
      </c>
    </row>
    <row r="12" spans="1:16" s="12" customFormat="1" ht="69.95" customHeight="1">
      <c r="A12" s="9" t="str">
        <f>IF(MAX([1]令和7年度契約状況調査票!E$5:E$998)&gt;=ROW()-5,ROW()-5,"")</f>
        <v/>
      </c>
      <c r="B12" s="13" t="str">
        <f>IF(A12="","",VLOOKUP(A12,[1]令和7年度契約状況調査票!$E:$BK,5,FALSE))</f>
        <v/>
      </c>
      <c r="C12" s="14" t="str">
        <f>IF(A12="","",VLOOKUP(A12,[1]令和7年度契約状況調査票!$E:$BK,6,FALSE))</f>
        <v/>
      </c>
      <c r="D12" s="15" t="str">
        <f>IF(A12="","",VLOOKUP(A12,[1]令和7年度契約状況調査票!$E:$BK,9,FALSE))</f>
        <v/>
      </c>
      <c r="E12" s="13" t="str">
        <f>IF(A12="","",VLOOKUP(A12,[1]令和7年度契約状況調査票!$E:$BK,10,FALSE))</f>
        <v/>
      </c>
      <c r="F12" s="16" t="str">
        <f>IF(A12="","",VLOOKUP(A12,[1]令和7年度契約状況調査票!$E:$BK,11,FALSE))</f>
        <v/>
      </c>
      <c r="G12" s="17" t="str">
        <f>IF(A12="","",IF(VLOOKUP(A12,[1]令和7年度契約状況調査票!$E:$BK,14,FALSE)="②一般競争入札（総合評価方式）","一般競争入札"&amp;CHAR(10)&amp;"（総合評価方式）","一般競争入札"))</f>
        <v/>
      </c>
      <c r="H12" s="18" t="str">
        <f>IF(A12="","",IF(VLOOKUP(A12,[1]令和7年度契約状況調査票!$E:$BK,16,FALSE)="他官署で調達手続きを実施のため","他官署で調達手続きを実施のため",IF(VLOOKUP(A12,[1]令和7年度契約状況調査票!$E:$BK,24,FALSE)="②同種の他の契約の予定価格を類推されるおそれがあるため公表しない","同種の他の契約の予定価格を類推されるおそれがあるため公表しない",IF(VLOOKUP(A12,[1]令和7年度契約状況調査票!$E:$BK,24,FALSE)="－","－",IF(VLOOKUP(A12,[1]令和7年度契約状況調査票!$E:$BK,7,FALSE)&lt;&gt;"",TEXT(VLOOKUP(A12,[1]令和7年度契約状況調査票!$E:$BK,16,FALSE),"#,##0円")&amp;CHAR(10)&amp;"(A)",VLOOKUP(A12,[1]令和7年度契約状況調査票!$E:$BK,16,FALSE))))))</f>
        <v/>
      </c>
      <c r="I12" s="18" t="str">
        <f>IF(A12="","",VLOOKUP(A12,[1]令和7年度契約状況調査票!$E:$BK,18,FALSE))</f>
        <v/>
      </c>
      <c r="J12" s="19" t="str">
        <f>IF(A12="","",IF(VLOOKUP(A12,[1]令和7年度契約状況調査票!$E:$BK,16,FALSE)="他官署で調達手続きを実施のため","－",IF(VLOOKUP(A12,[1]令和7年度契約状況調査票!$E:$BK,24,FALSE)="②同種の他の契約の予定価格を類推されるおそれがあるため公表しない","－",IF(VLOOKUP(A12,[1]令和7年度契約状況調査票!$E:$BK,24,FALSE)="－","－",IF(VLOOKUP(A12,[1]令和7年度契約状況調査票!$E:$BK,7,FALSE)&lt;&gt;"",TEXT(VLOOKUP(A12,[1]令和7年度契約状況調査票!$E:$BK,20,FALSE),"#.0%")&amp;CHAR(10)&amp;"(B/A×100)",VLOOKUP(A12,[1]令和7年度契約状況調査票!$E:$BK,20,FALSE))))))</f>
        <v/>
      </c>
      <c r="K12" s="20" t="str">
        <f>IF(A12="","",IF(VLOOKUP(A12,[1]令和7年度契約状況調査票!$E:$BK,12,FALSE)="①公益社団法人","公社",IF(VLOOKUP(A12,[1]令和7年度契約状況調査票!$E:$BK,12,FALSE)="②公益財団法人","公財","")))</f>
        <v/>
      </c>
      <c r="L12" s="20" t="str">
        <f>IF(A12="","",VLOOKUP(A12,[1]令和7年度契約状況調査票!$E:$BK,13,FALSE))</f>
        <v/>
      </c>
      <c r="M12" s="21" t="str">
        <f>IF(A12="","",IF(VLOOKUP(A12,[1]令和7年度契約状況調査票!$E:$BK,13,FALSE)="国所管",VLOOKUP(A12,[1]令和7年度契約状況調査票!$E:$BK,25,FALSE),""))</f>
        <v/>
      </c>
      <c r="N12" s="22"/>
      <c r="O12" s="12" t="str">
        <f>IF(A12="","",VLOOKUP(A12,[1]令和7年度契約状況調査票!$E:$BK,59,FALSE))</f>
        <v/>
      </c>
    </row>
    <row r="13" spans="1:16" s="12" customFormat="1" ht="69.95" customHeight="1">
      <c r="A13" s="9" t="str">
        <f>IF(MAX([1]令和7年度契約状況調査票!E$5:E$998)&gt;=ROW()-5,ROW()-5,"")</f>
        <v/>
      </c>
      <c r="B13" s="13" t="str">
        <f>IF(A13="","",VLOOKUP(A13,[1]令和7年度契約状況調査票!$E:$BK,5,FALSE))</f>
        <v/>
      </c>
      <c r="C13" s="14" t="str">
        <f>IF(A13="","",VLOOKUP(A13,[1]令和7年度契約状況調査票!$E:$BK,6,FALSE))</f>
        <v/>
      </c>
      <c r="D13" s="15" t="str">
        <f>IF(A13="","",VLOOKUP(A13,[1]令和7年度契約状況調査票!$E:$BK,9,FALSE))</f>
        <v/>
      </c>
      <c r="E13" s="13" t="str">
        <f>IF(A13="","",VLOOKUP(A13,[1]令和7年度契約状況調査票!$E:$BK,10,FALSE))</f>
        <v/>
      </c>
      <c r="F13" s="16" t="str">
        <f>IF(A13="","",VLOOKUP(A13,[1]令和7年度契約状況調査票!$E:$BK,11,FALSE))</f>
        <v/>
      </c>
      <c r="G13" s="17" t="str">
        <f>IF(A13="","",IF(VLOOKUP(A13,[1]令和7年度契約状況調査票!$E:$BK,14,FALSE)="②一般競争入札（総合評価方式）","一般競争入札"&amp;CHAR(10)&amp;"（総合評価方式）","一般競争入札"))</f>
        <v/>
      </c>
      <c r="H13" s="18" t="str">
        <f>IF(A13="","",IF(VLOOKUP(A13,[1]令和7年度契約状況調査票!$E:$BK,16,FALSE)="他官署で調達手続きを実施のため","他官署で調達手続きを実施のため",IF(VLOOKUP(A13,[1]令和7年度契約状況調査票!$E:$BK,24,FALSE)="②同種の他の契約の予定価格を類推されるおそれがあるため公表しない","同種の他の契約の予定価格を類推されるおそれがあるため公表しない",IF(VLOOKUP(A13,[1]令和7年度契約状況調査票!$E:$BK,24,FALSE)="－","－",IF(VLOOKUP(A13,[1]令和7年度契約状況調査票!$E:$BK,7,FALSE)&lt;&gt;"",TEXT(VLOOKUP(A13,[1]令和7年度契約状況調査票!$E:$BK,16,FALSE),"#,##0円")&amp;CHAR(10)&amp;"(A)",VLOOKUP(A13,[1]令和7年度契約状況調査票!$E:$BK,16,FALSE))))))</f>
        <v/>
      </c>
      <c r="I13" s="18" t="str">
        <f>IF(A13="","",VLOOKUP(A13,[1]令和7年度契約状況調査票!$E:$BK,18,FALSE))</f>
        <v/>
      </c>
      <c r="J13" s="19" t="str">
        <f>IF(A13="","",IF(VLOOKUP(A13,[1]令和7年度契約状況調査票!$E:$BK,16,FALSE)="他官署で調達手続きを実施のため","－",IF(VLOOKUP(A13,[1]令和7年度契約状況調査票!$E:$BK,24,FALSE)="②同種の他の契約の予定価格を類推されるおそれがあるため公表しない","－",IF(VLOOKUP(A13,[1]令和7年度契約状況調査票!$E:$BK,24,FALSE)="－","－",IF(VLOOKUP(A13,[1]令和7年度契約状況調査票!$E:$BK,7,FALSE)&lt;&gt;"",TEXT(VLOOKUP(A13,[1]令和7年度契約状況調査票!$E:$BK,20,FALSE),"#.0%")&amp;CHAR(10)&amp;"(B/A×100)",VLOOKUP(A13,[1]令和7年度契約状況調査票!$E:$BK,20,FALSE))))))</f>
        <v/>
      </c>
      <c r="K13" s="20" t="str">
        <f>IF(A13="","",IF(VLOOKUP(A13,[1]令和7年度契約状況調査票!$E:$BK,12,FALSE)="①公益社団法人","公社",IF(VLOOKUP(A13,[1]令和7年度契約状況調査票!$E:$BK,12,FALSE)="②公益財団法人","公財","")))</f>
        <v/>
      </c>
      <c r="L13" s="20" t="str">
        <f>IF(A13="","",VLOOKUP(A13,[1]令和7年度契約状況調査票!$E:$BK,13,FALSE))</f>
        <v/>
      </c>
      <c r="M13" s="21" t="str">
        <f>IF(A13="","",IF(VLOOKUP(A13,[1]令和7年度契約状況調査票!$E:$BK,13,FALSE)="国所管",VLOOKUP(A13,[1]令和7年度契約状況調査票!$E:$BK,25,FALSE),""))</f>
        <v/>
      </c>
      <c r="N13" s="22"/>
      <c r="O13" s="12" t="str">
        <f>IF(A13="","",VLOOKUP(A13,[1]令和7年度契約状況調査票!$E:$BK,59,FALSE))</f>
        <v/>
      </c>
      <c r="P13" s="12" t="str">
        <f>IF(A13="","",IF(VLOOKUP(A13,[1]令和7年度契約状況調査票!$E:$BK,16,FALSE)="他官署で調達手続きを実施のため","×",IF(VLOOKUP(A13,[1]令和7年度契約状況調査票!$E:$BK,24,FALSE)="②同種の他の契約の予定価格を類推されるおそれがあるため公表しない","×","○")))</f>
        <v/>
      </c>
    </row>
    <row r="14" spans="1:16" s="12" customFormat="1" ht="69.95" customHeight="1">
      <c r="A14" s="9" t="str">
        <f>IF(MAX([1]令和7年度契約状況調査票!E$5:E$998)&gt;=ROW()-5,ROW()-5,"")</f>
        <v/>
      </c>
      <c r="B14" s="13" t="str">
        <f>IF(A14="","",VLOOKUP(A14,[1]令和7年度契約状況調査票!$E:$BK,5,FALSE))</f>
        <v/>
      </c>
      <c r="C14" s="14" t="str">
        <f>IF(A14="","",VLOOKUP(A14,[1]令和7年度契約状況調査票!$E:$BK,6,FALSE))</f>
        <v/>
      </c>
      <c r="D14" s="15" t="str">
        <f>IF(A14="","",VLOOKUP(A14,[1]令和7年度契約状況調査票!$E:$BK,9,FALSE))</f>
        <v/>
      </c>
      <c r="E14" s="13" t="str">
        <f>IF(A14="","",VLOOKUP(A14,[1]令和7年度契約状況調査票!$E:$BK,10,FALSE))</f>
        <v/>
      </c>
      <c r="F14" s="16" t="str">
        <f>IF(A14="","",VLOOKUP(A14,[1]令和7年度契約状況調査票!$E:$BK,11,FALSE))</f>
        <v/>
      </c>
      <c r="G14" s="17" t="str">
        <f>IF(A14="","",IF(VLOOKUP(A14,[1]令和7年度契約状況調査票!$E:$BK,14,FALSE)="②一般競争入札（総合評価方式）","一般競争入札"&amp;CHAR(10)&amp;"（総合評価方式）","一般競争入札"))</f>
        <v/>
      </c>
      <c r="H14" s="18" t="str">
        <f>IF(A14="","",IF(VLOOKUP(A14,[1]令和7年度契約状況調査票!$E:$BK,16,FALSE)="他官署で調達手続きを実施のため","他官署で調達手続きを実施のため",IF(VLOOKUP(A14,[1]令和7年度契約状況調査票!$E:$BK,24,FALSE)="②同種の他の契約の予定価格を類推されるおそれがあるため公表しない","同種の他の契約の予定価格を類推されるおそれがあるため公表しない",IF(VLOOKUP(A14,[1]令和7年度契約状況調査票!$E:$BK,24,FALSE)="－","－",IF(VLOOKUP(A14,[1]令和7年度契約状況調査票!$E:$BK,7,FALSE)&lt;&gt;"",TEXT(VLOOKUP(A14,[1]令和7年度契約状況調査票!$E:$BK,16,FALSE),"#,##0円")&amp;CHAR(10)&amp;"(A)",VLOOKUP(A14,[1]令和7年度契約状況調査票!$E:$BK,16,FALSE))))))</f>
        <v/>
      </c>
      <c r="I14" s="18" t="str">
        <f>IF(A14="","",VLOOKUP(A14,[1]令和7年度契約状況調査票!$E:$BK,18,FALSE))</f>
        <v/>
      </c>
      <c r="J14" s="19" t="str">
        <f>IF(A14="","",IF(VLOOKUP(A14,[1]令和7年度契約状況調査票!$E:$BK,16,FALSE)="他官署で調達手続きを実施のため","－",IF(VLOOKUP(A14,[1]令和7年度契約状況調査票!$E:$BK,24,FALSE)="②同種の他の契約の予定価格を類推されるおそれがあるため公表しない","－",IF(VLOOKUP(A14,[1]令和7年度契約状況調査票!$E:$BK,24,FALSE)="－","－",IF(VLOOKUP(A14,[1]令和7年度契約状況調査票!$E:$BK,7,FALSE)&lt;&gt;"",TEXT(VLOOKUP(A14,[1]令和7年度契約状況調査票!$E:$BK,20,FALSE),"#.0%")&amp;CHAR(10)&amp;"(B/A×100)",VLOOKUP(A14,[1]令和7年度契約状況調査票!$E:$BK,20,FALSE))))))</f>
        <v/>
      </c>
      <c r="K14" s="20" t="str">
        <f>IF(A14="","",IF(VLOOKUP(A14,[1]令和7年度契約状況調査票!$E:$BK,12,FALSE)="①公益社団法人","公社",IF(VLOOKUP(A14,[1]令和7年度契約状況調査票!$E:$BK,12,FALSE)="②公益財団法人","公財","")))</f>
        <v/>
      </c>
      <c r="L14" s="20" t="str">
        <f>IF(A14="","",VLOOKUP(A14,[1]令和7年度契約状況調査票!$E:$BK,13,FALSE))</f>
        <v/>
      </c>
      <c r="M14" s="21" t="str">
        <f>IF(A14="","",IF(VLOOKUP(A14,[1]令和7年度契約状況調査票!$E:$BK,13,FALSE)="国所管",VLOOKUP(A14,[1]令和7年度契約状況調査票!$E:$BK,25,FALSE),""))</f>
        <v/>
      </c>
      <c r="N14" s="22"/>
      <c r="O14" s="12" t="str">
        <f>IF(A14="","",VLOOKUP(A14,[1]令和7年度契約状況調査票!$E:$BK,59,FALSE))</f>
        <v/>
      </c>
      <c r="P14" s="12" t="str">
        <f>IF(A14="","",IF(VLOOKUP(A14,[1]令和7年度契約状況調査票!$E:$BK,16,FALSE)="他官署で調達手続きを実施のため","×",IF(VLOOKUP(A14,[1]令和7年度契約状況調査票!$E:$BK,24,FALSE)="②同種の他の契約の予定価格を類推されるおそれがあるため公表しない","×","○")))</f>
        <v/>
      </c>
    </row>
    <row r="15" spans="1:16" s="12" customFormat="1" ht="69.95" customHeight="1">
      <c r="A15" s="9" t="str">
        <f>IF(MAX([1]令和7年度契約状況調査票!E$5:E$998)&gt;=ROW()-5,ROW()-5,"")</f>
        <v/>
      </c>
      <c r="B15" s="13" t="str">
        <f>IF(A15="","",VLOOKUP(A15,[1]令和7年度契約状況調査票!$E:$BK,5,FALSE))</f>
        <v/>
      </c>
      <c r="C15" s="14" t="str">
        <f>IF(A15="","",VLOOKUP(A15,[1]令和7年度契約状況調査票!$E:$BK,6,FALSE))</f>
        <v/>
      </c>
      <c r="D15" s="15" t="str">
        <f>IF(A15="","",VLOOKUP(A15,[1]令和7年度契約状況調査票!$E:$BK,9,FALSE))</f>
        <v/>
      </c>
      <c r="E15" s="13" t="str">
        <f>IF(A15="","",VLOOKUP(A15,[1]令和7年度契約状況調査票!$E:$BK,10,FALSE))</f>
        <v/>
      </c>
      <c r="F15" s="16" t="str">
        <f>IF(A15="","",VLOOKUP(A15,[1]令和7年度契約状況調査票!$E:$BK,11,FALSE))</f>
        <v/>
      </c>
      <c r="G15" s="17" t="str">
        <f>IF(A15="","",IF(VLOOKUP(A15,[1]令和7年度契約状況調査票!$E:$BK,14,FALSE)="②一般競争入札（総合評価方式）","一般競争入札"&amp;CHAR(10)&amp;"（総合評価方式）","一般競争入札"))</f>
        <v/>
      </c>
      <c r="H15" s="18" t="str">
        <f>IF(A15="","",IF(VLOOKUP(A15,[1]令和7年度契約状況調査票!$E:$BK,16,FALSE)="他官署で調達手続きを実施のため","他官署で調達手続きを実施のため",IF(VLOOKUP(A15,[1]令和7年度契約状況調査票!$E:$BK,24,FALSE)="②同種の他の契約の予定価格を類推されるおそれがあるため公表しない","同種の他の契約の予定価格を類推されるおそれがあるため公表しない",IF(VLOOKUP(A15,[1]令和7年度契約状況調査票!$E:$BK,24,FALSE)="－","－",IF(VLOOKUP(A15,[1]令和7年度契約状況調査票!$E:$BK,7,FALSE)&lt;&gt;"",TEXT(VLOOKUP(A15,[1]令和7年度契約状況調査票!$E:$BK,16,FALSE),"#,##0円")&amp;CHAR(10)&amp;"(A)",VLOOKUP(A15,[1]令和7年度契約状況調査票!$E:$BK,16,FALSE))))))</f>
        <v/>
      </c>
      <c r="I15" s="18" t="str">
        <f>IF(A15="","",VLOOKUP(A15,[1]令和7年度契約状況調査票!$E:$BK,18,FALSE))</f>
        <v/>
      </c>
      <c r="J15" s="19" t="str">
        <f>IF(A15="","",IF(VLOOKUP(A15,[1]令和7年度契約状況調査票!$E:$BK,16,FALSE)="他官署で調達手続きを実施のため","－",IF(VLOOKUP(A15,[1]令和7年度契約状況調査票!$E:$BK,24,FALSE)="②同種の他の契約の予定価格を類推されるおそれがあるため公表しない","－",IF(VLOOKUP(A15,[1]令和7年度契約状況調査票!$E:$BK,24,FALSE)="－","－",IF(VLOOKUP(A15,[1]令和7年度契約状況調査票!$E:$BK,7,FALSE)&lt;&gt;"",TEXT(VLOOKUP(A15,[1]令和7年度契約状況調査票!$E:$BK,20,FALSE),"#.0%")&amp;CHAR(10)&amp;"(B/A×100)",VLOOKUP(A15,[1]令和7年度契約状況調査票!$E:$BK,20,FALSE))))))</f>
        <v/>
      </c>
      <c r="K15" s="20" t="str">
        <f>IF(A15="","",IF(VLOOKUP(A15,[1]令和7年度契約状況調査票!$E:$BK,12,FALSE)="①公益社団法人","公社",IF(VLOOKUP(A15,[1]令和7年度契約状況調査票!$E:$BK,12,FALSE)="②公益財団法人","公財","")))</f>
        <v/>
      </c>
      <c r="L15" s="20" t="str">
        <f>IF(A15="","",VLOOKUP(A15,[1]令和7年度契約状況調査票!$E:$BK,13,FALSE))</f>
        <v/>
      </c>
      <c r="M15" s="21" t="str">
        <f>IF(A15="","",IF(VLOOKUP(A15,[1]令和7年度契約状況調査票!$E:$BK,13,FALSE)="国所管",VLOOKUP(A15,[1]令和7年度契約状況調査票!$E:$BK,25,FALSE),""))</f>
        <v/>
      </c>
      <c r="N15" s="22"/>
      <c r="O15" s="12" t="str">
        <f>IF(A15="","",VLOOKUP(A15,[1]令和7年度契約状況調査票!$E:$BK,59,FALSE))</f>
        <v/>
      </c>
      <c r="P15" s="12" t="str">
        <f>IF(A15="","",IF(VLOOKUP(A15,[1]令和7年度契約状況調査票!$E:$BK,16,FALSE)="他官署で調達手続きを実施のため","×",IF(VLOOKUP(A15,[1]令和7年度契約状況調査票!$E:$BK,24,FALSE)="②同種の他の契約の予定価格を類推されるおそれがあるため公表しない","×","○")))</f>
        <v/>
      </c>
    </row>
    <row r="16" spans="1:16" s="12" customFormat="1" ht="69.95" customHeight="1">
      <c r="A16" s="9" t="str">
        <f>IF(MAX([1]令和7年度契約状況調査票!E$5:E$998)&gt;=ROW()-5,ROW()-5,"")</f>
        <v/>
      </c>
      <c r="B16" s="13" t="str">
        <f>IF(A16="","",VLOOKUP(A16,[1]令和7年度契約状況調査票!$E:$BK,5,FALSE))</f>
        <v/>
      </c>
      <c r="C16" s="14" t="str">
        <f>IF(A16="","",VLOOKUP(A16,[1]令和7年度契約状況調査票!$E:$BK,6,FALSE))</f>
        <v/>
      </c>
      <c r="D16" s="15" t="str">
        <f>IF(A16="","",VLOOKUP(A16,[1]令和7年度契約状況調査票!$E:$BK,9,FALSE))</f>
        <v/>
      </c>
      <c r="E16" s="13" t="str">
        <f>IF(A16="","",VLOOKUP(A16,[1]令和7年度契約状況調査票!$E:$BK,10,FALSE))</f>
        <v/>
      </c>
      <c r="F16" s="16" t="str">
        <f>IF(A16="","",VLOOKUP(A16,[1]令和7年度契約状況調査票!$E:$BK,11,FALSE))</f>
        <v/>
      </c>
      <c r="G16" s="17" t="str">
        <f>IF(A16="","",IF(VLOOKUP(A16,[1]令和7年度契約状況調査票!$E:$BK,14,FALSE)="②一般競争入札（総合評価方式）","一般競争入札"&amp;CHAR(10)&amp;"（総合評価方式）","一般競争入札"))</f>
        <v/>
      </c>
      <c r="H16" s="18" t="str">
        <f>IF(A16="","",IF(VLOOKUP(A16,[1]令和7年度契約状況調査票!$E:$BK,16,FALSE)="他官署で調達手続きを実施のため","他官署で調達手続きを実施のため",IF(VLOOKUP(A16,[1]令和7年度契約状況調査票!$E:$BK,24,FALSE)="②同種の他の契約の予定価格を類推されるおそれがあるため公表しない","同種の他の契約の予定価格を類推されるおそれがあるため公表しない",IF(VLOOKUP(A16,[1]令和7年度契約状況調査票!$E:$BK,24,FALSE)="－","－",IF(VLOOKUP(A16,[1]令和7年度契約状況調査票!$E:$BK,7,FALSE)&lt;&gt;"",TEXT(VLOOKUP(A16,[1]令和7年度契約状況調査票!$E:$BK,16,FALSE),"#,##0円")&amp;CHAR(10)&amp;"(A)",VLOOKUP(A16,[1]令和7年度契約状況調査票!$E:$BK,16,FALSE))))))</f>
        <v/>
      </c>
      <c r="I16" s="18" t="str">
        <f>IF(A16="","",VLOOKUP(A16,[1]令和7年度契約状況調査票!$E:$BK,18,FALSE))</f>
        <v/>
      </c>
      <c r="J16" s="19" t="str">
        <f>IF(A16="","",IF(VLOOKUP(A16,[1]令和7年度契約状況調査票!$E:$BK,16,FALSE)="他官署で調達手続きを実施のため","－",IF(VLOOKUP(A16,[1]令和7年度契約状況調査票!$E:$BK,24,FALSE)="②同種の他の契約の予定価格を類推されるおそれがあるため公表しない","－",IF(VLOOKUP(A16,[1]令和7年度契約状況調査票!$E:$BK,24,FALSE)="－","－",IF(VLOOKUP(A16,[1]令和7年度契約状況調査票!$E:$BK,7,FALSE)&lt;&gt;"",TEXT(VLOOKUP(A16,[1]令和7年度契約状況調査票!$E:$BK,20,FALSE),"#.0%")&amp;CHAR(10)&amp;"(B/A×100)",VLOOKUP(A16,[1]令和7年度契約状況調査票!$E:$BK,20,FALSE))))))</f>
        <v/>
      </c>
      <c r="K16" s="20" t="str">
        <f>IF(A16="","",IF(VLOOKUP(A16,[1]令和7年度契約状況調査票!$E:$BK,12,FALSE)="①公益社団法人","公社",IF(VLOOKUP(A16,[1]令和7年度契約状況調査票!$E:$BK,12,FALSE)="②公益財団法人","公財","")))</f>
        <v/>
      </c>
      <c r="L16" s="20" t="str">
        <f>IF(A16="","",VLOOKUP(A16,[1]令和7年度契約状況調査票!$E:$BK,13,FALSE))</f>
        <v/>
      </c>
      <c r="M16" s="21" t="str">
        <f>IF(A16="","",IF(VLOOKUP(A16,[1]令和7年度契約状況調査票!$E:$BK,13,FALSE)="国所管",VLOOKUP(A16,[1]令和7年度契約状況調査票!$E:$BK,25,FALSE),""))</f>
        <v/>
      </c>
      <c r="N16" s="22"/>
      <c r="O16" s="12" t="str">
        <f>IF(A16="","",VLOOKUP(A16,[1]令和7年度契約状況調査票!$E:$BK,59,FALSE))</f>
        <v/>
      </c>
      <c r="P16" s="12" t="str">
        <f>IF(A16="","",IF(VLOOKUP(A16,[1]令和7年度契約状況調査票!$E:$BK,16,FALSE)="他官署で調達手続きを実施のため","×",IF(VLOOKUP(A16,[1]令和7年度契約状況調査票!$E:$BK,24,FALSE)="②同種の他の契約の予定価格を類推されるおそれがあるため公表しない","×","○")))</f>
        <v/>
      </c>
    </row>
    <row r="17" spans="1:16" s="12" customFormat="1" ht="69.95" customHeight="1">
      <c r="A17" s="9" t="str">
        <f>IF(MAX([1]令和7年度契約状況調査票!E$5:E$998)&gt;=ROW()-5,ROW()-5,"")</f>
        <v/>
      </c>
      <c r="B17" s="13" t="str">
        <f>IF(A17="","",VLOOKUP(A17,[1]令和7年度契約状況調査票!$E:$BK,5,FALSE))</f>
        <v/>
      </c>
      <c r="C17" s="14" t="str">
        <f>IF(A17="","",VLOOKUP(A17,[1]令和7年度契約状況調査票!$E:$BK,6,FALSE))</f>
        <v/>
      </c>
      <c r="D17" s="15" t="str">
        <f>IF(A17="","",VLOOKUP(A17,[1]令和7年度契約状況調査票!$E:$BK,9,FALSE))</f>
        <v/>
      </c>
      <c r="E17" s="13" t="str">
        <f>IF(A17="","",VLOOKUP(A17,[1]令和7年度契約状況調査票!$E:$BK,10,FALSE))</f>
        <v/>
      </c>
      <c r="F17" s="16" t="str">
        <f>IF(A17="","",VLOOKUP(A17,[1]令和7年度契約状況調査票!$E:$BK,11,FALSE))</f>
        <v/>
      </c>
      <c r="G17" s="17" t="str">
        <f>IF(A17="","",IF(VLOOKUP(A17,[1]令和7年度契約状況調査票!$E:$BK,14,FALSE)="②一般競争入札（総合評価方式）","一般競争入札"&amp;CHAR(10)&amp;"（総合評価方式）","一般競争入札"))</f>
        <v/>
      </c>
      <c r="H17" s="18" t="str">
        <f>IF(A17="","",IF(VLOOKUP(A17,[1]令和7年度契約状況調査票!$E:$BK,16,FALSE)="他官署で調達手続きを実施のため","他官署で調達手続きを実施のため",IF(VLOOKUP(A17,[1]令和7年度契約状況調査票!$E:$BK,24,FALSE)="②同種の他の契約の予定価格を類推されるおそれがあるため公表しない","同種の他の契約の予定価格を類推されるおそれがあるため公表しない",IF(VLOOKUP(A17,[1]令和7年度契約状況調査票!$E:$BK,24,FALSE)="－","－",IF(VLOOKUP(A17,[1]令和7年度契約状況調査票!$E:$BK,7,FALSE)&lt;&gt;"",TEXT(VLOOKUP(A17,[1]令和7年度契約状況調査票!$E:$BK,16,FALSE),"#,##0円")&amp;CHAR(10)&amp;"(A)",VLOOKUP(A17,[1]令和7年度契約状況調査票!$E:$BK,16,FALSE))))))</f>
        <v/>
      </c>
      <c r="I17" s="18" t="str">
        <f>IF(A17="","",VLOOKUP(A17,[1]令和7年度契約状況調査票!$E:$BK,18,FALSE))</f>
        <v/>
      </c>
      <c r="J17" s="19" t="str">
        <f>IF(A17="","",IF(VLOOKUP(A17,[1]令和7年度契約状況調査票!$E:$BK,16,FALSE)="他官署で調達手続きを実施のため","－",IF(VLOOKUP(A17,[1]令和7年度契約状況調査票!$E:$BK,24,FALSE)="②同種の他の契約の予定価格を類推されるおそれがあるため公表しない","－",IF(VLOOKUP(A17,[1]令和7年度契約状況調査票!$E:$BK,24,FALSE)="－","－",IF(VLOOKUP(A17,[1]令和7年度契約状況調査票!$E:$BK,7,FALSE)&lt;&gt;"",TEXT(VLOOKUP(A17,[1]令和7年度契約状況調査票!$E:$BK,20,FALSE),"#.0%")&amp;CHAR(10)&amp;"(B/A×100)",VLOOKUP(A17,[1]令和7年度契約状況調査票!$E:$BK,20,FALSE))))))</f>
        <v/>
      </c>
      <c r="K17" s="20" t="str">
        <f>IF(A17="","",IF(VLOOKUP(A17,[1]令和7年度契約状況調査票!$E:$BK,12,FALSE)="①公益社団法人","公社",IF(VLOOKUP(A17,[1]令和7年度契約状況調査票!$E:$BK,12,FALSE)="②公益財団法人","公財","")))</f>
        <v/>
      </c>
      <c r="L17" s="20" t="str">
        <f>IF(A17="","",VLOOKUP(A17,[1]令和7年度契約状況調査票!$E:$BK,13,FALSE))</f>
        <v/>
      </c>
      <c r="M17" s="21" t="str">
        <f>IF(A17="","",IF(VLOOKUP(A17,[1]令和7年度契約状況調査票!$E:$BK,13,FALSE)="国所管",VLOOKUP(A17,[1]令和7年度契約状況調査票!$E:$BK,25,FALSE),""))</f>
        <v/>
      </c>
      <c r="N17" s="22"/>
      <c r="O17" s="12" t="str">
        <f>IF(A17="","",VLOOKUP(A17,[1]令和7年度契約状況調査票!$E:$BK,59,FALSE))</f>
        <v/>
      </c>
      <c r="P17" s="12" t="str">
        <f>IF(A17="","",IF(VLOOKUP(A17,[1]令和7年度契約状況調査票!$E:$BK,16,FALSE)="他官署で調達手続きを実施のため","×",IF(VLOOKUP(A17,[1]令和7年度契約状況調査票!$E:$BK,24,FALSE)="②同種の他の契約の予定価格を類推されるおそれがあるため公表しない","×","○")))</f>
        <v/>
      </c>
    </row>
    <row r="18" spans="1:16" s="12" customFormat="1" ht="69.95" customHeight="1">
      <c r="A18" s="9" t="str">
        <f>IF(MAX([1]令和7年度契約状況調査票!E$5:E$998)&gt;=ROW()-5,ROW()-5,"")</f>
        <v/>
      </c>
      <c r="B18" s="13" t="str">
        <f>IF(A18="","",VLOOKUP(A18,[1]令和7年度契約状況調査票!$E:$BK,5,FALSE))</f>
        <v/>
      </c>
      <c r="C18" s="14" t="str">
        <f>IF(A18="","",VLOOKUP(A18,[1]令和7年度契約状況調査票!$E:$BK,6,FALSE))</f>
        <v/>
      </c>
      <c r="D18" s="15" t="str">
        <f>IF(A18="","",VLOOKUP(A18,[1]令和7年度契約状況調査票!$E:$BK,9,FALSE))</f>
        <v/>
      </c>
      <c r="E18" s="13" t="str">
        <f>IF(A18="","",VLOOKUP(A18,[1]令和7年度契約状況調査票!$E:$BK,10,FALSE))</f>
        <v/>
      </c>
      <c r="F18" s="16" t="str">
        <f>IF(A18="","",VLOOKUP(A18,[1]令和7年度契約状況調査票!$E:$BK,11,FALSE))</f>
        <v/>
      </c>
      <c r="G18" s="17" t="str">
        <f>IF(A18="","",IF(VLOOKUP(A18,[1]令和7年度契約状況調査票!$E:$BK,14,FALSE)="②一般競争入札（総合評価方式）","一般競争入札"&amp;CHAR(10)&amp;"（総合評価方式）","一般競争入札"))</f>
        <v/>
      </c>
      <c r="H18" s="18" t="str">
        <f>IF(A18="","",IF(VLOOKUP(A18,[1]令和7年度契約状況調査票!$E:$BK,16,FALSE)="他官署で調達手続きを実施のため","他官署で調達手続きを実施のため",IF(VLOOKUP(A18,[1]令和7年度契約状況調査票!$E:$BK,24,FALSE)="②同種の他の契約の予定価格を類推されるおそれがあるため公表しない","同種の他の契約の予定価格を類推されるおそれがあるため公表しない",IF(VLOOKUP(A18,[1]令和7年度契約状況調査票!$E:$BK,24,FALSE)="－","－",IF(VLOOKUP(A18,[1]令和7年度契約状況調査票!$E:$BK,7,FALSE)&lt;&gt;"",TEXT(VLOOKUP(A18,[1]令和7年度契約状況調査票!$E:$BK,16,FALSE),"#,##0円")&amp;CHAR(10)&amp;"(A)",VLOOKUP(A18,[1]令和7年度契約状況調査票!$E:$BK,16,FALSE))))))</f>
        <v/>
      </c>
      <c r="I18" s="18" t="str">
        <f>IF(A18="","",VLOOKUP(A18,[1]令和7年度契約状況調査票!$E:$BK,18,FALSE))</f>
        <v/>
      </c>
      <c r="J18" s="19" t="str">
        <f>IF(A18="","",IF(VLOOKUP(A18,[1]令和7年度契約状況調査票!$E:$BK,16,FALSE)="他官署で調達手続きを実施のため","－",IF(VLOOKUP(A18,[1]令和7年度契約状況調査票!$E:$BK,24,FALSE)="②同種の他の契約の予定価格を類推されるおそれがあるため公表しない","－",IF(VLOOKUP(A18,[1]令和7年度契約状況調査票!$E:$BK,24,FALSE)="－","－",IF(VLOOKUP(A18,[1]令和7年度契約状況調査票!$E:$BK,7,FALSE)&lt;&gt;"",TEXT(VLOOKUP(A18,[1]令和7年度契約状況調査票!$E:$BK,20,FALSE),"#.0%")&amp;CHAR(10)&amp;"(B/A×100)",VLOOKUP(A18,[1]令和7年度契約状況調査票!$E:$BK,20,FALSE))))))</f>
        <v/>
      </c>
      <c r="K18" s="20" t="str">
        <f>IF(A18="","",IF(VLOOKUP(A18,[1]令和7年度契約状況調査票!$E:$BK,12,FALSE)="①公益社団法人","公社",IF(VLOOKUP(A18,[1]令和7年度契約状況調査票!$E:$BK,12,FALSE)="②公益財団法人","公財","")))</f>
        <v/>
      </c>
      <c r="L18" s="20" t="str">
        <f>IF(A18="","",VLOOKUP(A18,[1]令和7年度契約状況調査票!$E:$BK,13,FALSE))</f>
        <v/>
      </c>
      <c r="M18" s="21" t="str">
        <f>IF(A18="","",IF(VLOOKUP(A18,[1]令和7年度契約状況調査票!$E:$BK,13,FALSE)="国所管",VLOOKUP(A18,[1]令和7年度契約状況調査票!$E:$BK,25,FALSE),""))</f>
        <v/>
      </c>
      <c r="N18" s="22"/>
      <c r="O18" s="12" t="str">
        <f>IF(A18="","",VLOOKUP(A18,[1]令和7年度契約状況調査票!$E:$BK,59,FALSE))</f>
        <v/>
      </c>
      <c r="P18" s="12" t="str">
        <f>IF(A18="","",IF(VLOOKUP(A18,[1]令和7年度契約状況調査票!$E:$BK,16,FALSE)="他官署で調達手続きを実施のため","×",IF(VLOOKUP(A18,[1]令和7年度契約状況調査票!$E:$BK,24,FALSE)="②同種の他の契約の予定価格を類推されるおそれがあるため公表しない","×","○")))</f>
        <v/>
      </c>
    </row>
    <row r="19" spans="1:16" s="12" customFormat="1" ht="69.95" customHeight="1">
      <c r="A19" s="9" t="str">
        <f>IF(MAX([1]令和7年度契約状況調査票!E$5:E$998)&gt;=ROW()-5,ROW()-5,"")</f>
        <v/>
      </c>
      <c r="B19" s="13" t="str">
        <f>IF(A19="","",VLOOKUP(A19,[1]令和7年度契約状況調査票!$E:$BK,5,FALSE))</f>
        <v/>
      </c>
      <c r="C19" s="14" t="str">
        <f>IF(A19="","",VLOOKUP(A19,[1]令和7年度契約状況調査票!$E:$BK,6,FALSE))</f>
        <v/>
      </c>
      <c r="D19" s="15" t="str">
        <f>IF(A19="","",VLOOKUP(A19,[1]令和7年度契約状況調査票!$E:$BK,9,FALSE))</f>
        <v/>
      </c>
      <c r="E19" s="13" t="str">
        <f>IF(A19="","",VLOOKUP(A19,[1]令和7年度契約状況調査票!$E:$BK,10,FALSE))</f>
        <v/>
      </c>
      <c r="F19" s="16" t="str">
        <f>IF(A19="","",VLOOKUP(A19,[1]令和7年度契約状況調査票!$E:$BK,11,FALSE))</f>
        <v/>
      </c>
      <c r="G19" s="17" t="str">
        <f>IF(A19="","",IF(VLOOKUP(A19,[1]令和7年度契約状況調査票!$E:$BK,14,FALSE)="②一般競争入札（総合評価方式）","一般競争入札"&amp;CHAR(10)&amp;"（総合評価方式）","一般競争入札"))</f>
        <v/>
      </c>
      <c r="H19" s="18" t="str">
        <f>IF(A19="","",IF(VLOOKUP(A19,[1]令和7年度契約状況調査票!$E:$BK,16,FALSE)="他官署で調達手続きを実施のため","他官署で調達手続きを実施のため",IF(VLOOKUP(A19,[1]令和7年度契約状況調査票!$E:$BK,24,FALSE)="②同種の他の契約の予定価格を類推されるおそれがあるため公表しない","同種の他の契約の予定価格を類推されるおそれがあるため公表しない",IF(VLOOKUP(A19,[1]令和7年度契約状況調査票!$E:$BK,24,FALSE)="－","－",IF(VLOOKUP(A19,[1]令和7年度契約状況調査票!$E:$BK,7,FALSE)&lt;&gt;"",TEXT(VLOOKUP(A19,[1]令和7年度契約状況調査票!$E:$BK,16,FALSE),"#,##0円")&amp;CHAR(10)&amp;"(A)",VLOOKUP(A19,[1]令和7年度契約状況調査票!$E:$BK,16,FALSE))))))</f>
        <v/>
      </c>
      <c r="I19" s="18" t="str">
        <f>IF(A19="","",VLOOKUP(A19,[1]令和7年度契約状況調査票!$E:$BK,18,FALSE))</f>
        <v/>
      </c>
      <c r="J19" s="19" t="str">
        <f>IF(A19="","",IF(VLOOKUP(A19,[1]令和7年度契約状況調査票!$E:$BK,16,FALSE)="他官署で調達手続きを実施のため","－",IF(VLOOKUP(A19,[1]令和7年度契約状況調査票!$E:$BK,24,FALSE)="②同種の他の契約の予定価格を類推されるおそれがあるため公表しない","－",IF(VLOOKUP(A19,[1]令和7年度契約状況調査票!$E:$BK,24,FALSE)="－","－",IF(VLOOKUP(A19,[1]令和7年度契約状況調査票!$E:$BK,7,FALSE)&lt;&gt;"",TEXT(VLOOKUP(A19,[1]令和7年度契約状況調査票!$E:$BK,20,FALSE),"#.0%")&amp;CHAR(10)&amp;"(B/A×100)",VLOOKUP(A19,[1]令和7年度契約状況調査票!$E:$BK,20,FALSE))))))</f>
        <v/>
      </c>
      <c r="K19" s="20" t="str">
        <f>IF(A19="","",IF(VLOOKUP(A19,[1]令和7年度契約状況調査票!$E:$BK,12,FALSE)="①公益社団法人","公社",IF(VLOOKUP(A19,[1]令和7年度契約状況調査票!$E:$BK,12,FALSE)="②公益財団法人","公財","")))</f>
        <v/>
      </c>
      <c r="L19" s="20" t="str">
        <f>IF(A19="","",VLOOKUP(A19,[1]令和7年度契約状況調査票!$E:$BK,13,FALSE))</f>
        <v/>
      </c>
      <c r="M19" s="21" t="str">
        <f>IF(A19="","",IF(VLOOKUP(A19,[1]令和7年度契約状況調査票!$E:$BK,13,FALSE)="国所管",VLOOKUP(A19,[1]令和7年度契約状況調査票!$E:$BK,25,FALSE),""))</f>
        <v/>
      </c>
      <c r="N19" s="22"/>
      <c r="O19" s="12" t="str">
        <f>IF(A19="","",VLOOKUP(A19,[1]令和7年度契約状況調査票!$E:$BK,59,FALSE))</f>
        <v/>
      </c>
      <c r="P19" s="12" t="str">
        <f>IF(A19="","",IF(VLOOKUP(A19,[1]令和7年度契約状況調査票!$E:$BK,16,FALSE)="他官署で調達手続きを実施のため","×",IF(VLOOKUP(A19,[1]令和7年度契約状況調査票!$E:$BK,24,FALSE)="②同種の他の契約の予定価格を類推されるおそれがあるため公表しない","×","○")))</f>
        <v/>
      </c>
    </row>
    <row r="20" spans="1:16" s="12" customFormat="1" ht="69.95" customHeight="1">
      <c r="A20" s="9" t="str">
        <f>IF(MAX([1]令和7年度契約状況調査票!E$5:E$998)&gt;=ROW()-5,ROW()-5,"")</f>
        <v/>
      </c>
      <c r="B20" s="13" t="str">
        <f>IF(A20="","",VLOOKUP(A20,[1]令和7年度契約状況調査票!$E:$BK,5,FALSE))</f>
        <v/>
      </c>
      <c r="C20" s="14" t="str">
        <f>IF(A20="","",VLOOKUP(A20,[1]令和7年度契約状況調査票!$E:$BK,6,FALSE))</f>
        <v/>
      </c>
      <c r="D20" s="15" t="str">
        <f>IF(A20="","",VLOOKUP(A20,[1]令和7年度契約状況調査票!$E:$BK,9,FALSE))</f>
        <v/>
      </c>
      <c r="E20" s="13" t="str">
        <f>IF(A20="","",VLOOKUP(A20,[1]令和7年度契約状況調査票!$E:$BK,10,FALSE))</f>
        <v/>
      </c>
      <c r="F20" s="16" t="str">
        <f>IF(A20="","",VLOOKUP(A20,[1]令和7年度契約状況調査票!$E:$BK,11,FALSE))</f>
        <v/>
      </c>
      <c r="G20" s="17" t="str">
        <f>IF(A20="","",IF(VLOOKUP(A20,[1]令和7年度契約状況調査票!$E:$BK,14,FALSE)="②一般競争入札（総合評価方式）","一般競争入札"&amp;CHAR(10)&amp;"（総合評価方式）","一般競争入札"))</f>
        <v/>
      </c>
      <c r="H20" s="18" t="str">
        <f>IF(A20="","",IF(VLOOKUP(A20,[1]令和7年度契約状況調査票!$E:$BK,16,FALSE)="他官署で調達手続きを実施のため","他官署で調達手続きを実施のため",IF(VLOOKUP(A20,[1]令和7年度契約状況調査票!$E:$BK,24,FALSE)="②同種の他の契約の予定価格を類推されるおそれがあるため公表しない","同種の他の契約の予定価格を類推されるおそれがあるため公表しない",IF(VLOOKUP(A20,[1]令和7年度契約状況調査票!$E:$BK,24,FALSE)="－","－",IF(VLOOKUP(A20,[1]令和7年度契約状況調査票!$E:$BK,7,FALSE)&lt;&gt;"",TEXT(VLOOKUP(A20,[1]令和7年度契約状況調査票!$E:$BK,16,FALSE),"#,##0円")&amp;CHAR(10)&amp;"(A)",VLOOKUP(A20,[1]令和7年度契約状況調査票!$E:$BK,16,FALSE))))))</f>
        <v/>
      </c>
      <c r="I20" s="18" t="str">
        <f>IF(A20="","",VLOOKUP(A20,[1]令和7年度契約状況調査票!$E:$BK,18,FALSE))</f>
        <v/>
      </c>
      <c r="J20" s="19" t="str">
        <f>IF(A20="","",IF(VLOOKUP(A20,[1]令和7年度契約状況調査票!$E:$BK,16,FALSE)="他官署で調達手続きを実施のため","－",IF(VLOOKUP(A20,[1]令和7年度契約状況調査票!$E:$BK,24,FALSE)="②同種の他の契約の予定価格を類推されるおそれがあるため公表しない","－",IF(VLOOKUP(A20,[1]令和7年度契約状況調査票!$E:$BK,24,FALSE)="－","－",IF(VLOOKUP(A20,[1]令和7年度契約状況調査票!$E:$BK,7,FALSE)&lt;&gt;"",TEXT(VLOOKUP(A20,[1]令和7年度契約状況調査票!$E:$BK,20,FALSE),"#.0%")&amp;CHAR(10)&amp;"(B/A×100)",VLOOKUP(A20,[1]令和7年度契約状況調査票!$E:$BK,20,FALSE))))))</f>
        <v/>
      </c>
      <c r="K20" s="20" t="str">
        <f>IF(A20="","",IF(VLOOKUP(A20,[1]令和7年度契約状況調査票!$E:$BK,12,FALSE)="①公益社団法人","公社",IF(VLOOKUP(A20,[1]令和7年度契約状況調査票!$E:$BK,12,FALSE)="②公益財団法人","公財","")))</f>
        <v/>
      </c>
      <c r="L20" s="20" t="str">
        <f>IF(A20="","",VLOOKUP(A20,[1]令和7年度契約状況調査票!$E:$BK,13,FALSE))</f>
        <v/>
      </c>
      <c r="M20" s="21" t="str">
        <f>IF(A20="","",IF(VLOOKUP(A20,[1]令和7年度契約状況調査票!$E:$BK,13,FALSE)="国所管",VLOOKUP(A20,[1]令和7年度契約状況調査票!$E:$BK,25,FALSE),""))</f>
        <v/>
      </c>
      <c r="N20" s="22"/>
      <c r="O20" s="12" t="str">
        <f>IF(A20="","",VLOOKUP(A20,[1]令和7年度契約状況調査票!$E:$BK,59,FALSE))</f>
        <v/>
      </c>
      <c r="P20" s="12" t="str">
        <f>IF(A20="","",IF(VLOOKUP(A20,[1]令和7年度契約状況調査票!$E:$BK,16,FALSE)="他官署で調達手続きを実施のため","×",IF(VLOOKUP(A20,[1]令和7年度契約状況調査票!$E:$BK,24,FALSE)="②同種の他の契約の予定価格を類推されるおそれがあるため公表しない","×","○")))</f>
        <v/>
      </c>
    </row>
    <row r="21" spans="1:16" s="12" customFormat="1" ht="69.95" customHeight="1">
      <c r="A21" s="9" t="str">
        <f>IF(MAX([1]令和7年度契約状況調査票!E$5:E$998)&gt;=ROW()-5,ROW()-5,"")</f>
        <v/>
      </c>
      <c r="B21" s="13" t="str">
        <f>IF(A21="","",VLOOKUP(A21,[1]令和7年度契約状況調査票!$E:$BK,5,FALSE))</f>
        <v/>
      </c>
      <c r="C21" s="14" t="str">
        <f>IF(A21="","",VLOOKUP(A21,[1]令和7年度契約状況調査票!$E:$BK,6,FALSE))</f>
        <v/>
      </c>
      <c r="D21" s="15" t="str">
        <f>IF(A21="","",VLOOKUP(A21,[1]令和7年度契約状況調査票!$E:$BK,9,FALSE))</f>
        <v/>
      </c>
      <c r="E21" s="13" t="str">
        <f>IF(A21="","",VLOOKUP(A21,[1]令和7年度契約状況調査票!$E:$BK,10,FALSE))</f>
        <v/>
      </c>
      <c r="F21" s="16" t="str">
        <f>IF(A21="","",VLOOKUP(A21,[1]令和7年度契約状況調査票!$E:$BK,11,FALSE))</f>
        <v/>
      </c>
      <c r="G21" s="17" t="str">
        <f>IF(A21="","",IF(VLOOKUP(A21,[1]令和7年度契約状況調査票!$E:$BK,14,FALSE)="②一般競争入札（総合評価方式）","一般競争入札"&amp;CHAR(10)&amp;"（総合評価方式）","一般競争入札"))</f>
        <v/>
      </c>
      <c r="H21" s="18" t="str">
        <f>IF(A21="","",IF(VLOOKUP(A21,[1]令和7年度契約状況調査票!$E:$BK,16,FALSE)="他官署で調達手続きを実施のため","他官署で調達手続きを実施のため",IF(VLOOKUP(A21,[1]令和7年度契約状況調査票!$E:$BK,24,FALSE)="②同種の他の契約の予定価格を類推されるおそれがあるため公表しない","同種の他の契約の予定価格を類推されるおそれがあるため公表しない",IF(VLOOKUP(A21,[1]令和7年度契約状況調査票!$E:$BK,24,FALSE)="－","－",IF(VLOOKUP(A21,[1]令和7年度契約状況調査票!$E:$BK,7,FALSE)&lt;&gt;"",TEXT(VLOOKUP(A21,[1]令和7年度契約状況調査票!$E:$BK,16,FALSE),"#,##0円")&amp;CHAR(10)&amp;"(A)",VLOOKUP(A21,[1]令和7年度契約状況調査票!$E:$BK,16,FALSE))))))</f>
        <v/>
      </c>
      <c r="I21" s="18" t="str">
        <f>IF(A21="","",VLOOKUP(A21,[1]令和7年度契約状況調査票!$E:$BK,18,FALSE))</f>
        <v/>
      </c>
      <c r="J21" s="19" t="str">
        <f>IF(A21="","",IF(VLOOKUP(A21,[1]令和7年度契約状況調査票!$E:$BK,16,FALSE)="他官署で調達手続きを実施のため","－",IF(VLOOKUP(A21,[1]令和7年度契約状況調査票!$E:$BK,24,FALSE)="②同種の他の契約の予定価格を類推されるおそれがあるため公表しない","－",IF(VLOOKUP(A21,[1]令和7年度契約状況調査票!$E:$BK,24,FALSE)="－","－",IF(VLOOKUP(A21,[1]令和7年度契約状況調査票!$E:$BK,7,FALSE)&lt;&gt;"",TEXT(VLOOKUP(A21,[1]令和7年度契約状況調査票!$E:$BK,20,FALSE),"#.0%")&amp;CHAR(10)&amp;"(B/A×100)",VLOOKUP(A21,[1]令和7年度契約状況調査票!$E:$BK,20,FALSE))))))</f>
        <v/>
      </c>
      <c r="K21" s="20" t="str">
        <f>IF(A21="","",IF(VLOOKUP(A21,[1]令和7年度契約状況調査票!$E:$BK,12,FALSE)="①公益社団法人","公社",IF(VLOOKUP(A21,[1]令和7年度契約状況調査票!$E:$BK,12,FALSE)="②公益財団法人","公財","")))</f>
        <v/>
      </c>
      <c r="L21" s="20" t="str">
        <f>IF(A21="","",VLOOKUP(A21,[1]令和7年度契約状況調査票!$E:$BK,13,FALSE))</f>
        <v/>
      </c>
      <c r="M21" s="21" t="str">
        <f>IF(A21="","",IF(VLOOKUP(A21,[1]令和7年度契約状況調査票!$E:$BK,13,FALSE)="国所管",VLOOKUP(A21,[1]令和7年度契約状況調査票!$E:$BK,25,FALSE),""))</f>
        <v/>
      </c>
      <c r="N21" s="22"/>
      <c r="O21" s="12" t="str">
        <f>IF(A21="","",VLOOKUP(A21,[1]令和7年度契約状況調査票!$E:$BK,59,FALSE))</f>
        <v/>
      </c>
      <c r="P21" s="12" t="str">
        <f>IF(A21="","",IF(VLOOKUP(A21,[1]令和7年度契約状況調査票!$E:$BK,16,FALSE)="他官署で調達手続きを実施のため","×",IF(VLOOKUP(A21,[1]令和7年度契約状況調査票!$E:$BK,24,FALSE)="②同種の他の契約の予定価格を類推されるおそれがあるため公表しない","×","○")))</f>
        <v/>
      </c>
    </row>
    <row r="22" spans="1:16" s="12" customFormat="1" ht="69.95" customHeight="1">
      <c r="A22" s="9" t="str">
        <f>IF(MAX([1]令和7年度契約状況調査票!E$5:E$998)&gt;=ROW()-5,ROW()-5,"")</f>
        <v/>
      </c>
      <c r="B22" s="13" t="str">
        <f>IF(A22="","",VLOOKUP(A22,[1]令和7年度契約状況調査票!$E:$BK,5,FALSE))</f>
        <v/>
      </c>
      <c r="C22" s="14" t="str">
        <f>IF(A22="","",VLOOKUP(A22,[1]令和7年度契約状況調査票!$E:$BK,6,FALSE))</f>
        <v/>
      </c>
      <c r="D22" s="15" t="str">
        <f>IF(A22="","",VLOOKUP(A22,[1]令和7年度契約状況調査票!$E:$BK,9,FALSE))</f>
        <v/>
      </c>
      <c r="E22" s="13" t="str">
        <f>IF(A22="","",VLOOKUP(A22,[1]令和7年度契約状況調査票!$E:$BK,10,FALSE))</f>
        <v/>
      </c>
      <c r="F22" s="16" t="str">
        <f>IF(A22="","",VLOOKUP(A22,[1]令和7年度契約状況調査票!$E:$BK,11,FALSE))</f>
        <v/>
      </c>
      <c r="G22" s="17" t="str">
        <f>IF(A22="","",IF(VLOOKUP(A22,[1]令和7年度契約状況調査票!$E:$BK,14,FALSE)="②一般競争入札（総合評価方式）","一般競争入札"&amp;CHAR(10)&amp;"（総合評価方式）","一般競争入札"))</f>
        <v/>
      </c>
      <c r="H22" s="18" t="str">
        <f>IF(A22="","",IF(VLOOKUP(A22,[1]令和7年度契約状況調査票!$E:$BK,16,FALSE)="他官署で調達手続きを実施のため","他官署で調達手続きを実施のため",IF(VLOOKUP(A22,[1]令和7年度契約状況調査票!$E:$BK,24,FALSE)="②同種の他の契約の予定価格を類推されるおそれがあるため公表しない","同種の他の契約の予定価格を類推されるおそれがあるため公表しない",IF(VLOOKUP(A22,[1]令和7年度契約状況調査票!$E:$BK,24,FALSE)="－","－",IF(VLOOKUP(A22,[1]令和7年度契約状況調査票!$E:$BK,7,FALSE)&lt;&gt;"",TEXT(VLOOKUP(A22,[1]令和7年度契約状況調査票!$E:$BK,16,FALSE),"#,##0円")&amp;CHAR(10)&amp;"(A)",VLOOKUP(A22,[1]令和7年度契約状況調査票!$E:$BK,16,FALSE))))))</f>
        <v/>
      </c>
      <c r="I22" s="18" t="str">
        <f>IF(A22="","",VLOOKUP(A22,[1]令和7年度契約状況調査票!$E:$BK,18,FALSE))</f>
        <v/>
      </c>
      <c r="J22" s="19" t="str">
        <f>IF(A22="","",IF(VLOOKUP(A22,[1]令和7年度契約状況調査票!$E:$BK,16,FALSE)="他官署で調達手続きを実施のため","－",IF(VLOOKUP(A22,[1]令和7年度契約状況調査票!$E:$BK,24,FALSE)="②同種の他の契約の予定価格を類推されるおそれがあるため公表しない","－",IF(VLOOKUP(A22,[1]令和7年度契約状況調査票!$E:$BK,24,FALSE)="－","－",IF(VLOOKUP(A22,[1]令和7年度契約状況調査票!$E:$BK,7,FALSE)&lt;&gt;"",TEXT(VLOOKUP(A22,[1]令和7年度契約状況調査票!$E:$BK,20,FALSE),"#.0%")&amp;CHAR(10)&amp;"(B/A×100)",VLOOKUP(A22,[1]令和7年度契約状況調査票!$E:$BK,20,FALSE))))))</f>
        <v/>
      </c>
      <c r="K22" s="20" t="str">
        <f>IF(A22="","",IF(VLOOKUP(A22,[1]令和7年度契約状況調査票!$E:$BK,12,FALSE)="①公益社団法人","公社",IF(VLOOKUP(A22,[1]令和7年度契約状況調査票!$E:$BK,12,FALSE)="②公益財団法人","公財","")))</f>
        <v/>
      </c>
      <c r="L22" s="20" t="str">
        <f>IF(A22="","",VLOOKUP(A22,[1]令和7年度契約状況調査票!$E:$BK,13,FALSE))</f>
        <v/>
      </c>
      <c r="M22" s="21" t="str">
        <f>IF(A22="","",IF(VLOOKUP(A22,[1]令和7年度契約状況調査票!$E:$BK,13,FALSE)="国所管",VLOOKUP(A22,[1]令和7年度契約状況調査票!$E:$BK,25,FALSE),""))</f>
        <v/>
      </c>
      <c r="N22" s="22"/>
      <c r="O22" s="12" t="str">
        <f>IF(A22="","",VLOOKUP(A22,[1]令和7年度契約状況調査票!$E:$BK,59,FALSE))</f>
        <v/>
      </c>
      <c r="P22" s="12" t="str">
        <f>IF(A22="","",IF(VLOOKUP(A22,[1]令和7年度契約状況調査票!$E:$BK,16,FALSE)="他官署で調達手続きを実施のため","×",IF(VLOOKUP(A22,[1]令和7年度契約状況調査票!$E:$BK,24,FALSE)="②同種の他の契約の予定価格を類推されるおそれがあるため公表しない","×","○")))</f>
        <v/>
      </c>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22" xr:uid="{014924E2-7C14-4517-A30F-0533591508DE}"/>
    <dataValidation operator="greaterThanOrEqual" allowBlank="1" showInputMessage="1" showErrorMessage="1" errorTitle="注意" error="プルダウンメニューから選択して下さい_x000a_" sqref="G6:G22" xr:uid="{5E93B579-DB72-4CFC-9D84-D17B1C13CF62}"/>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7CF3CE-9798-43BE-A5FD-032FC26DEFE4}"/>
</file>

<file path=customXml/itemProps2.xml><?xml version="1.0" encoding="utf-8"?>
<ds:datastoreItem xmlns:ds="http://schemas.openxmlformats.org/officeDocument/2006/customXml" ds:itemID="{39BFAC27-572D-40C6-89B2-D0E935D3E5D6}"/>
</file>

<file path=customXml/itemProps3.xml><?xml version="1.0" encoding="utf-8"?>
<ds:datastoreItem xmlns:ds="http://schemas.openxmlformats.org/officeDocument/2006/customXml" ds:itemID="{38135088-E02E-4C4E-87B0-E27A1D99C532}"/>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