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5240"/>
  </bookViews>
  <sheets>
    <sheet name="別紙様式３" sheetId="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別紙様式３!$B$1:$N$13</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#REF!</definedName>
    <definedName name="予定価格２">[7]データ!$Q$2</definedName>
    <definedName name="予定価格の公表" localSheetId="0">[6]契約状況コード表!$E$5:$E$7</definedName>
    <definedName name="予定価格の公表">#REF!</definedName>
    <definedName name="予定価格公表の有無">[7]データ!$V$2</definedName>
    <definedName name="落札率">[7]データ!$T$2</definedName>
  </definedNames>
  <calcPr calcId="152511"/>
</workbook>
</file>

<file path=xl/calcChain.xml><?xml version="1.0" encoding="utf-8"?>
<calcChain xmlns="http://schemas.openxmlformats.org/spreadsheetml/2006/main">
  <c r="P73" i="5" l="1"/>
  <c r="P24" i="5"/>
  <c r="P20" i="5"/>
  <c r="P36" i="5"/>
  <c r="P91" i="5"/>
  <c r="P14" i="5"/>
  <c r="P17" i="5"/>
  <c r="P75" i="5"/>
  <c r="P47" i="5"/>
  <c r="P56" i="5"/>
  <c r="P22" i="5"/>
  <c r="P82" i="5"/>
  <c r="P86" i="5"/>
  <c r="P87" i="5"/>
  <c r="P78" i="5"/>
  <c r="P9" i="5"/>
  <c r="P99" i="5"/>
  <c r="P16" i="5"/>
  <c r="P79" i="5"/>
  <c r="P74" i="5"/>
  <c r="P83" i="5"/>
  <c r="P30" i="5"/>
  <c r="P38" i="5"/>
  <c r="P29" i="5"/>
  <c r="P64" i="5"/>
  <c r="P61" i="5"/>
  <c r="P88" i="5"/>
  <c r="P67" i="5"/>
  <c r="P70" i="5"/>
  <c r="P25" i="5"/>
  <c r="P95" i="5"/>
  <c r="P18" i="5"/>
  <c r="P58" i="5"/>
  <c r="P54" i="5"/>
  <c r="P97" i="5"/>
  <c r="P98" i="5"/>
  <c r="P77" i="5"/>
  <c r="P80" i="5"/>
  <c r="P59" i="5"/>
  <c r="P49" i="5"/>
  <c r="P35" i="5"/>
  <c r="P45" i="5"/>
  <c r="P23" i="5"/>
  <c r="P11" i="5"/>
  <c r="P89" i="5"/>
  <c r="P102" i="5"/>
  <c r="P62" i="5"/>
  <c r="P85" i="5"/>
  <c r="P41" i="5"/>
  <c r="P46" i="5"/>
  <c r="P94" i="5"/>
  <c r="P71" i="5"/>
  <c r="P12" i="5"/>
  <c r="P90" i="5"/>
  <c r="P50" i="5"/>
  <c r="P93" i="5"/>
  <c r="P96" i="5"/>
  <c r="P51" i="5"/>
  <c r="P21" i="5"/>
  <c r="P15" i="5"/>
  <c r="P104" i="5"/>
  <c r="P39" i="5"/>
  <c r="P19" i="5"/>
  <c r="P92" i="5"/>
  <c r="P84" i="5"/>
  <c r="P28" i="5"/>
  <c r="P44" i="5"/>
  <c r="P81" i="5"/>
  <c r="P31" i="5"/>
  <c r="P60" i="5"/>
  <c r="P76" i="5"/>
  <c r="P101" i="5"/>
  <c r="P66" i="5"/>
  <c r="P10" i="5"/>
  <c r="P103" i="5"/>
  <c r="P57" i="5"/>
  <c r="P32" i="5"/>
  <c r="P48" i="5"/>
  <c r="P65" i="5"/>
  <c r="P63" i="5"/>
  <c r="P43" i="5"/>
  <c r="P34" i="5"/>
  <c r="P100" i="5"/>
  <c r="P52" i="5"/>
  <c r="P69" i="5"/>
  <c r="P68" i="5"/>
  <c r="P7" i="5"/>
  <c r="P33" i="5"/>
  <c r="P37" i="5"/>
  <c r="P8" i="5"/>
  <c r="P40" i="5"/>
  <c r="P105" i="5"/>
  <c r="P27" i="5"/>
  <c r="P55" i="5"/>
  <c r="P72" i="5"/>
  <c r="P26" i="5"/>
  <c r="P42" i="5"/>
  <c r="P53" i="5"/>
  <c r="P13" i="5"/>
  <c r="P6" i="5" l="1"/>
  <c r="O13" i="5"/>
  <c r="J13" i="5"/>
  <c r="H13" i="5"/>
  <c r="O46" i="5"/>
  <c r="H46" i="5"/>
  <c r="J46" i="5"/>
  <c r="J75" i="5"/>
  <c r="H75" i="5"/>
  <c r="O75" i="5"/>
  <c r="O7" i="5"/>
  <c r="H104" i="5"/>
  <c r="O104" i="5"/>
  <c r="J104" i="5"/>
  <c r="H17" i="5"/>
  <c r="O17" i="5"/>
  <c r="J17" i="5"/>
  <c r="J82" i="5"/>
  <c r="H82" i="5"/>
  <c r="O82" i="5"/>
  <c r="J99" i="5"/>
  <c r="H99" i="5"/>
  <c r="O99" i="5"/>
  <c r="H57" i="5"/>
  <c r="O57" i="5"/>
  <c r="J57" i="5"/>
  <c r="O38" i="5"/>
  <c r="J38" i="5"/>
  <c r="H38" i="5"/>
  <c r="H73" i="5"/>
  <c r="O73" i="5"/>
  <c r="J73" i="5"/>
  <c r="O45" i="5"/>
  <c r="J45" i="5"/>
  <c r="H45" i="5"/>
  <c r="J58" i="5"/>
  <c r="H58" i="5"/>
  <c r="O58" i="5"/>
  <c r="O78" i="5"/>
  <c r="J78" i="5"/>
  <c r="H78" i="5"/>
  <c r="O94" i="5"/>
  <c r="J94" i="5"/>
  <c r="H94" i="5"/>
  <c r="J67" i="5"/>
  <c r="H67" i="5"/>
  <c r="O67" i="5"/>
  <c r="J83" i="5"/>
  <c r="H83" i="5"/>
  <c r="O83" i="5"/>
  <c r="J50" i="5"/>
  <c r="H50" i="5"/>
  <c r="O50" i="5"/>
  <c r="H63" i="5"/>
  <c r="O63" i="5"/>
  <c r="J63" i="5"/>
  <c r="H95" i="5"/>
  <c r="O95" i="5"/>
  <c r="J95" i="5"/>
  <c r="H103" i="5"/>
  <c r="O103" i="5"/>
  <c r="J103" i="5"/>
  <c r="O10" i="5"/>
  <c r="H79" i="5"/>
  <c r="O79" i="5"/>
  <c r="J79" i="5"/>
  <c r="J98" i="5"/>
  <c r="H98" i="5"/>
  <c r="O98" i="5"/>
  <c r="H39" i="5"/>
  <c r="O39" i="5"/>
  <c r="J39" i="5"/>
  <c r="H25" i="5"/>
  <c r="O25" i="5"/>
  <c r="J25" i="5"/>
  <c r="J42" i="5"/>
  <c r="H42" i="5"/>
  <c r="O42" i="5"/>
  <c r="J91" i="5"/>
  <c r="H91" i="5"/>
  <c r="O91" i="5"/>
  <c r="O77" i="5"/>
  <c r="J77" i="5"/>
  <c r="H77" i="5"/>
  <c r="J51" i="5"/>
  <c r="H51" i="5"/>
  <c r="O51" i="5"/>
  <c r="O6" i="5"/>
  <c r="J100" i="5"/>
  <c r="H100" i="5"/>
  <c r="O100" i="5"/>
  <c r="O86" i="5"/>
  <c r="J86" i="5"/>
  <c r="H86" i="5"/>
  <c r="O14" i="5"/>
  <c r="J14" i="5"/>
  <c r="H14" i="5"/>
  <c r="H97" i="5"/>
  <c r="O97" i="5"/>
  <c r="J97" i="5"/>
  <c r="O93" i="5"/>
  <c r="J93" i="5"/>
  <c r="H93" i="5"/>
  <c r="J66" i="5"/>
  <c r="H66" i="5"/>
  <c r="O66" i="5"/>
  <c r="O85" i="5"/>
  <c r="J85" i="5"/>
  <c r="H85" i="5"/>
  <c r="O9" i="5"/>
  <c r="J26" i="5"/>
  <c r="H26" i="5"/>
  <c r="O26" i="5"/>
  <c r="H72" i="5"/>
  <c r="O72" i="5"/>
  <c r="J72" i="5"/>
  <c r="H56" i="5"/>
  <c r="O56" i="5"/>
  <c r="J56" i="5"/>
  <c r="H23" i="5"/>
  <c r="O23" i="5"/>
  <c r="J23" i="5"/>
  <c r="H87" i="5"/>
  <c r="O87" i="5"/>
  <c r="J87" i="5"/>
  <c r="O54" i="5"/>
  <c r="J54" i="5"/>
  <c r="H54" i="5"/>
  <c r="H80" i="5"/>
  <c r="O80" i="5"/>
  <c r="J80" i="5"/>
  <c r="H96" i="5"/>
  <c r="O96" i="5"/>
  <c r="J96" i="5"/>
  <c r="O30" i="5"/>
  <c r="J30" i="5"/>
  <c r="H30" i="5"/>
  <c r="H81" i="5"/>
  <c r="O81" i="5"/>
  <c r="J81" i="5"/>
  <c r="J84" i="5"/>
  <c r="H84" i="5"/>
  <c r="O84" i="5"/>
  <c r="J19" i="5"/>
  <c r="H19" i="5"/>
  <c r="O19" i="5"/>
  <c r="H88" i="5"/>
  <c r="O88" i="5"/>
  <c r="J88" i="5"/>
  <c r="H41" i="5"/>
  <c r="O41" i="5"/>
  <c r="J41" i="5"/>
  <c r="H55" i="5"/>
  <c r="O55" i="5"/>
  <c r="J55" i="5"/>
  <c r="H40" i="5"/>
  <c r="O40" i="5"/>
  <c r="J40" i="5"/>
  <c r="J68" i="5"/>
  <c r="H68" i="5"/>
  <c r="O68" i="5"/>
  <c r="O69" i="5"/>
  <c r="J69" i="5"/>
  <c r="H69" i="5"/>
  <c r="J34" i="5"/>
  <c r="H34" i="5"/>
  <c r="O34" i="5"/>
  <c r="H64" i="5"/>
  <c r="O64" i="5"/>
  <c r="J64" i="5"/>
  <c r="H65" i="5"/>
  <c r="O65" i="5"/>
  <c r="J65" i="5"/>
  <c r="O102" i="5"/>
  <c r="J102" i="5"/>
  <c r="H102" i="5"/>
  <c r="O101" i="5"/>
  <c r="J101" i="5"/>
  <c r="H101" i="5"/>
  <c r="O61" i="5"/>
  <c r="J61" i="5"/>
  <c r="H61" i="5"/>
  <c r="J59" i="5"/>
  <c r="H59" i="5"/>
  <c r="O59" i="5"/>
  <c r="J35" i="5"/>
  <c r="H35" i="5"/>
  <c r="O35" i="5"/>
  <c r="O53" i="5"/>
  <c r="J53" i="5"/>
  <c r="H53" i="5"/>
  <c r="J27" i="5"/>
  <c r="H27" i="5"/>
  <c r="O27" i="5"/>
  <c r="H24" i="5"/>
  <c r="O24" i="5"/>
  <c r="J24" i="5"/>
  <c r="O37" i="5"/>
  <c r="J37" i="5"/>
  <c r="H37" i="5"/>
  <c r="H47" i="5"/>
  <c r="O47" i="5"/>
  <c r="J47" i="5"/>
  <c r="J52" i="5"/>
  <c r="H52" i="5"/>
  <c r="O52" i="5"/>
  <c r="H89" i="5"/>
  <c r="O89" i="5"/>
  <c r="J89" i="5"/>
  <c r="O70" i="5"/>
  <c r="J70" i="5"/>
  <c r="H70" i="5"/>
  <c r="J43" i="5"/>
  <c r="H43" i="5"/>
  <c r="O43" i="5"/>
  <c r="H48" i="5"/>
  <c r="O48" i="5"/>
  <c r="J48" i="5"/>
  <c r="J76" i="5"/>
  <c r="H76" i="5"/>
  <c r="O76" i="5"/>
  <c r="J44" i="5"/>
  <c r="H44" i="5"/>
  <c r="O44" i="5"/>
  <c r="J74" i="5"/>
  <c r="H74" i="5"/>
  <c r="O74" i="5"/>
  <c r="O8" i="5"/>
  <c r="H33" i="5"/>
  <c r="O33" i="5"/>
  <c r="J33" i="5"/>
  <c r="H15" i="5"/>
  <c r="O15" i="5"/>
  <c r="J15" i="5"/>
  <c r="J36" i="5"/>
  <c r="H36" i="5"/>
  <c r="O36" i="5"/>
  <c r="O22" i="5"/>
  <c r="J22" i="5"/>
  <c r="H22" i="5"/>
  <c r="O11" i="5"/>
  <c r="H32" i="5"/>
  <c r="O32" i="5"/>
  <c r="J32" i="5"/>
  <c r="O29" i="5"/>
  <c r="J29" i="5"/>
  <c r="H29" i="5"/>
  <c r="J60" i="5"/>
  <c r="H60" i="5"/>
  <c r="O60" i="5"/>
  <c r="J28" i="5"/>
  <c r="H28" i="5"/>
  <c r="O28" i="5"/>
  <c r="H71" i="5"/>
  <c r="O71" i="5"/>
  <c r="J71" i="5"/>
  <c r="H49" i="5"/>
  <c r="O49" i="5"/>
  <c r="J49" i="5"/>
  <c r="H105" i="5"/>
  <c r="O105" i="5"/>
  <c r="J105" i="5"/>
  <c r="J18" i="5"/>
  <c r="H18" i="5"/>
  <c r="O18" i="5"/>
  <c r="J20" i="5"/>
  <c r="H20" i="5"/>
  <c r="O20" i="5"/>
  <c r="O21" i="5"/>
  <c r="J21" i="5"/>
  <c r="H21" i="5"/>
  <c r="H16" i="5"/>
  <c r="O16" i="5"/>
  <c r="J16" i="5"/>
  <c r="J90" i="5"/>
  <c r="H90" i="5"/>
  <c r="O90" i="5"/>
  <c r="H31" i="5"/>
  <c r="O31" i="5"/>
  <c r="J31" i="5"/>
  <c r="J12" i="5"/>
  <c r="H12" i="5"/>
  <c r="O12" i="5"/>
  <c r="J92" i="5"/>
  <c r="H92" i="5"/>
  <c r="O92" i="5"/>
  <c r="O62" i="5"/>
  <c r="J62" i="5"/>
  <c r="H62" i="5"/>
  <c r="M73" i="5"/>
  <c r="N78" i="5"/>
  <c r="N94" i="5"/>
  <c r="N83" i="5"/>
  <c r="N79" i="5"/>
  <c r="N98" i="5"/>
  <c r="N42" i="5"/>
  <c r="N91" i="5"/>
  <c r="N77" i="5"/>
  <c r="N33" i="5"/>
  <c r="N100" i="5"/>
  <c r="N86" i="5"/>
  <c r="N14" i="5"/>
  <c r="N97" i="5"/>
  <c r="N93" i="5"/>
  <c r="N85" i="5"/>
  <c r="N74" i="5"/>
  <c r="N89" i="5"/>
  <c r="N105" i="5"/>
  <c r="N87" i="5"/>
  <c r="N80" i="5"/>
  <c r="N16" i="5"/>
  <c r="N96" i="5"/>
  <c r="N90" i="5"/>
  <c r="N81" i="5"/>
  <c r="N84" i="5"/>
  <c r="N95" i="5"/>
  <c r="N103" i="5"/>
  <c r="N76" i="5"/>
  <c r="N75" i="5"/>
  <c r="N104" i="5"/>
  <c r="N34" i="5"/>
  <c r="N82" i="5"/>
  <c r="N99" i="5"/>
  <c r="N102" i="5"/>
  <c r="N101" i="5"/>
  <c r="N92" i="5"/>
  <c r="N62" i="5"/>
  <c r="N88" i="5"/>
  <c r="E19" i="5"/>
  <c r="L88" i="5"/>
  <c r="D88" i="5"/>
  <c r="G88" i="5"/>
  <c r="B62" i="5"/>
  <c r="F39" i="5"/>
  <c r="E74" i="5"/>
  <c r="I62" i="5"/>
  <c r="K39" i="5"/>
  <c r="F92" i="5"/>
  <c r="B39" i="5"/>
  <c r="G19" i="5"/>
  <c r="C88" i="5"/>
  <c r="I88" i="5"/>
  <c r="D19" i="5"/>
  <c r="K19" i="5"/>
  <c r="B92" i="5"/>
  <c r="G62" i="5"/>
  <c r="L62" i="5"/>
  <c r="F88" i="5"/>
  <c r="K88" i="5"/>
  <c r="F19" i="5"/>
  <c r="M19" i="5"/>
  <c r="I92" i="5"/>
  <c r="F62" i="5"/>
  <c r="E88" i="5"/>
  <c r="B88" i="5"/>
  <c r="M88" i="5"/>
  <c r="B19" i="5"/>
  <c r="L19" i="5"/>
  <c r="C62" i="5"/>
  <c r="M62" i="5"/>
  <c r="C39" i="5"/>
  <c r="I39" i="5"/>
  <c r="G74" i="5"/>
  <c r="G39" i="5"/>
  <c r="L39" i="5"/>
  <c r="C74" i="5"/>
  <c r="I74" i="5"/>
  <c r="M74" i="5"/>
  <c r="D39" i="5"/>
  <c r="E39" i="5"/>
  <c r="M39" i="5"/>
  <c r="D74" i="5"/>
  <c r="L74" i="5"/>
  <c r="E92" i="5"/>
  <c r="K92" i="5"/>
  <c r="L71" i="5"/>
  <c r="B74" i="5"/>
  <c r="F74" i="5"/>
  <c r="K74" i="5"/>
  <c r="C92" i="5"/>
  <c r="L92" i="5"/>
  <c r="B71" i="5"/>
  <c r="M35" i="5"/>
  <c r="L35" i="5"/>
  <c r="D73" i="5"/>
  <c r="I35" i="5"/>
  <c r="I73" i="5"/>
  <c r="M92" i="5"/>
  <c r="I19" i="5"/>
  <c r="K62" i="5"/>
  <c r="G35" i="5"/>
  <c r="C35" i="5"/>
  <c r="C73" i="5"/>
  <c r="G73" i="5"/>
  <c r="L73" i="5"/>
  <c r="C19" i="5"/>
  <c r="G71" i="5"/>
  <c r="D92" i="5"/>
  <c r="G92" i="5"/>
  <c r="D62" i="5"/>
  <c r="E62" i="5"/>
  <c r="B35" i="5"/>
  <c r="F35" i="5"/>
  <c r="K35" i="5"/>
  <c r="B73" i="5"/>
  <c r="F73" i="5"/>
  <c r="K73" i="5"/>
  <c r="D35" i="5"/>
  <c r="E35" i="5"/>
  <c r="E73" i="5"/>
  <c r="E71" i="5"/>
  <c r="F71" i="5"/>
  <c r="K71" i="5"/>
  <c r="D71" i="5"/>
  <c r="I71" i="5"/>
  <c r="M71" i="5"/>
  <c r="C71" i="5"/>
  <c r="K45" i="5"/>
  <c r="L45" i="5"/>
  <c r="M45" i="5"/>
  <c r="I45" i="5"/>
  <c r="F45" i="5"/>
  <c r="G45" i="5"/>
  <c r="B45" i="5"/>
  <c r="C45" i="5"/>
  <c r="D45" i="5"/>
  <c r="E45" i="5"/>
  <c r="K53" i="5"/>
  <c r="L53" i="5"/>
  <c r="M53" i="5"/>
  <c r="F53" i="5"/>
  <c r="G53" i="5"/>
  <c r="I53" i="5"/>
  <c r="E53" i="5"/>
  <c r="B53" i="5"/>
  <c r="C53" i="5"/>
  <c r="D53" i="5"/>
  <c r="K58" i="5"/>
  <c r="L58" i="5"/>
  <c r="M58" i="5"/>
  <c r="I58" i="5"/>
  <c r="E58" i="5"/>
  <c r="F58" i="5"/>
  <c r="G58" i="5"/>
  <c r="D58" i="5"/>
  <c r="B58" i="5"/>
  <c r="C58" i="5"/>
  <c r="K78" i="5"/>
  <c r="L78" i="5"/>
  <c r="I78" i="5"/>
  <c r="M78" i="5"/>
  <c r="F78" i="5"/>
  <c r="G78" i="5"/>
  <c r="D78" i="5"/>
  <c r="E78" i="5"/>
  <c r="B78" i="5"/>
  <c r="C78" i="5"/>
  <c r="M27" i="5"/>
  <c r="K27" i="5"/>
  <c r="L27" i="5"/>
  <c r="I27" i="5"/>
  <c r="E27" i="5"/>
  <c r="F27" i="5"/>
  <c r="C27" i="5"/>
  <c r="G27" i="5"/>
  <c r="D27" i="5"/>
  <c r="B27" i="5"/>
  <c r="L24" i="5"/>
  <c r="M24" i="5"/>
  <c r="K24" i="5"/>
  <c r="I24" i="5"/>
  <c r="G24" i="5"/>
  <c r="E24" i="5"/>
  <c r="B24" i="5"/>
  <c r="F24" i="5"/>
  <c r="C24" i="5"/>
  <c r="D24" i="5"/>
  <c r="K94" i="5"/>
  <c r="L94" i="5"/>
  <c r="I94" i="5"/>
  <c r="M94" i="5"/>
  <c r="F94" i="5"/>
  <c r="G94" i="5"/>
  <c r="D94" i="5"/>
  <c r="E94" i="5"/>
  <c r="B94" i="5"/>
  <c r="C94" i="5"/>
  <c r="K37" i="5"/>
  <c r="L37" i="5"/>
  <c r="M37" i="5"/>
  <c r="F37" i="5"/>
  <c r="G37" i="5"/>
  <c r="I37" i="5"/>
  <c r="E37" i="5"/>
  <c r="B37" i="5"/>
  <c r="C37" i="5"/>
  <c r="D37" i="5"/>
  <c r="M47" i="5"/>
  <c r="K47" i="5"/>
  <c r="I47" i="5"/>
  <c r="L47" i="5"/>
  <c r="E47" i="5"/>
  <c r="F47" i="5"/>
  <c r="C47" i="5"/>
  <c r="D47" i="5"/>
  <c r="G47" i="5"/>
  <c r="B47" i="5"/>
  <c r="M67" i="5"/>
  <c r="K67" i="5"/>
  <c r="I67" i="5"/>
  <c r="L67" i="5"/>
  <c r="F67" i="5"/>
  <c r="C67" i="5"/>
  <c r="D67" i="5"/>
  <c r="E67" i="5"/>
  <c r="G67" i="5"/>
  <c r="B67" i="5"/>
  <c r="L52" i="5"/>
  <c r="M52" i="5"/>
  <c r="K52" i="5"/>
  <c r="I52" i="5"/>
  <c r="G52" i="5"/>
  <c r="E52" i="5"/>
  <c r="F52" i="5"/>
  <c r="B52" i="5"/>
  <c r="C52" i="5"/>
  <c r="D52" i="5"/>
  <c r="M83" i="5"/>
  <c r="K83" i="5"/>
  <c r="I83" i="5"/>
  <c r="L83" i="5"/>
  <c r="F83" i="5"/>
  <c r="C83" i="5"/>
  <c r="D83" i="5"/>
  <c r="E83" i="5"/>
  <c r="G83" i="5"/>
  <c r="B83" i="5"/>
  <c r="K89" i="5"/>
  <c r="L89" i="5"/>
  <c r="M89" i="5"/>
  <c r="F89" i="5"/>
  <c r="G89" i="5"/>
  <c r="E89" i="5"/>
  <c r="I89" i="5"/>
  <c r="B89" i="5"/>
  <c r="C89" i="5"/>
  <c r="D89" i="5"/>
  <c r="K70" i="5"/>
  <c r="L70" i="5"/>
  <c r="I70" i="5"/>
  <c r="F70" i="5"/>
  <c r="G70" i="5"/>
  <c r="M70" i="5"/>
  <c r="D70" i="5"/>
  <c r="E70" i="5"/>
  <c r="B70" i="5"/>
  <c r="C70" i="5"/>
  <c r="K50" i="5"/>
  <c r="L50" i="5"/>
  <c r="I50" i="5"/>
  <c r="M50" i="5"/>
  <c r="E50" i="5"/>
  <c r="F50" i="5"/>
  <c r="G50" i="5"/>
  <c r="D50" i="5"/>
  <c r="B50" i="5"/>
  <c r="C50" i="5"/>
  <c r="M43" i="5"/>
  <c r="K43" i="5"/>
  <c r="L43" i="5"/>
  <c r="I43" i="5"/>
  <c r="E43" i="5"/>
  <c r="F43" i="5"/>
  <c r="C43" i="5"/>
  <c r="G43" i="5"/>
  <c r="D43" i="5"/>
  <c r="B43" i="5"/>
  <c r="M63" i="5"/>
  <c r="K63" i="5"/>
  <c r="I63" i="5"/>
  <c r="L63" i="5"/>
  <c r="E63" i="5"/>
  <c r="F63" i="5"/>
  <c r="C63" i="5"/>
  <c r="D63" i="5"/>
  <c r="G63" i="5"/>
  <c r="B63" i="5"/>
  <c r="L48" i="5"/>
  <c r="M48" i="5"/>
  <c r="I48" i="5"/>
  <c r="G48" i="5"/>
  <c r="K48" i="5"/>
  <c r="E48" i="5"/>
  <c r="B48" i="5"/>
  <c r="C48" i="5"/>
  <c r="D48" i="5"/>
  <c r="F48" i="5"/>
  <c r="M95" i="5"/>
  <c r="K95" i="5"/>
  <c r="I95" i="5"/>
  <c r="L95" i="5"/>
  <c r="F95" i="5"/>
  <c r="C95" i="5"/>
  <c r="D95" i="5"/>
  <c r="G95" i="5"/>
  <c r="E95" i="5"/>
  <c r="B95" i="5"/>
  <c r="M103" i="5"/>
  <c r="K103" i="5"/>
  <c r="L103" i="5"/>
  <c r="I103" i="5"/>
  <c r="F103" i="5"/>
  <c r="G103" i="5"/>
  <c r="C103" i="5"/>
  <c r="D103" i="5"/>
  <c r="E103" i="5"/>
  <c r="B103" i="5"/>
  <c r="L76" i="5"/>
  <c r="M76" i="5"/>
  <c r="K76" i="5"/>
  <c r="I76" i="5"/>
  <c r="G76" i="5"/>
  <c r="B76" i="5"/>
  <c r="C76" i="5"/>
  <c r="F76" i="5"/>
  <c r="D76" i="5"/>
  <c r="E76" i="5"/>
  <c r="M79" i="5"/>
  <c r="K79" i="5"/>
  <c r="I79" i="5"/>
  <c r="L79" i="5"/>
  <c r="F79" i="5"/>
  <c r="C79" i="5"/>
  <c r="D79" i="5"/>
  <c r="G79" i="5"/>
  <c r="E79" i="5"/>
  <c r="B79" i="5"/>
  <c r="L44" i="5"/>
  <c r="M44" i="5"/>
  <c r="K44" i="5"/>
  <c r="I44" i="5"/>
  <c r="G44" i="5"/>
  <c r="E44" i="5"/>
  <c r="B44" i="5"/>
  <c r="C44" i="5"/>
  <c r="F44" i="5"/>
  <c r="D44" i="5"/>
  <c r="K98" i="5"/>
  <c r="L98" i="5"/>
  <c r="I98" i="5"/>
  <c r="M98" i="5"/>
  <c r="F98" i="5"/>
  <c r="G98" i="5"/>
  <c r="D98" i="5"/>
  <c r="E98" i="5"/>
  <c r="B98" i="5"/>
  <c r="C98" i="5"/>
  <c r="K25" i="5"/>
  <c r="L25" i="5"/>
  <c r="M25" i="5"/>
  <c r="F25" i="5"/>
  <c r="G25" i="5"/>
  <c r="I25" i="5"/>
  <c r="B25" i="5"/>
  <c r="E25" i="5"/>
  <c r="C25" i="5"/>
  <c r="D25" i="5"/>
  <c r="K42" i="5"/>
  <c r="L42" i="5"/>
  <c r="M42" i="5"/>
  <c r="I42" i="5"/>
  <c r="E42" i="5"/>
  <c r="F42" i="5"/>
  <c r="G42" i="5"/>
  <c r="D42" i="5"/>
  <c r="B42" i="5"/>
  <c r="C42" i="5"/>
  <c r="M91" i="5"/>
  <c r="K91" i="5"/>
  <c r="L91" i="5"/>
  <c r="I91" i="5"/>
  <c r="F91" i="5"/>
  <c r="C91" i="5"/>
  <c r="G91" i="5"/>
  <c r="D91" i="5"/>
  <c r="E91" i="5"/>
  <c r="B91" i="5"/>
  <c r="K77" i="5"/>
  <c r="L77" i="5"/>
  <c r="M77" i="5"/>
  <c r="I77" i="5"/>
  <c r="F77" i="5"/>
  <c r="G77" i="5"/>
  <c r="E77" i="5"/>
  <c r="B77" i="5"/>
  <c r="C77" i="5"/>
  <c r="D77" i="5"/>
  <c r="M51" i="5"/>
  <c r="K51" i="5"/>
  <c r="I51" i="5"/>
  <c r="L51" i="5"/>
  <c r="E51" i="5"/>
  <c r="F51" i="5"/>
  <c r="C51" i="5"/>
  <c r="D51" i="5"/>
  <c r="G51" i="5"/>
  <c r="B51" i="5"/>
  <c r="K33" i="5"/>
  <c r="L33" i="5"/>
  <c r="M33" i="5"/>
  <c r="F33" i="5"/>
  <c r="I33" i="5"/>
  <c r="G33" i="5"/>
  <c r="E33" i="5"/>
  <c r="B33" i="5"/>
  <c r="C33" i="5"/>
  <c r="D33" i="5"/>
  <c r="M15" i="5"/>
  <c r="K15" i="5"/>
  <c r="I15" i="5"/>
  <c r="L15" i="5"/>
  <c r="E15" i="5"/>
  <c r="F15" i="5"/>
  <c r="C15" i="5"/>
  <c r="D15" i="5"/>
  <c r="G15" i="5"/>
  <c r="B15" i="5"/>
  <c r="L36" i="5"/>
  <c r="M36" i="5"/>
  <c r="K36" i="5"/>
  <c r="I36" i="5"/>
  <c r="G36" i="5"/>
  <c r="E36" i="5"/>
  <c r="F36" i="5"/>
  <c r="B36" i="5"/>
  <c r="C36" i="5"/>
  <c r="D36" i="5"/>
  <c r="L100" i="5"/>
  <c r="M100" i="5"/>
  <c r="K100" i="5"/>
  <c r="I100" i="5"/>
  <c r="G100" i="5"/>
  <c r="F100" i="5"/>
  <c r="B100" i="5"/>
  <c r="C100" i="5"/>
  <c r="D100" i="5"/>
  <c r="E100" i="5"/>
  <c r="K86" i="5"/>
  <c r="L86" i="5"/>
  <c r="I86" i="5"/>
  <c r="M86" i="5"/>
  <c r="F86" i="5"/>
  <c r="G86" i="5"/>
  <c r="D86" i="5"/>
  <c r="E86" i="5"/>
  <c r="B86" i="5"/>
  <c r="C86" i="5"/>
  <c r="K22" i="5"/>
  <c r="L22" i="5"/>
  <c r="I22" i="5"/>
  <c r="M22" i="5"/>
  <c r="E22" i="5"/>
  <c r="F22" i="5"/>
  <c r="G22" i="5"/>
  <c r="D22" i="5"/>
  <c r="B22" i="5"/>
  <c r="C22" i="5"/>
  <c r="K14" i="5"/>
  <c r="L14" i="5"/>
  <c r="I14" i="5"/>
  <c r="M14" i="5"/>
  <c r="E14" i="5"/>
  <c r="F14" i="5"/>
  <c r="G14" i="5"/>
  <c r="D14" i="5"/>
  <c r="B14" i="5"/>
  <c r="C14" i="5"/>
  <c r="L32" i="5"/>
  <c r="M32" i="5"/>
  <c r="I32" i="5"/>
  <c r="G32" i="5"/>
  <c r="K32" i="5"/>
  <c r="E32" i="5"/>
  <c r="B32" i="5"/>
  <c r="C32" i="5"/>
  <c r="D32" i="5"/>
  <c r="F32" i="5"/>
  <c r="K97" i="5"/>
  <c r="L97" i="5"/>
  <c r="M97" i="5"/>
  <c r="F97" i="5"/>
  <c r="I97" i="5"/>
  <c r="G97" i="5"/>
  <c r="E97" i="5"/>
  <c r="B97" i="5"/>
  <c r="C97" i="5"/>
  <c r="D97" i="5"/>
  <c r="K29" i="5"/>
  <c r="L29" i="5"/>
  <c r="M29" i="5"/>
  <c r="I29" i="5"/>
  <c r="F29" i="5"/>
  <c r="G29" i="5"/>
  <c r="B29" i="5"/>
  <c r="C29" i="5"/>
  <c r="D29" i="5"/>
  <c r="E29" i="5"/>
  <c r="K93" i="5"/>
  <c r="L93" i="5"/>
  <c r="M93" i="5"/>
  <c r="I93" i="5"/>
  <c r="F93" i="5"/>
  <c r="G93" i="5"/>
  <c r="E93" i="5"/>
  <c r="B93" i="5"/>
  <c r="C93" i="5"/>
  <c r="D93" i="5"/>
  <c r="K66" i="5"/>
  <c r="L66" i="5"/>
  <c r="I66" i="5"/>
  <c r="M66" i="5"/>
  <c r="F66" i="5"/>
  <c r="G66" i="5"/>
  <c r="D66" i="5"/>
  <c r="E66" i="5"/>
  <c r="B66" i="5"/>
  <c r="C66" i="5"/>
  <c r="L60" i="5"/>
  <c r="M60" i="5"/>
  <c r="K60" i="5"/>
  <c r="I60" i="5"/>
  <c r="G60" i="5"/>
  <c r="E60" i="5"/>
  <c r="B60" i="5"/>
  <c r="C60" i="5"/>
  <c r="F60" i="5"/>
  <c r="D60" i="5"/>
  <c r="L28" i="5"/>
  <c r="M28" i="5"/>
  <c r="K28" i="5"/>
  <c r="I28" i="5"/>
  <c r="G28" i="5"/>
  <c r="E28" i="5"/>
  <c r="B28" i="5"/>
  <c r="C28" i="5"/>
  <c r="F28" i="5"/>
  <c r="D28" i="5"/>
  <c r="K85" i="5"/>
  <c r="L85" i="5"/>
  <c r="M85" i="5"/>
  <c r="F85" i="5"/>
  <c r="G85" i="5"/>
  <c r="I85" i="5"/>
  <c r="E85" i="5"/>
  <c r="B85" i="5"/>
  <c r="C85" i="5"/>
  <c r="D85" i="5"/>
  <c r="K49" i="5"/>
  <c r="L49" i="5"/>
  <c r="M49" i="5"/>
  <c r="F49" i="5"/>
  <c r="I49" i="5"/>
  <c r="G49" i="5"/>
  <c r="E49" i="5"/>
  <c r="B49" i="5"/>
  <c r="C49" i="5"/>
  <c r="D49" i="5"/>
  <c r="K26" i="5"/>
  <c r="L26" i="5"/>
  <c r="M26" i="5"/>
  <c r="I26" i="5"/>
  <c r="E26" i="5"/>
  <c r="F26" i="5"/>
  <c r="G26" i="5"/>
  <c r="D26" i="5"/>
  <c r="B26" i="5"/>
  <c r="C26" i="5"/>
  <c r="L72" i="5"/>
  <c r="M72" i="5"/>
  <c r="K72" i="5"/>
  <c r="I72" i="5"/>
  <c r="G72" i="5"/>
  <c r="B72" i="5"/>
  <c r="F72" i="5"/>
  <c r="C72" i="5"/>
  <c r="D72" i="5"/>
  <c r="E72" i="5"/>
  <c r="K105" i="5"/>
  <c r="L105" i="5"/>
  <c r="M105" i="5"/>
  <c r="F105" i="5"/>
  <c r="G105" i="5"/>
  <c r="E105" i="5"/>
  <c r="B105" i="5"/>
  <c r="I105" i="5"/>
  <c r="C105" i="5"/>
  <c r="D105" i="5"/>
  <c r="L56" i="5"/>
  <c r="M56" i="5"/>
  <c r="K56" i="5"/>
  <c r="I56" i="5"/>
  <c r="G56" i="5"/>
  <c r="E56" i="5"/>
  <c r="B56" i="5"/>
  <c r="F56" i="5"/>
  <c r="C56" i="5"/>
  <c r="D56" i="5"/>
  <c r="M23" i="5"/>
  <c r="K23" i="5"/>
  <c r="L23" i="5"/>
  <c r="I23" i="5"/>
  <c r="E23" i="5"/>
  <c r="F23" i="5"/>
  <c r="G23" i="5"/>
  <c r="C23" i="5"/>
  <c r="D23" i="5"/>
  <c r="B23" i="5"/>
  <c r="K18" i="5"/>
  <c r="L18" i="5"/>
  <c r="I18" i="5"/>
  <c r="M18" i="5"/>
  <c r="E18" i="5"/>
  <c r="F18" i="5"/>
  <c r="G18" i="5"/>
  <c r="D18" i="5"/>
  <c r="B18" i="5"/>
  <c r="C18" i="5"/>
  <c r="M87" i="5"/>
  <c r="K87" i="5"/>
  <c r="L87" i="5"/>
  <c r="I87" i="5"/>
  <c r="F87" i="5"/>
  <c r="G87" i="5"/>
  <c r="C87" i="5"/>
  <c r="D87" i="5"/>
  <c r="E87" i="5"/>
  <c r="B87" i="5"/>
  <c r="L20" i="5"/>
  <c r="M20" i="5"/>
  <c r="K20" i="5"/>
  <c r="I20" i="5"/>
  <c r="G20" i="5"/>
  <c r="E20" i="5"/>
  <c r="F20" i="5"/>
  <c r="B20" i="5"/>
  <c r="C20" i="5"/>
  <c r="D20" i="5"/>
  <c r="K21" i="5"/>
  <c r="L21" i="5"/>
  <c r="M21" i="5"/>
  <c r="F21" i="5"/>
  <c r="G21" i="5"/>
  <c r="I21" i="5"/>
  <c r="E21" i="5"/>
  <c r="B21" i="5"/>
  <c r="C21" i="5"/>
  <c r="D21" i="5"/>
  <c r="K54" i="5"/>
  <c r="L54" i="5"/>
  <c r="I54" i="5"/>
  <c r="E54" i="5"/>
  <c r="F54" i="5"/>
  <c r="M54" i="5"/>
  <c r="G54" i="5"/>
  <c r="D54" i="5"/>
  <c r="B54" i="5"/>
  <c r="C54" i="5"/>
  <c r="L80" i="5"/>
  <c r="M80" i="5"/>
  <c r="I80" i="5"/>
  <c r="K80" i="5"/>
  <c r="G80" i="5"/>
  <c r="B80" i="5"/>
  <c r="C80" i="5"/>
  <c r="D80" i="5"/>
  <c r="E80" i="5"/>
  <c r="F80" i="5"/>
  <c r="L16" i="5"/>
  <c r="M16" i="5"/>
  <c r="I16" i="5"/>
  <c r="K16" i="5"/>
  <c r="G16" i="5"/>
  <c r="E16" i="5"/>
  <c r="B16" i="5"/>
  <c r="C16" i="5"/>
  <c r="D16" i="5"/>
  <c r="F16" i="5"/>
  <c r="L96" i="5"/>
  <c r="M96" i="5"/>
  <c r="I96" i="5"/>
  <c r="G96" i="5"/>
  <c r="K96" i="5"/>
  <c r="B96" i="5"/>
  <c r="C96" i="5"/>
  <c r="D96" i="5"/>
  <c r="F96" i="5"/>
  <c r="E96" i="5"/>
  <c r="K90" i="5"/>
  <c r="L90" i="5"/>
  <c r="M90" i="5"/>
  <c r="I90" i="5"/>
  <c r="F90" i="5"/>
  <c r="G90" i="5"/>
  <c r="D90" i="5"/>
  <c r="E90" i="5"/>
  <c r="B90" i="5"/>
  <c r="C90" i="5"/>
  <c r="K30" i="5"/>
  <c r="L30" i="5"/>
  <c r="I30" i="5"/>
  <c r="M30" i="5"/>
  <c r="E30" i="5"/>
  <c r="F30" i="5"/>
  <c r="G30" i="5"/>
  <c r="D30" i="5"/>
  <c r="B30" i="5"/>
  <c r="C30" i="5"/>
  <c r="M31" i="5"/>
  <c r="K31" i="5"/>
  <c r="I31" i="5"/>
  <c r="L31" i="5"/>
  <c r="E31" i="5"/>
  <c r="F31" i="5"/>
  <c r="C31" i="5"/>
  <c r="D31" i="5"/>
  <c r="G31" i="5"/>
  <c r="B31" i="5"/>
  <c r="K81" i="5"/>
  <c r="L81" i="5"/>
  <c r="M81" i="5"/>
  <c r="F81" i="5"/>
  <c r="I81" i="5"/>
  <c r="G81" i="5"/>
  <c r="E81" i="5"/>
  <c r="B81" i="5"/>
  <c r="C81" i="5"/>
  <c r="D81" i="5"/>
  <c r="L12" i="5"/>
  <c r="M12" i="5"/>
  <c r="K12" i="5"/>
  <c r="I12" i="5"/>
  <c r="G12" i="5"/>
  <c r="E12" i="5"/>
  <c r="B12" i="5"/>
  <c r="C12" i="5"/>
  <c r="F12" i="5"/>
  <c r="D12" i="5"/>
  <c r="L84" i="5"/>
  <c r="M84" i="5"/>
  <c r="K84" i="5"/>
  <c r="I84" i="5"/>
  <c r="G84" i="5"/>
  <c r="F84" i="5"/>
  <c r="B84" i="5"/>
  <c r="C84" i="5"/>
  <c r="D84" i="5"/>
  <c r="E84" i="5"/>
  <c r="K13" i="5"/>
  <c r="L13" i="5"/>
  <c r="M13" i="5"/>
  <c r="I13" i="5"/>
  <c r="F13" i="5"/>
  <c r="G13" i="5"/>
  <c r="B13" i="5"/>
  <c r="C13" i="5"/>
  <c r="D13" i="5"/>
  <c r="E13" i="5"/>
  <c r="K41" i="5"/>
  <c r="L41" i="5"/>
  <c r="M41" i="5"/>
  <c r="F41" i="5"/>
  <c r="G41" i="5"/>
  <c r="B41" i="5"/>
  <c r="I41" i="5"/>
  <c r="E41" i="5"/>
  <c r="C41" i="5"/>
  <c r="D41" i="5"/>
  <c r="K46" i="5"/>
  <c r="L46" i="5"/>
  <c r="I46" i="5"/>
  <c r="M46" i="5"/>
  <c r="E46" i="5"/>
  <c r="F46" i="5"/>
  <c r="G46" i="5"/>
  <c r="D46" i="5"/>
  <c r="B46" i="5"/>
  <c r="C46" i="5"/>
  <c r="M55" i="5"/>
  <c r="K55" i="5"/>
  <c r="L55" i="5"/>
  <c r="I55" i="5"/>
  <c r="E55" i="5"/>
  <c r="F55" i="5"/>
  <c r="G55" i="5"/>
  <c r="C55" i="5"/>
  <c r="D55" i="5"/>
  <c r="B55" i="5"/>
  <c r="M75" i="5"/>
  <c r="K75" i="5"/>
  <c r="L75" i="5"/>
  <c r="I75" i="5"/>
  <c r="F75" i="5"/>
  <c r="C75" i="5"/>
  <c r="G75" i="5"/>
  <c r="D75" i="5"/>
  <c r="E75" i="5"/>
  <c r="B75" i="5"/>
  <c r="L40" i="5"/>
  <c r="M40" i="5"/>
  <c r="K40" i="5"/>
  <c r="I40" i="5"/>
  <c r="G40" i="5"/>
  <c r="E40" i="5"/>
  <c r="B40" i="5"/>
  <c r="F40" i="5"/>
  <c r="C40" i="5"/>
  <c r="D40" i="5"/>
  <c r="L68" i="5"/>
  <c r="M68" i="5"/>
  <c r="K68" i="5"/>
  <c r="I68" i="5"/>
  <c r="G68" i="5"/>
  <c r="F68" i="5"/>
  <c r="B68" i="5"/>
  <c r="C68" i="5"/>
  <c r="D68" i="5"/>
  <c r="E68" i="5"/>
  <c r="L104" i="5"/>
  <c r="M104" i="5"/>
  <c r="K104" i="5"/>
  <c r="I104" i="5"/>
  <c r="G104" i="5"/>
  <c r="B104" i="5"/>
  <c r="F104" i="5"/>
  <c r="C104" i="5"/>
  <c r="D104" i="5"/>
  <c r="E104" i="5"/>
  <c r="K69" i="5"/>
  <c r="L69" i="5"/>
  <c r="M69" i="5"/>
  <c r="F69" i="5"/>
  <c r="G69" i="5"/>
  <c r="I69" i="5"/>
  <c r="E69" i="5"/>
  <c r="B69" i="5"/>
  <c r="C69" i="5"/>
  <c r="D69" i="5"/>
  <c r="K17" i="5"/>
  <c r="L17" i="5"/>
  <c r="M17" i="5"/>
  <c r="F17" i="5"/>
  <c r="I17" i="5"/>
  <c r="G17" i="5"/>
  <c r="E17" i="5"/>
  <c r="B17" i="5"/>
  <c r="C17" i="5"/>
  <c r="D17" i="5"/>
  <c r="K34" i="5"/>
  <c r="L34" i="5"/>
  <c r="I34" i="5"/>
  <c r="M34" i="5"/>
  <c r="E34" i="5"/>
  <c r="F34" i="5"/>
  <c r="G34" i="5"/>
  <c r="D34" i="5"/>
  <c r="B34" i="5"/>
  <c r="C34" i="5"/>
  <c r="K82" i="5"/>
  <c r="L82" i="5"/>
  <c r="I82" i="5"/>
  <c r="M82" i="5"/>
  <c r="F82" i="5"/>
  <c r="G82" i="5"/>
  <c r="D82" i="5"/>
  <c r="E82" i="5"/>
  <c r="B82" i="5"/>
  <c r="C82" i="5"/>
  <c r="L64" i="5"/>
  <c r="M64" i="5"/>
  <c r="I64" i="5"/>
  <c r="G64" i="5"/>
  <c r="E64" i="5"/>
  <c r="B64" i="5"/>
  <c r="C64" i="5"/>
  <c r="D64" i="5"/>
  <c r="K64" i="5"/>
  <c r="F64" i="5"/>
  <c r="M99" i="5"/>
  <c r="K99" i="5"/>
  <c r="I99" i="5"/>
  <c r="F99" i="5"/>
  <c r="C99" i="5"/>
  <c r="D99" i="5"/>
  <c r="L99" i="5"/>
  <c r="E99" i="5"/>
  <c r="B99" i="5"/>
  <c r="G99" i="5"/>
  <c r="K65" i="5"/>
  <c r="L65" i="5"/>
  <c r="M65" i="5"/>
  <c r="F65" i="5"/>
  <c r="I65" i="5"/>
  <c r="G65" i="5"/>
  <c r="E65" i="5"/>
  <c r="B65" i="5"/>
  <c r="C65" i="5"/>
  <c r="D65" i="5"/>
  <c r="K57" i="5"/>
  <c r="L57" i="5"/>
  <c r="M57" i="5"/>
  <c r="F57" i="5"/>
  <c r="G57" i="5"/>
  <c r="B57" i="5"/>
  <c r="E57" i="5"/>
  <c r="C57" i="5"/>
  <c r="I57" i="5"/>
  <c r="D57" i="5"/>
  <c r="K102" i="5"/>
  <c r="L102" i="5"/>
  <c r="I102" i="5"/>
  <c r="M102" i="5"/>
  <c r="F102" i="5"/>
  <c r="G102" i="5"/>
  <c r="D102" i="5"/>
  <c r="E102" i="5"/>
  <c r="B102" i="5"/>
  <c r="C102" i="5"/>
  <c r="K38" i="5"/>
  <c r="L38" i="5"/>
  <c r="I38" i="5"/>
  <c r="E38" i="5"/>
  <c r="M38" i="5"/>
  <c r="F38" i="5"/>
  <c r="G38" i="5"/>
  <c r="D38" i="5"/>
  <c r="B38" i="5"/>
  <c r="C38" i="5"/>
  <c r="K101" i="5"/>
  <c r="L101" i="5"/>
  <c r="M101" i="5"/>
  <c r="F101" i="5"/>
  <c r="G101" i="5"/>
  <c r="I101" i="5"/>
  <c r="E101" i="5"/>
  <c r="B101" i="5"/>
  <c r="C101" i="5"/>
  <c r="D101" i="5"/>
  <c r="K61" i="5"/>
  <c r="L61" i="5"/>
  <c r="M61" i="5"/>
  <c r="I61" i="5"/>
  <c r="F61" i="5"/>
  <c r="G61" i="5"/>
  <c r="B61" i="5"/>
  <c r="C61" i="5"/>
  <c r="E61" i="5"/>
  <c r="D61" i="5"/>
  <c r="M59" i="5"/>
  <c r="K59" i="5"/>
  <c r="L59" i="5"/>
  <c r="I59" i="5"/>
  <c r="E59" i="5"/>
  <c r="F59" i="5"/>
  <c r="C59" i="5"/>
  <c r="G59" i="5"/>
  <c r="D59" i="5"/>
  <c r="B59" i="5"/>
  <c r="N38" i="5" l="1"/>
  <c r="N39" i="5"/>
  <c r="N43" i="5"/>
  <c r="N32" i="5"/>
  <c r="N24" i="5"/>
  <c r="N19" i="5"/>
  <c r="N67" i="5"/>
  <c r="N37" i="5"/>
  <c r="N44" i="5"/>
  <c r="N48" i="5"/>
  <c r="N27" i="5"/>
  <c r="N60" i="5"/>
  <c r="N61" i="5"/>
  <c r="N68" i="5"/>
  <c r="N46" i="5"/>
  <c r="N54" i="5"/>
  <c r="N63" i="5"/>
  <c r="N64" i="5"/>
  <c r="N55" i="5"/>
  <c r="N56" i="5"/>
  <c r="N58" i="5"/>
  <c r="N28" i="5"/>
  <c r="N22" i="5"/>
  <c r="N69" i="5"/>
  <c r="N40" i="5"/>
  <c r="N45" i="5"/>
  <c r="N71" i="5"/>
  <c r="N18" i="5"/>
  <c r="N72" i="5"/>
  <c r="N29" i="5"/>
  <c r="N36" i="5"/>
  <c r="N51" i="5"/>
  <c r="N57" i="5"/>
  <c r="N65" i="5"/>
  <c r="N13" i="5"/>
  <c r="N30" i="5"/>
  <c r="N20" i="5"/>
  <c r="N23" i="5"/>
  <c r="N26" i="5"/>
  <c r="N73" i="5"/>
  <c r="N15" i="5"/>
  <c r="N25" i="5"/>
  <c r="N70" i="5"/>
  <c r="N47" i="5"/>
  <c r="N53" i="5"/>
  <c r="N59" i="5"/>
  <c r="N17" i="5"/>
  <c r="N41" i="5"/>
  <c r="N50" i="5"/>
  <c r="N31" i="5"/>
  <c r="N66" i="5"/>
  <c r="N12" i="5"/>
  <c r="N21" i="5"/>
  <c r="N49" i="5"/>
  <c r="N35" i="5"/>
  <c r="N52" i="5"/>
</calcChain>
</file>

<file path=xl/sharedStrings.xml><?xml version="1.0" encoding="utf-8"?>
<sst xmlns="http://schemas.openxmlformats.org/spreadsheetml/2006/main" count="64" uniqueCount="33">
  <si>
    <t>応札・応募者数</t>
  </si>
  <si>
    <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</si>
  <si>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</si>
  <si>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</si>
  <si>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</si>
  <si>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</si>
  <si>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</si>
  <si>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</si>
  <si>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</si>
  <si>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</si>
  <si>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国所管、都道府県所管の区分</t>
    <rPh sb="4" eb="8">
      <t>トドウフケン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</si>
  <si>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</si>
  <si>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</si>
  <si>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</si>
  <si>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</si>
  <si>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</si>
  <si>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支出負担行為担当官
国税庁長官官房会計課長
奈良井　功
東京都千代田区霞が関３－１－１</t>
  </si>
  <si>
    <t>インターネット環境の構築（モバイル型通信回線）　一式</t>
  </si>
  <si>
    <t>ソフトバンク株式会社
東京都港区海岸１－７－１</t>
  </si>
  <si>
    <t>一般競争入札</t>
  </si>
  <si>
    <t>同種の他の契約の予定価格を類推されるおそれがあるため公表しない</t>
  </si>
  <si>
    <t>－</t>
  </si>
  <si>
    <t>事務室用備品の購入　一式</t>
  </si>
  <si>
    <t>アイリスチトセ株式会社
宮城県仙台市青葉区北目町１－１３</t>
  </si>
  <si>
    <t>国税スマホアプリ納付通信用ネットワーク機器の借入　一式</t>
  </si>
  <si>
    <t>株式会社ビー・エス・デーインフォメーションテクノロジー
東京都中央区銀座３－４－１２</t>
  </si>
  <si>
    <t>国税スマホアプリ納付用通信回線の借入　一式</t>
  </si>
  <si>
    <t>令和4年版　財務省の機構及び財政会計六法の購入　のべ1,659冊</t>
  </si>
  <si>
    <t>支出負担行為担当官
国税庁長官官房会計課長
奈良井　功
東京都千代田区霞が関３－１－１
ほか１官署</t>
  </si>
  <si>
    <t>株式会社かんぽう
大阪府大阪市西区江戸堀１－２－１４</t>
  </si>
  <si>
    <t xml:space="preserve">分担契約
契約総額 6,729,751円
</t>
  </si>
  <si>
    <t>令和3年度「ジャパニーズウイスキーシンポジウム」の開催に係る運営業務委託　一式</t>
  </si>
  <si>
    <t>株式会社小学館集英社プロダクション
東京都千代田区神田神保町２－３０</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</si>
</sst>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5">
    <xf numFmtId="0" fontId="0" fillId="0" borderId="0" xfId="0"/>
    <xf numFmtId="0" fontId="6" fillId="0" borderId="5" xfId="1" applyFont="1" applyFill="1" applyBorder="1" applyAlignment="1">
      <alignment vertical="center" wrapText="1"/>
    </xf>
    <xf numFmtId="0" fontId="8" fillId="0" borderId="5" xfId="6" applyFont="1" applyFill="1" applyBorder="1" applyAlignment="1">
      <alignment vertical="center" wrapText="1"/>
    </xf>
    <xf numFmtId="178" fontId="8" fillId="0" borderId="5" xfId="6"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7" applyNumberFormat="1" applyFont="1" applyFill="1" applyBorder="1" applyAlignment="1">
      <alignment horizontal="center" vertical="center" wrapText="1"/>
    </xf>
    <xf numFmtId="178" fontId="6" fillId="0" borderId="5" xfId="7" applyNumberFormat="1" applyFont="1" applyFill="1" applyBorder="1" applyAlignment="1">
      <alignment horizontal="center" vertical="center" wrapText="1"/>
    </xf>
    <xf numFmtId="0" fontId="8" fillId="0" borderId="5" xfId="6" applyFont="1" applyFill="1" applyBorder="1" applyAlignment="1">
      <alignment horizontal="left" vertical="center" wrapText="1"/>
    </xf>
    <xf numFmtId="0" fontId="8" fillId="0" borderId="0" xfId="6" applyFont="1" applyFill="1">
      <alignment vertical="center"/>
    </xf>
    <xf numFmtId="0" fontId="8" fillId="0" borderId="0" xfId="6" applyFont="1" applyFill="1" applyAlignment="1">
      <alignment horizontal="center" vertical="center"/>
    </xf>
    <xf numFmtId="0" fontId="8" fillId="0" borderId="0" xfId="2" applyFont="1"/>
    <xf numFmtId="0" fontId="8" fillId="0" borderId="0" xfId="2" applyFont="1" applyAlignment="1">
      <alignment horizontal="right" vertical="center"/>
    </xf>
    <xf numFmtId="0" fontId="8" fillId="0" borderId="2" xfId="6" applyFont="1" applyFill="1" applyBorder="1" applyAlignment="1">
      <alignment horizontal="center" vertical="center" wrapText="1"/>
    </xf>
    <xf numFmtId="0" fontId="8" fillId="0" borderId="0" xfId="6" applyFont="1" applyFill="1" applyAlignment="1">
      <alignment horizontal="center" vertical="center" wrapText="1"/>
    </xf>
    <xf numFmtId="0" fontId="8" fillId="0" borderId="2" xfId="6" applyFont="1" applyBorder="1" applyAlignment="1">
      <alignment horizontal="center" vertical="center" wrapText="1"/>
    </xf>
    <xf numFmtId="38" fontId="8" fillId="0" borderId="0" xfId="3" applyFont="1" applyFill="1" applyAlignment="1">
      <alignment horizontal="left" vertical="center"/>
    </xf>
    <xf numFmtId="179" fontId="8" fillId="0" borderId="0" xfId="6" applyNumberFormat="1" applyFont="1" applyFill="1">
      <alignment vertical="center"/>
    </xf>
    <xf numFmtId="178" fontId="8" fillId="0" borderId="0" xfId="6" applyNumberFormat="1" applyFont="1" applyFill="1">
      <alignment vertical="center"/>
    </xf>
    <xf numFmtId="178" fontId="8" fillId="0" borderId="6" xfId="6" applyNumberFormat="1" applyFont="1" applyFill="1" applyBorder="1" applyAlignment="1">
      <alignment horizontal="center" vertical="center" wrapText="1"/>
    </xf>
    <xf numFmtId="181" fontId="6" fillId="0" borderId="5" xfId="1" applyNumberFormat="1" applyFont="1" applyFill="1" applyBorder="1" applyAlignment="1">
      <alignment horizontal="center" vertical="center" shrinkToFit="1"/>
    </xf>
    <xf numFmtId="0" fontId="8" fillId="0" borderId="2" xfId="6" applyFont="1" applyFill="1" applyBorder="1" applyAlignment="1">
      <alignment horizontal="center" vertical="center" wrapText="1"/>
    </xf>
    <xf numFmtId="0" fontId="8" fillId="0" borderId="7" xfId="6" applyFont="1" applyFill="1" applyBorder="1" applyAlignment="1">
      <alignment horizontal="center" vertical="center" wrapText="1"/>
    </xf>
    <xf numFmtId="0" fontId="8" fillId="0" borderId="5" xfId="6" applyFont="1" applyFill="1" applyBorder="1" applyAlignment="1">
      <alignment horizontal="center" vertical="center" wrapText="1"/>
    </xf>
    <xf numFmtId="38" fontId="8" fillId="0" borderId="2" xfId="3" applyFont="1" applyFill="1" applyBorder="1" applyAlignment="1">
      <alignment horizontal="center" vertical="center" wrapText="1"/>
    </xf>
    <xf numFmtId="179" fontId="8" fillId="0" borderId="2" xfId="6" applyNumberFormat="1" applyFont="1" applyFill="1" applyBorder="1" applyAlignment="1">
      <alignment horizontal="center" vertical="center" wrapText="1"/>
    </xf>
    <xf numFmtId="0" fontId="8" fillId="0" borderId="3" xfId="6" applyFont="1" applyFill="1" applyBorder="1" applyAlignment="1">
      <alignment horizontal="center" vertical="center"/>
    </xf>
    <xf numFmtId="0" fontId="8" fillId="0" borderId="4" xfId="6" applyFont="1" applyFill="1" applyBorder="1" applyAlignment="1">
      <alignment horizontal="center" vertical="center"/>
    </xf>
    <xf numFmtId="0" fontId="9" fillId="0" borderId="0" xfId="6" applyFont="1" applyAlignment="1">
      <alignment horizontal="left" vertical="center" wrapText="1"/>
    </xf>
    <xf numFmtId="0" fontId="10" fillId="0" borderId="0" xfId="6" applyFont="1" applyAlignment="1">
      <alignment horizontal="left" vertical="center" wrapText="1"/>
    </xf>
    <xf numFmtId="0" fontId="10" fillId="0" borderId="1" xfId="6" applyFont="1" applyBorder="1" applyAlignment="1">
      <alignment horizontal="left" vertical="center" wrapText="1"/>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5"/>
  <sheetViews>
    <sheetView showZeros="0" tabSelected="1" view="pageBreakPreview" zoomScale="80" zoomScaleNormal="100" zoomScaleSheetLayoutView="80" workbookViewId="0">
      <selection activeCell="D7" sqref="D7"/>
    </sheetView>
  </sheetViews>
  <sheetFormatPr defaultColWidth="9" defaultRowHeight="11"/>
  <cols>
    <col min="1" max="1" width="7.26953125" style="11" customWidth="1"/>
    <col min="2" max="2" width="30.6328125" style="10" customWidth="1"/>
    <col min="3" max="3" width="20.6328125" style="11" customWidth="1"/>
    <col min="4" max="4" width="14.36328125" style="11" customWidth="1"/>
    <col min="5" max="5" width="20.6328125" style="10" customWidth="1"/>
    <col min="6" max="7" width="14.36328125" style="10" customWidth="1"/>
    <col min="8" max="8" width="14.6328125" style="17" customWidth="1"/>
    <col min="9" max="9" width="14.6328125" style="11" customWidth="1"/>
    <col min="10" max="10" width="7.6328125" style="18" customWidth="1"/>
    <col min="11" max="12" width="8.08984375" style="10" customWidth="1"/>
    <col min="13" max="13" width="8.08984375" style="19" customWidth="1"/>
    <col min="14" max="14" width="13.36328125" style="10" customWidth="1"/>
    <col min="15" max="15" width="11.26953125" style="10" customWidth="1"/>
    <col min="16" max="16384" width="9" style="10"/>
  </cols>
  <sheetData>
    <row r="1" spans="1:16" ht="27.75" customHeight="1">
      <c r="A1" s="29"/>
      <c r="B1" s="32" t="s">
        <v>11</v>
      </c>
      <c r="C1" s="33"/>
      <c r="D1" s="33"/>
      <c r="E1" s="33"/>
      <c r="F1" s="33"/>
      <c r="G1" s="33"/>
      <c r="H1" s="34"/>
      <c r="I1" s="33"/>
      <c r="J1" s="33"/>
      <c r="K1" s="33"/>
      <c r="L1" s="33"/>
      <c r="M1" s="33"/>
      <c r="N1" s="33"/>
    </row>
    <row r="2" spans="1:16">
      <c r="A2" s="30"/>
    </row>
    <row r="3" spans="1:16">
      <c r="A3" s="30"/>
      <c r="B3" s="12"/>
      <c r="N3" s="13"/>
    </row>
    <row r="4" spans="1:16" ht="22" customHeight="1">
      <c r="A4" s="30"/>
      <c r="B4" s="22" t="s">
        <v>12</v>
      </c>
      <c r="C4" s="22" t="s">
        <v>2</v>
      </c>
      <c r="D4" s="22" t="s">
        <v>3</v>
      </c>
      <c r="E4" s="22" t="s">
        <v>4</v>
      </c>
      <c r="F4" s="23" t="s">
        <v>5</v>
      </c>
      <c r="G4" s="22" t="s">
        <v>13</v>
      </c>
      <c r="H4" s="25" t="s">
        <v>6</v>
      </c>
      <c r="I4" s="22" t="s">
        <v>7</v>
      </c>
      <c r="J4" s="26" t="s">
        <v>8</v>
      </c>
      <c r="K4" s="27" t="s">
        <v>14</v>
      </c>
      <c r="L4" s="28"/>
      <c r="M4" s="28"/>
      <c r="N4" s="23" t="s">
        <v>15</v>
      </c>
    </row>
    <row r="5" spans="1:16" s="15" customFormat="1" ht="36.75" customHeight="1">
      <c r="A5" s="31"/>
      <c r="B5" s="22"/>
      <c r="C5" s="22"/>
      <c r="D5" s="22"/>
      <c r="E5" s="22"/>
      <c r="F5" s="24"/>
      <c r="G5" s="22"/>
      <c r="H5" s="25"/>
      <c r="I5" s="22"/>
      <c r="J5" s="26"/>
      <c r="K5" s="14" t="s">
        <v>9</v>
      </c>
      <c r="L5" s="14" t="s">
        <v>10</v>
      </c>
      <c r="M5" s="20" t="s">
        <v>0</v>
      </c>
      <c r="N5" s="24"/>
    </row>
    <row r="6" spans="1:16" s="15" customFormat="1" ht="80" customHeight="1">
      <c r="A6" s="16"/>
      <c r="B6" s="2" t="s">
        <v>17</v>
      </c>
      <c r="C6" s="1" t="s">
        <v>16</v>
      </c>
      <c r="D6" s="21">
        <v>44596</v>
      </c>
      <c r="E6" s="2" t="s">
        <v>18</v>
      </c>
      <c r="F6" s="3">
        <v>9010401052465</v>
      </c>
      <c r="G6" s="4" t="s">
        <v>19</v>
      </c>
      <c r="H6" s="5" t="s">
        <v>20</v>
      </c>
      <c r="I6" s="5">
        <v>5880384</v>
      </c>
      <c r="J6" s="6" t="s">
        <v>21</v>
      </c>
      <c r="K6" s="7" t="s">
        <v>1</v>
      </c>
      <c r="L6" s="7">
        <v>0</v>
      </c>
      <c r="M6" s="8" t="s">
        <v>1</v>
      </c>
      <c r="N6" s="9">
        <v>0</v>
      </c>
      <c r="O6" s="15" t="str">
        <f>IF(A6="","",VLOOKUP(A6,#REF!,53,FALSE))</f>
        <v/>
      </c>
      <c r="P6" s="15" t="str">
        <f>IF(A6="","",IF(VLOOKUP(A6,#REF!,14,FALSE)="他官署で調達手続きを実施のため","×",IF(VLOOKUP(A6,#REF!,21,FALSE)="②同種の他の契約の予定価格を類推されるおそれがあるため公表しない","×","○")))</f>
        <v/>
      </c>
    </row>
    <row r="7" spans="1:16" s="15" customFormat="1" ht="80" customHeight="1">
      <c r="A7" s="16"/>
      <c r="B7" s="2" t="s">
        <v>22</v>
      </c>
      <c r="C7" s="1" t="s">
        <v>16</v>
      </c>
      <c r="D7" s="21">
        <v>44607</v>
      </c>
      <c r="E7" s="2" t="s">
        <v>23</v>
      </c>
      <c r="F7" s="3">
        <v>1370001012147</v>
      </c>
      <c r="G7" s="4" t="s">
        <v>19</v>
      </c>
      <c r="H7" s="5" t="s">
        <v>20</v>
      </c>
      <c r="I7" s="5">
        <v>2687586</v>
      </c>
      <c r="J7" s="6" t="s">
        <v>21</v>
      </c>
      <c r="K7" s="7" t="s">
        <v>1</v>
      </c>
      <c r="L7" s="7">
        <v>0</v>
      </c>
      <c r="M7" s="8" t="s">
        <v>1</v>
      </c>
      <c r="N7" s="9">
        <v>0</v>
      </c>
      <c r="O7" s="15" t="str">
        <f>IF(A7="","",VLOOKUP(A7,#REF!,53,FALSE))</f>
        <v/>
      </c>
      <c r="P7" s="15" t="str">
        <f>IF(A7="","",IF(VLOOKUP(A7,#REF!,14,FALSE)="他官署で調達手続きを実施のため","×",IF(VLOOKUP(A7,#REF!,21,FALSE)="②同種の他の契約の予定価格を類推されるおそれがあるため公表しない","×","○")))</f>
        <v/>
      </c>
    </row>
    <row r="8" spans="1:16" s="15" customFormat="1" ht="80" customHeight="1">
      <c r="A8" s="16"/>
      <c r="B8" s="2" t="s">
        <v>24</v>
      </c>
      <c r="C8" s="1" t="s">
        <v>16</v>
      </c>
      <c r="D8" s="21">
        <v>44610</v>
      </c>
      <c r="E8" s="2" t="s">
        <v>25</v>
      </c>
      <c r="F8" s="3">
        <v>4010002039073</v>
      </c>
      <c r="G8" s="4" t="s">
        <v>19</v>
      </c>
      <c r="H8" s="5" t="s">
        <v>20</v>
      </c>
      <c r="I8" s="5">
        <v>9080893</v>
      </c>
      <c r="J8" s="6" t="s">
        <v>21</v>
      </c>
      <c r="K8" s="7" t="s">
        <v>1</v>
      </c>
      <c r="L8" s="7">
        <v>0</v>
      </c>
      <c r="M8" s="8" t="s">
        <v>1</v>
      </c>
      <c r="N8" s="9">
        <v>0</v>
      </c>
      <c r="O8" s="15" t="str">
        <f>IF(A8="","",VLOOKUP(A8,#REF!,53,FALSE))</f>
        <v/>
      </c>
      <c r="P8" s="15" t="str">
        <f>IF(A8="","",IF(VLOOKUP(A8,#REF!,14,FALSE)="他官署で調達手続きを実施のため","×",IF(VLOOKUP(A8,#REF!,21,FALSE)="②同種の他の契約の予定価格を類推されるおそれがあるため公表しない","×","○")))</f>
        <v/>
      </c>
    </row>
    <row r="9" spans="1:16" s="15" customFormat="1" ht="80" customHeight="1">
      <c r="A9" s="16"/>
      <c r="B9" s="2" t="s">
        <v>26</v>
      </c>
      <c r="C9" s="1" t="s">
        <v>16</v>
      </c>
      <c r="D9" s="21">
        <v>44610</v>
      </c>
      <c r="E9" s="2" t="s">
        <v>18</v>
      </c>
      <c r="F9" s="3">
        <v>9010401052465</v>
      </c>
      <c r="G9" s="4" t="s">
        <v>19</v>
      </c>
      <c r="H9" s="5" t="s">
        <v>20</v>
      </c>
      <c r="I9" s="5">
        <v>18397033</v>
      </c>
      <c r="J9" s="6" t="s">
        <v>21</v>
      </c>
      <c r="K9" s="7" t="s">
        <v>1</v>
      </c>
      <c r="L9" s="7">
        <v>0</v>
      </c>
      <c r="M9" s="8" t="s">
        <v>1</v>
      </c>
      <c r="N9" s="9">
        <v>0</v>
      </c>
      <c r="O9" s="15" t="str">
        <f>IF(A9="","",VLOOKUP(A9,#REF!,53,FALSE))</f>
        <v/>
      </c>
      <c r="P9" s="15" t="str">
        <f>IF(A9="","",IF(VLOOKUP(A9,#REF!,14,FALSE)="他官署で調達手続きを実施のため","×",IF(VLOOKUP(A9,#REF!,21,FALSE)="②同種の他の契約の予定価格を類推されるおそれがあるため公表しない","×","○")))</f>
        <v/>
      </c>
    </row>
    <row r="10" spans="1:16" s="15" customFormat="1" ht="80" customHeight="1">
      <c r="A10" s="16"/>
      <c r="B10" s="2" t="s">
        <v>27</v>
      </c>
      <c r="C10" s="1" t="s">
        <v>28</v>
      </c>
      <c r="D10" s="21">
        <v>44610</v>
      </c>
      <c r="E10" s="2" t="s">
        <v>29</v>
      </c>
      <c r="F10" s="3">
        <v>7120001042411</v>
      </c>
      <c r="G10" s="4" t="s">
        <v>19</v>
      </c>
      <c r="H10" s="5" t="s">
        <v>20</v>
      </c>
      <c r="I10" s="5">
        <v>4125427</v>
      </c>
      <c r="J10" s="6" t="s">
        <v>21</v>
      </c>
      <c r="K10" s="7" t="s">
        <v>1</v>
      </c>
      <c r="L10" s="7">
        <v>0</v>
      </c>
      <c r="M10" s="8" t="s">
        <v>1</v>
      </c>
      <c r="N10" s="9" t="s">
        <v>30</v>
      </c>
      <c r="O10" s="15" t="str">
        <f>IF(A10="","",VLOOKUP(A10,#REF!,53,FALSE))</f>
        <v/>
      </c>
      <c r="P10" s="15" t="str">
        <f>IF(A10="","",IF(VLOOKUP(A10,#REF!,14,FALSE)="他官署で調達手続きを実施のため","×",IF(VLOOKUP(A10,#REF!,21,FALSE)="②同種の他の契約の予定価格を類推されるおそれがあるため公表しない","×","○")))</f>
        <v/>
      </c>
    </row>
    <row r="11" spans="1:16" s="15" customFormat="1" ht="80" customHeight="1">
      <c r="A11" s="16"/>
      <c r="B11" s="2" t="s">
        <v>31</v>
      </c>
      <c r="C11" s="1" t="s">
        <v>16</v>
      </c>
      <c r="D11" s="21">
        <v>44614</v>
      </c>
      <c r="E11" s="2" t="s">
        <v>32</v>
      </c>
      <c r="F11" s="3">
        <v>9010001018924</v>
      </c>
      <c r="G11" s="4" t="s">
        <v>19</v>
      </c>
      <c r="H11" s="5" t="s">
        <v>20</v>
      </c>
      <c r="I11" s="5">
        <v>8800000</v>
      </c>
      <c r="J11" s="6" t="s">
        <v>21</v>
      </c>
      <c r="K11" s="7" t="s">
        <v>1</v>
      </c>
      <c r="L11" s="7">
        <v>0</v>
      </c>
      <c r="M11" s="8" t="s">
        <v>1</v>
      </c>
      <c r="N11" s="9">
        <v>0</v>
      </c>
      <c r="O11" s="15" t="str">
        <f>IF(A11="","",VLOOKUP(A11,#REF!,53,FALSE))</f>
        <v/>
      </c>
      <c r="P11" s="15" t="str">
        <f>IF(A11="","",IF(VLOOKUP(A11,#REF!,14,FALSE)="他官署で調達手続きを実施のため","×",IF(VLOOKUP(A11,#REF!,21,FALSE)="②同種の他の契約の予定価格を類推されるおそれがあるため公表しない","×","○")))</f>
        <v/>
      </c>
    </row>
    <row r="12" spans="1:16" s="15" customFormat="1" ht="60" customHeight="1">
      <c r="A12" s="16"/>
      <c r="B12" s="2" t="str">
        <f>IF(A12="","",VLOOKUP(A12,#REF!,5,FALSE))</f>
        <v/>
      </c>
      <c r="C12" s="1" t="str">
        <f>IF(A12="","",VLOOKUP(A12,#REF!,6,FALSE))</f>
        <v/>
      </c>
      <c r="D12" s="21" t="str">
        <f>IF(A12="","",VLOOKUP(A12,#REF!,9,FALSE))</f>
        <v/>
      </c>
      <c r="E12" s="2" t="str">
        <f>IF(A12="","",VLOOKUP(A12,#REF!,10,FALSE))</f>
        <v/>
      </c>
      <c r="F12" s="3" t="str">
        <f>IF(A12="","",VLOOKUP(A12,#REF!,11,FALSE))</f>
        <v/>
      </c>
      <c r="G12" s="4" t="str">
        <f>IF(A12="","",IF(VLOOKUP(A12,#REF!,12,FALSE)="②一般競争入札（総合評価方式）","一般競争入札"&amp;CHAR(10)&amp;"（総合評価方式）","一般競争入札"))</f>
        <v/>
      </c>
      <c r="H12" s="5" t="str">
        <f>IF(A12="","",IF(VLOOKUP(A12,#REF!,14,FALSE)="他官署で調達手続きを実施のため","他官署で調達手続きを実施のため",IF(VLOOKUP(A12,#REF!,21,FALSE)="②同種の他の契約の予定価格を類推されるおそれがあるため公表しない","同種の他の契約の予定価格を類推されるおそれがあるため公表しない",IF(VLOOKUP(A12,#REF!,21,FALSE)="－","－",IF(VLOOKUP(A12,#REF!,7,FALSE)&lt;&gt;"",TEXT(VLOOKUP(A12,#REF!,14,FALSE),"#,##0円")&amp;CHAR(10)&amp;"(A)",VLOOKUP(A12,#REF!,14,FALSE))))))</f>
        <v/>
      </c>
      <c r="I12" s="5" t="str">
        <f>IF(A12="","",VLOOKUP(A12,#REF!,15,FALSE))</f>
        <v/>
      </c>
      <c r="J12" s="6" t="str">
        <f>IF(A12="","",IF(VLOOKUP(A12,#REF!,14,FALSE)="他官署で調達手続きを実施のため","－",IF(VLOOKUP(A12,#REF!,21,FALSE)="②同種の他の契約の予定価格を類推されるおそれがあるため公表しない","－",IF(VLOOKUP(A12,#REF!,21,FALSE)="－","－",IF(VLOOKUP(A12,#REF!,7,FALSE)&lt;&gt;"",TEXT(VLOOKUP(A12,#REF!,17,FALSE),"#.0%")&amp;CHAR(10)&amp;"(B/A×100)",VLOOKUP(A12,#REF!,17,FALSE))))))</f>
        <v/>
      </c>
      <c r="K12" s="7" t="str">
        <f>IF(A12="","",IF(VLOOKUP(A12,#REF!,27,FALSE)="①公益社団法人","公社",IF(VLOOKUP(A12,#REF!,27,FALSE)="②公益財団法人","公財","")))</f>
        <v/>
      </c>
      <c r="L12" s="7" t="str">
        <f>IF(A12="","",VLOOKUP(A12,#REF!,28,FALSE))</f>
        <v/>
      </c>
      <c r="M12" s="8" t="str">
        <f>IF(A12="","",IF(VLOOKUP(A12,#REF!,28,FALSE)="国所管",VLOOKUP(A12,#REF!,22,FALSE),""))</f>
        <v/>
      </c>
      <c r="N12" s="9" t="str">
        <f>IF(A12="","",IF(AND(P12="○",O12="分担契約/単価契約"),"単価契約"&amp;CHAR(10)&amp;"予定調達総額 "&amp;TEXT(VLOOKUP(A12,#REF!,16,FALSE),"#,##0円")&amp;"(B)"&amp;CHAR(10)&amp;"分担契約"&amp;CHAR(10)&amp;VLOOKUP(A12,#REF!,32,FALSE),IF(AND(P12="○",O12="分担契約"),"分担契約"&amp;CHAR(10)&amp;"契約総額 "&amp;TEXT(VLOOKUP(A12,#REF!,16,FALSE),"#,##0円")&amp;"(B)"&amp;CHAR(10)&amp;VLOOKUP(A12,#REF!,32,FALSE),(IF(O12="分担契約/単価契約","単価契約"&amp;CHAR(10)&amp;"予定調達総額 "&amp;TEXT(VLOOKUP(A12,#REF!,16,FALSE),"#,##0円")&amp;CHAR(10)&amp;"分担契約"&amp;CHAR(10)&amp;VLOOKUP(A12,#REF!,32,FALSE),IF(O12="分担契約","分担契約"&amp;CHAR(10)&amp;"契約総額 "&amp;TEXT(VLOOKUP(A12,#REF!,16,FALSE),"#,##0円")&amp;CHAR(10)&amp;VLOOKUP(A12,#REF!,32,FALSE),IF(O12="単価契約","単価契約"&amp;CHAR(10)&amp;"予定調達総額 "&amp;TEXT(VLOOKUP(A12,#REF!,16,FALSE),"#,##0円")&amp;CHAR(10)&amp;VLOOKUP(A12,#REF!,32,FALSE),VLOOKUP(A12,#REF!,32,FALSE))))))))</f>
        <v/>
      </c>
      <c r="O12" s="15" t="str">
        <f>IF(A12="","",VLOOKUP(A12,#REF!,53,FALSE))</f>
        <v/>
      </c>
      <c r="P12" s="15" t="str">
        <f>IF(A12="","",IF(VLOOKUP(A12,#REF!,14,FALSE)="他官署で調達手続きを実施のため","×",IF(VLOOKUP(A12,#REF!,21,FALSE)="②同種の他の契約の予定価格を類推されるおそれがあるため公表しない","×","○")))</f>
        <v/>
      </c>
    </row>
    <row r="13" spans="1:16" s="15" customFormat="1" ht="60" customHeight="1">
      <c r="A13" s="16"/>
      <c r="B13" s="2" t="str">
        <f>IF(A13="","",VLOOKUP(A13,#REF!,5,FALSE))</f>
        <v/>
      </c>
      <c r="C13" s="1" t="str">
        <f>IF(A13="","",VLOOKUP(A13,#REF!,6,FALSE))</f>
        <v/>
      </c>
      <c r="D13" s="21" t="str">
        <f>IF(A13="","",VLOOKUP(A13,#REF!,9,FALSE))</f>
        <v/>
      </c>
      <c r="E13" s="2" t="str">
        <f>IF(A13="","",VLOOKUP(A13,#REF!,10,FALSE))</f>
        <v/>
      </c>
      <c r="F13" s="3" t="str">
        <f>IF(A13="","",VLOOKUP(A13,#REF!,11,FALSE))</f>
        <v/>
      </c>
      <c r="G13" s="4" t="str">
        <f>IF(A13="","",IF(VLOOKUP(A13,#REF!,12,FALSE)="②一般競争入札（総合評価方式）","一般競争入札"&amp;CHAR(10)&amp;"（総合評価方式）","一般競争入札"))</f>
        <v/>
      </c>
      <c r="H13" s="5" t="str">
        <f>IF(A13="","",IF(VLOOKUP(A13,#REF!,14,FALSE)="他官署で調達手続きを実施のため","他官署で調達手続きを実施のため",IF(VLOOKUP(A13,#REF!,21,FALSE)="②同種の他の契約の予定価格を類推されるおそれがあるため公表しない","同種の他の契約の予定価格を類推されるおそれがあるため公表しない",IF(VLOOKUP(A13,#REF!,21,FALSE)="－","－",IF(VLOOKUP(A13,#REF!,7,FALSE)&lt;&gt;"",TEXT(VLOOKUP(A13,#REF!,14,FALSE),"#,##0円")&amp;CHAR(10)&amp;"(A)",VLOOKUP(A13,#REF!,14,FALSE))))))</f>
        <v/>
      </c>
      <c r="I13" s="5" t="str">
        <f>IF(A13="","",VLOOKUP(A13,#REF!,15,FALSE))</f>
        <v/>
      </c>
      <c r="J13" s="6" t="str">
        <f>IF(A13="","",IF(VLOOKUP(A13,#REF!,14,FALSE)="他官署で調達手続きを実施のため","－",IF(VLOOKUP(A13,#REF!,21,FALSE)="②同種の他の契約の予定価格を類推されるおそれがあるため公表しない","－",IF(VLOOKUP(A13,#REF!,21,FALSE)="－","－",IF(VLOOKUP(A13,#REF!,7,FALSE)&lt;&gt;"",TEXT(VLOOKUP(A13,#REF!,17,FALSE),"#.0%")&amp;CHAR(10)&amp;"(B/A×100)",VLOOKUP(A13,#REF!,17,FALSE))))))</f>
        <v/>
      </c>
      <c r="K13" s="7" t="str">
        <f>IF(A13="","",IF(VLOOKUP(A13,#REF!,27,FALSE)="①公益社団法人","公社",IF(VLOOKUP(A13,#REF!,27,FALSE)="②公益財団法人","公財","")))</f>
        <v/>
      </c>
      <c r="L13" s="7" t="str">
        <f>IF(A13="","",VLOOKUP(A13,#REF!,28,FALSE))</f>
        <v/>
      </c>
      <c r="M13" s="8" t="str">
        <f>IF(A13="","",IF(VLOOKUP(A13,#REF!,28,FALSE)="国所管",VLOOKUP(A13,#REF!,22,FALSE),""))</f>
        <v/>
      </c>
      <c r="N13" s="9" t="str">
        <f>IF(A13="","",IF(AND(P13="○",O13="分担契約/単価契約"),"単価契約"&amp;CHAR(10)&amp;"予定調達総額 "&amp;TEXT(VLOOKUP(A13,#REF!,16,FALSE),"#,##0円")&amp;"(B)"&amp;CHAR(10)&amp;"分担契約"&amp;CHAR(10)&amp;VLOOKUP(A13,#REF!,32,FALSE),IF(AND(P13="○",O13="分担契約"),"分担契約"&amp;CHAR(10)&amp;"契約総額 "&amp;TEXT(VLOOKUP(A13,#REF!,16,FALSE),"#,##0円")&amp;"(B)"&amp;CHAR(10)&amp;VLOOKUP(A13,#REF!,32,FALSE),(IF(O13="分担契約/単価契約","単価契約"&amp;CHAR(10)&amp;"予定調達総額 "&amp;TEXT(VLOOKUP(A13,#REF!,16,FALSE),"#,##0円")&amp;CHAR(10)&amp;"分担契約"&amp;CHAR(10)&amp;VLOOKUP(A13,#REF!,32,FALSE),IF(O13="分担契約","分担契約"&amp;CHAR(10)&amp;"契約総額 "&amp;TEXT(VLOOKUP(A13,#REF!,16,FALSE),"#,##0円")&amp;CHAR(10)&amp;VLOOKUP(A13,#REF!,32,FALSE),IF(O13="単価契約","単価契約"&amp;CHAR(10)&amp;"予定調達総額 "&amp;TEXT(VLOOKUP(A13,#REF!,16,FALSE),"#,##0円")&amp;CHAR(10)&amp;VLOOKUP(A13,#REF!,32,FALSE),VLOOKUP(A13,#REF!,32,FALSE))))))))</f>
        <v/>
      </c>
      <c r="O13" s="15" t="str">
        <f>IF(A13="","",VLOOKUP(A13,#REF!,53,FALSE))</f>
        <v/>
      </c>
      <c r="P13" s="15" t="str">
        <f>IF(A13="","",IF(VLOOKUP(A13,#REF!,14,FALSE)="他官署で調達手続きを実施のため","×",IF(VLOOKUP(A13,#REF!,21,FALSE)="②同種の他の契約の予定価格を類推されるおそれがあるため公表しない","×","○")))</f>
        <v/>
      </c>
    </row>
    <row r="14" spans="1:16" s="15" customFormat="1" ht="60" customHeight="1">
      <c r="A14" s="16"/>
      <c r="B14" s="2" t="str">
        <f>IF(A14="","",VLOOKUP(A14,#REF!,5,FALSE))</f>
        <v/>
      </c>
      <c r="C14" s="1" t="str">
        <f>IF(A14="","",VLOOKUP(A14,#REF!,6,FALSE))</f>
        <v/>
      </c>
      <c r="D14" s="21" t="str">
        <f>IF(A14="","",VLOOKUP(A14,#REF!,9,FALSE))</f>
        <v/>
      </c>
      <c r="E14" s="2" t="str">
        <f>IF(A14="","",VLOOKUP(A14,#REF!,10,FALSE))</f>
        <v/>
      </c>
      <c r="F14" s="3" t="str">
        <f>IF(A14="","",VLOOKUP(A14,#REF!,11,FALSE))</f>
        <v/>
      </c>
      <c r="G14" s="4" t="str">
        <f>IF(A14="","",IF(VLOOKUP(A14,#REF!,12,FALSE)="②一般競争入札（総合評価方式）","一般競争入札"&amp;CHAR(10)&amp;"（総合評価方式）","一般競争入札"))</f>
        <v/>
      </c>
      <c r="H14" s="5" t="str">
        <f>IF(A14="","",IF(VLOOKUP(A14,#REF!,14,FALSE)="他官署で調達手続きを実施のため","他官署で調達手続きを実施のため",IF(VLOOKUP(A14,#REF!,21,FALSE)="②同種の他の契約の予定価格を類推されるおそれがあるため公表しない","同種の他の契約の予定価格を類推されるおそれがあるため公表しない",IF(VLOOKUP(A14,#REF!,21,FALSE)="－","－",IF(VLOOKUP(A14,#REF!,7,FALSE)&lt;&gt;"",TEXT(VLOOKUP(A14,#REF!,14,FALSE),"#,##0円")&amp;CHAR(10)&amp;"(A)",VLOOKUP(A14,#REF!,14,FALSE))))))</f>
        <v/>
      </c>
      <c r="I14" s="5" t="str">
        <f>IF(A14="","",VLOOKUP(A14,#REF!,15,FALSE))</f>
        <v/>
      </c>
      <c r="J14" s="6" t="str">
        <f>IF(A14="","",IF(VLOOKUP(A14,#REF!,14,FALSE)="他官署で調達手続きを実施のため","－",IF(VLOOKUP(A14,#REF!,21,FALSE)="②同種の他の契約の予定価格を類推されるおそれがあるため公表しない","－",IF(VLOOKUP(A14,#REF!,21,FALSE)="－","－",IF(VLOOKUP(A14,#REF!,7,FALSE)&lt;&gt;"",TEXT(VLOOKUP(A14,#REF!,17,FALSE),"#.0%")&amp;CHAR(10)&amp;"(B/A×100)",VLOOKUP(A14,#REF!,17,FALSE))))))</f>
        <v/>
      </c>
      <c r="K14" s="7" t="str">
        <f>IF(A14="","",IF(VLOOKUP(A14,#REF!,27,FALSE)="①公益社団法人","公社",IF(VLOOKUP(A14,#REF!,27,FALSE)="②公益財団法人","公財","")))</f>
        <v/>
      </c>
      <c r="L14" s="7" t="str">
        <f>IF(A14="","",VLOOKUP(A14,#REF!,28,FALSE))</f>
        <v/>
      </c>
      <c r="M14" s="8" t="str">
        <f>IF(A14="","",IF(VLOOKUP(A14,#REF!,28,FALSE)="国所管",VLOOKUP(A14,#REF!,22,FALSE),""))</f>
        <v/>
      </c>
      <c r="N14" s="9" t="str">
        <f>IF(A14="","",IF(AND(P14="○",O14="分担契約/単価契約"),"単価契約"&amp;CHAR(10)&amp;"予定調達総額 "&amp;TEXT(VLOOKUP(A14,#REF!,16,FALSE),"#,##0円")&amp;"(B)"&amp;CHAR(10)&amp;"分担契約"&amp;CHAR(10)&amp;VLOOKUP(A14,#REF!,32,FALSE),IF(AND(P14="○",O14="分担契約"),"分担契約"&amp;CHAR(10)&amp;"契約総額 "&amp;TEXT(VLOOKUP(A14,#REF!,16,FALSE),"#,##0円")&amp;"(B)"&amp;CHAR(10)&amp;VLOOKUP(A14,#REF!,32,FALSE),(IF(O14="分担契約/単価契約","単価契約"&amp;CHAR(10)&amp;"予定調達総額 "&amp;TEXT(VLOOKUP(A14,#REF!,16,FALSE),"#,##0円")&amp;CHAR(10)&amp;"分担契約"&amp;CHAR(10)&amp;VLOOKUP(A14,#REF!,32,FALSE),IF(O14="分担契約","分担契約"&amp;CHAR(10)&amp;"契約総額 "&amp;TEXT(VLOOKUP(A14,#REF!,16,FALSE),"#,##0円")&amp;CHAR(10)&amp;VLOOKUP(A14,#REF!,32,FALSE),IF(O14="単価契約","単価契約"&amp;CHAR(10)&amp;"予定調達総額 "&amp;TEXT(VLOOKUP(A14,#REF!,16,FALSE),"#,##0円")&amp;CHAR(10)&amp;VLOOKUP(A14,#REF!,32,FALSE),VLOOKUP(A14,#REF!,32,FALSE))))))))</f>
        <v/>
      </c>
      <c r="O14" s="15" t="str">
        <f>IF(A14="","",VLOOKUP(A14,#REF!,53,FALSE))</f>
        <v/>
      </c>
      <c r="P14" s="15" t="str">
        <f>IF(A14="","",IF(VLOOKUP(A14,#REF!,14,FALSE)="他官署で調達手続きを実施のため","×",IF(VLOOKUP(A14,#REF!,21,FALSE)="②同種の他の契約の予定価格を類推されるおそれがあるため公表しない","×","○")))</f>
        <v/>
      </c>
    </row>
    <row r="15" spans="1:16" s="15" customFormat="1" ht="60" customHeight="1">
      <c r="A15" s="16"/>
      <c r="B15" s="2" t="str">
        <f>IF(A15="","",VLOOKUP(A15,#REF!,5,FALSE))</f>
        <v/>
      </c>
      <c r="C15" s="1" t="str">
        <f>IF(A15="","",VLOOKUP(A15,#REF!,6,FALSE))</f>
        <v/>
      </c>
      <c r="D15" s="21" t="str">
        <f>IF(A15="","",VLOOKUP(A15,#REF!,9,FALSE))</f>
        <v/>
      </c>
      <c r="E15" s="2" t="str">
        <f>IF(A15="","",VLOOKUP(A15,#REF!,10,FALSE))</f>
        <v/>
      </c>
      <c r="F15" s="3" t="str">
        <f>IF(A15="","",VLOOKUP(A15,#REF!,11,FALSE))</f>
        <v/>
      </c>
      <c r="G15" s="4" t="str">
        <f>IF(A15="","",IF(VLOOKUP(A15,#REF!,12,FALSE)="②一般競争入札（総合評価方式）","一般競争入札"&amp;CHAR(10)&amp;"（総合評価方式）","一般競争入札"))</f>
        <v/>
      </c>
      <c r="H15" s="5" t="str">
        <f>IF(A15="","",IF(VLOOKUP(A15,#REF!,14,FALSE)="他官署で調達手続きを実施のため","他官署で調達手続きを実施のため",IF(VLOOKUP(A15,#REF!,21,FALSE)="②同種の他の契約の予定価格を類推されるおそれがあるため公表しない","同種の他の契約の予定価格を類推されるおそれがあるため公表しない",IF(VLOOKUP(A15,#REF!,21,FALSE)="－","－",IF(VLOOKUP(A15,#REF!,7,FALSE)&lt;&gt;"",TEXT(VLOOKUP(A15,#REF!,14,FALSE),"#,##0円")&amp;CHAR(10)&amp;"(A)",VLOOKUP(A15,#REF!,14,FALSE))))))</f>
        <v/>
      </c>
      <c r="I15" s="5" t="str">
        <f>IF(A15="","",VLOOKUP(A15,#REF!,15,FALSE))</f>
        <v/>
      </c>
      <c r="J15" s="6" t="str">
        <f>IF(A15="","",IF(VLOOKUP(A15,#REF!,14,FALSE)="他官署で調達手続きを実施のため","－",IF(VLOOKUP(A15,#REF!,21,FALSE)="②同種の他の契約の予定価格を類推されるおそれがあるため公表しない","－",IF(VLOOKUP(A15,#REF!,21,FALSE)="－","－",IF(VLOOKUP(A15,#REF!,7,FALSE)&lt;&gt;"",TEXT(VLOOKUP(A15,#REF!,17,FALSE),"#.0%")&amp;CHAR(10)&amp;"(B/A×100)",VLOOKUP(A15,#REF!,17,FALSE))))))</f>
        <v/>
      </c>
      <c r="K15" s="7" t="str">
        <f>IF(A15="","",IF(VLOOKUP(A15,#REF!,27,FALSE)="①公益社団法人","公社",IF(VLOOKUP(A15,#REF!,27,FALSE)="②公益財団法人","公財","")))</f>
        <v/>
      </c>
      <c r="L15" s="7" t="str">
        <f>IF(A15="","",VLOOKUP(A15,#REF!,28,FALSE))</f>
        <v/>
      </c>
      <c r="M15" s="8" t="str">
        <f>IF(A15="","",IF(VLOOKUP(A15,#REF!,28,FALSE)="国所管",VLOOKUP(A15,#REF!,22,FALSE),""))</f>
        <v/>
      </c>
      <c r="N15" s="9" t="str">
        <f>IF(A15="","",IF(AND(P15="○",O15="分担契約/単価契約"),"単価契約"&amp;CHAR(10)&amp;"予定調達総額 "&amp;TEXT(VLOOKUP(A15,#REF!,16,FALSE),"#,##0円")&amp;"(B)"&amp;CHAR(10)&amp;"分担契約"&amp;CHAR(10)&amp;VLOOKUP(A15,#REF!,32,FALSE),IF(AND(P15="○",O15="分担契約"),"分担契約"&amp;CHAR(10)&amp;"契約総額 "&amp;TEXT(VLOOKUP(A15,#REF!,16,FALSE),"#,##0円")&amp;"(B)"&amp;CHAR(10)&amp;VLOOKUP(A15,#REF!,32,FALSE),(IF(O15="分担契約/単価契約","単価契約"&amp;CHAR(10)&amp;"予定調達総額 "&amp;TEXT(VLOOKUP(A15,#REF!,16,FALSE),"#,##0円")&amp;CHAR(10)&amp;"分担契約"&amp;CHAR(10)&amp;VLOOKUP(A15,#REF!,32,FALSE),IF(O15="分担契約","分担契約"&amp;CHAR(10)&amp;"契約総額 "&amp;TEXT(VLOOKUP(A15,#REF!,16,FALSE),"#,##0円")&amp;CHAR(10)&amp;VLOOKUP(A15,#REF!,32,FALSE),IF(O15="単価契約","単価契約"&amp;CHAR(10)&amp;"予定調達総額 "&amp;TEXT(VLOOKUP(A15,#REF!,16,FALSE),"#,##0円")&amp;CHAR(10)&amp;VLOOKUP(A15,#REF!,32,FALSE),VLOOKUP(A15,#REF!,32,FALSE))))))))</f>
        <v/>
      </c>
      <c r="O15" s="15" t="str">
        <f>IF(A15="","",VLOOKUP(A15,#REF!,53,FALSE))</f>
        <v/>
      </c>
      <c r="P15" s="15" t="str">
        <f>IF(A15="","",IF(VLOOKUP(A15,#REF!,14,FALSE)="他官署で調達手続きを実施のため","×",IF(VLOOKUP(A15,#REF!,21,FALSE)="②同種の他の契約の予定価格を類推されるおそれがあるため公表しない","×","○")))</f>
        <v/>
      </c>
    </row>
    <row r="16" spans="1:16" s="15" customFormat="1" ht="60" customHeight="1">
      <c r="A16" s="16"/>
      <c r="B16" s="2" t="str">
        <f>IF(A16="","",VLOOKUP(A16,#REF!,5,FALSE))</f>
        <v/>
      </c>
      <c r="C16" s="1" t="str">
        <f>IF(A16="","",VLOOKUP(A16,#REF!,6,FALSE))</f>
        <v/>
      </c>
      <c r="D16" s="21" t="str">
        <f>IF(A16="","",VLOOKUP(A16,#REF!,9,FALSE))</f>
        <v/>
      </c>
      <c r="E16" s="2" t="str">
        <f>IF(A16="","",VLOOKUP(A16,#REF!,10,FALSE))</f>
        <v/>
      </c>
      <c r="F16" s="3" t="str">
        <f>IF(A16="","",VLOOKUP(A16,#REF!,11,FALSE))</f>
        <v/>
      </c>
      <c r="G16" s="4" t="str">
        <f>IF(A16="","",IF(VLOOKUP(A16,#REF!,12,FALSE)="②一般競争入札（総合評価方式）","一般競争入札"&amp;CHAR(10)&amp;"（総合評価方式）","一般競争入札"))</f>
        <v/>
      </c>
      <c r="H16" s="5" t="str">
        <f>IF(A16="","",IF(VLOOKUP(A16,#REF!,14,FALSE)="他官署で調達手続きを実施のため","他官署で調達手続きを実施のため",IF(VLOOKUP(A16,#REF!,21,FALSE)="②同種の他の契約の予定価格を類推されるおそれがあるため公表しない","同種の他の契約の予定価格を類推されるおそれがあるため公表しない",IF(VLOOKUP(A16,#REF!,21,FALSE)="－","－",IF(VLOOKUP(A16,#REF!,7,FALSE)&lt;&gt;"",TEXT(VLOOKUP(A16,#REF!,14,FALSE),"#,##0円")&amp;CHAR(10)&amp;"(A)",VLOOKUP(A16,#REF!,14,FALSE))))))</f>
        <v/>
      </c>
      <c r="I16" s="5" t="str">
        <f>IF(A16="","",VLOOKUP(A16,#REF!,15,FALSE))</f>
        <v/>
      </c>
      <c r="J16" s="6" t="str">
        <f>IF(A16="","",IF(VLOOKUP(A16,#REF!,14,FALSE)="他官署で調達手続きを実施のため","－",IF(VLOOKUP(A16,#REF!,21,FALSE)="②同種の他の契約の予定価格を類推されるおそれがあるため公表しない","－",IF(VLOOKUP(A16,#REF!,21,FALSE)="－","－",IF(VLOOKUP(A16,#REF!,7,FALSE)&lt;&gt;"",TEXT(VLOOKUP(A16,#REF!,17,FALSE),"#.0%")&amp;CHAR(10)&amp;"(B/A×100)",VLOOKUP(A16,#REF!,17,FALSE))))))</f>
        <v/>
      </c>
      <c r="K16" s="7" t="str">
        <f>IF(A16="","",IF(VLOOKUP(A16,#REF!,27,FALSE)="①公益社団法人","公社",IF(VLOOKUP(A16,#REF!,27,FALSE)="②公益財団法人","公財","")))</f>
        <v/>
      </c>
      <c r="L16" s="7" t="str">
        <f>IF(A16="","",VLOOKUP(A16,#REF!,28,FALSE))</f>
        <v/>
      </c>
      <c r="M16" s="8" t="str">
        <f>IF(A16="","",IF(VLOOKUP(A16,#REF!,28,FALSE)="国所管",VLOOKUP(A16,#REF!,22,FALSE),""))</f>
        <v/>
      </c>
      <c r="N16" s="9" t="str">
        <f>IF(A16="","",IF(AND(P16="○",O16="分担契約/単価契約"),"単価契約"&amp;CHAR(10)&amp;"予定調達総額 "&amp;TEXT(VLOOKUP(A16,#REF!,16,FALSE),"#,##0円")&amp;"(B)"&amp;CHAR(10)&amp;"分担契約"&amp;CHAR(10)&amp;VLOOKUP(A16,#REF!,32,FALSE),IF(AND(P16="○",O16="分担契約"),"分担契約"&amp;CHAR(10)&amp;"契約総額 "&amp;TEXT(VLOOKUP(A16,#REF!,16,FALSE),"#,##0円")&amp;"(B)"&amp;CHAR(10)&amp;VLOOKUP(A16,#REF!,32,FALSE),(IF(O16="分担契約/単価契約","単価契約"&amp;CHAR(10)&amp;"予定調達総額 "&amp;TEXT(VLOOKUP(A16,#REF!,16,FALSE),"#,##0円")&amp;CHAR(10)&amp;"分担契約"&amp;CHAR(10)&amp;VLOOKUP(A16,#REF!,32,FALSE),IF(O16="分担契約","分担契約"&amp;CHAR(10)&amp;"契約総額 "&amp;TEXT(VLOOKUP(A16,#REF!,16,FALSE),"#,##0円")&amp;CHAR(10)&amp;VLOOKUP(A16,#REF!,32,FALSE),IF(O16="単価契約","単価契約"&amp;CHAR(10)&amp;"予定調達総額 "&amp;TEXT(VLOOKUP(A16,#REF!,16,FALSE),"#,##0円")&amp;CHAR(10)&amp;VLOOKUP(A16,#REF!,32,FALSE),VLOOKUP(A16,#REF!,32,FALSE))))))))</f>
        <v/>
      </c>
      <c r="O16" s="15" t="str">
        <f>IF(A16="","",VLOOKUP(A16,#REF!,53,FALSE))</f>
        <v/>
      </c>
      <c r="P16" s="15" t="str">
        <f>IF(A16="","",IF(VLOOKUP(A16,#REF!,14,FALSE)="他官署で調達手続きを実施のため","×",IF(VLOOKUP(A16,#REF!,21,FALSE)="②同種の他の契約の予定価格を類推されるおそれがあるため公表しない","×","○")))</f>
        <v/>
      </c>
    </row>
    <row r="17" spans="1:16" s="15" customFormat="1" ht="60" customHeight="1">
      <c r="A17" s="16"/>
      <c r="B17" s="2" t="str">
        <f>IF(A17="","",VLOOKUP(A17,#REF!,5,FALSE))</f>
        <v/>
      </c>
      <c r="C17" s="1" t="str">
        <f>IF(A17="","",VLOOKUP(A17,#REF!,6,FALSE))</f>
        <v/>
      </c>
      <c r="D17" s="21" t="str">
        <f>IF(A17="","",VLOOKUP(A17,#REF!,9,FALSE))</f>
        <v/>
      </c>
      <c r="E17" s="2" t="str">
        <f>IF(A17="","",VLOOKUP(A17,#REF!,10,FALSE))</f>
        <v/>
      </c>
      <c r="F17" s="3" t="str">
        <f>IF(A17="","",VLOOKUP(A17,#REF!,11,FALSE))</f>
        <v/>
      </c>
      <c r="G17" s="4" t="str">
        <f>IF(A17="","",IF(VLOOKUP(A17,#REF!,12,FALSE)="②一般競争入札（総合評価方式）","一般競争入札"&amp;CHAR(10)&amp;"（総合評価方式）","一般競争入札"))</f>
        <v/>
      </c>
      <c r="H17" s="5" t="str">
        <f>IF(A17="","",IF(VLOOKUP(A17,#REF!,14,FALSE)="他官署で調達手続きを実施のため","他官署で調達手続きを実施のため",IF(VLOOKUP(A17,#REF!,21,FALSE)="②同種の他の契約の予定価格を類推されるおそれがあるため公表しない","同種の他の契約の予定価格を類推されるおそれがあるため公表しない",IF(VLOOKUP(A17,#REF!,21,FALSE)="－","－",IF(VLOOKUP(A17,#REF!,7,FALSE)&lt;&gt;"",TEXT(VLOOKUP(A17,#REF!,14,FALSE),"#,##0円")&amp;CHAR(10)&amp;"(A)",VLOOKUP(A17,#REF!,14,FALSE))))))</f>
        <v/>
      </c>
      <c r="I17" s="5" t="str">
        <f>IF(A17="","",VLOOKUP(A17,#REF!,15,FALSE))</f>
        <v/>
      </c>
      <c r="J17" s="6" t="str">
        <f>IF(A17="","",IF(VLOOKUP(A17,#REF!,14,FALSE)="他官署で調達手続きを実施のため","－",IF(VLOOKUP(A17,#REF!,21,FALSE)="②同種の他の契約の予定価格を類推されるおそれがあるため公表しない","－",IF(VLOOKUP(A17,#REF!,21,FALSE)="－","－",IF(VLOOKUP(A17,#REF!,7,FALSE)&lt;&gt;"",TEXT(VLOOKUP(A17,#REF!,17,FALSE),"#.0%")&amp;CHAR(10)&amp;"(B/A×100)",VLOOKUP(A17,#REF!,17,FALSE))))))</f>
        <v/>
      </c>
      <c r="K17" s="7" t="str">
        <f>IF(A17="","",IF(VLOOKUP(A17,#REF!,27,FALSE)="①公益社団法人","公社",IF(VLOOKUP(A17,#REF!,27,FALSE)="②公益財団法人","公財","")))</f>
        <v/>
      </c>
      <c r="L17" s="7" t="str">
        <f>IF(A17="","",VLOOKUP(A17,#REF!,28,FALSE))</f>
        <v/>
      </c>
      <c r="M17" s="8" t="str">
        <f>IF(A17="","",IF(VLOOKUP(A17,#REF!,28,FALSE)="国所管",VLOOKUP(A17,#REF!,22,FALSE),""))</f>
        <v/>
      </c>
      <c r="N17" s="9" t="str">
        <f>IF(A17="","",IF(AND(P17="○",O17="分担契約/単価契約"),"単価契約"&amp;CHAR(10)&amp;"予定調達総額 "&amp;TEXT(VLOOKUP(A17,#REF!,16,FALSE),"#,##0円")&amp;"(B)"&amp;CHAR(10)&amp;"分担契約"&amp;CHAR(10)&amp;VLOOKUP(A17,#REF!,32,FALSE),IF(AND(P17="○",O17="分担契約"),"分担契約"&amp;CHAR(10)&amp;"契約総額 "&amp;TEXT(VLOOKUP(A17,#REF!,16,FALSE),"#,##0円")&amp;"(B)"&amp;CHAR(10)&amp;VLOOKUP(A17,#REF!,32,FALSE),(IF(O17="分担契約/単価契約","単価契約"&amp;CHAR(10)&amp;"予定調達総額 "&amp;TEXT(VLOOKUP(A17,#REF!,16,FALSE),"#,##0円")&amp;CHAR(10)&amp;"分担契約"&amp;CHAR(10)&amp;VLOOKUP(A17,#REF!,32,FALSE),IF(O17="分担契約","分担契約"&amp;CHAR(10)&amp;"契約総額 "&amp;TEXT(VLOOKUP(A17,#REF!,16,FALSE),"#,##0円")&amp;CHAR(10)&amp;VLOOKUP(A17,#REF!,32,FALSE),IF(O17="単価契約","単価契約"&amp;CHAR(10)&amp;"予定調達総額 "&amp;TEXT(VLOOKUP(A17,#REF!,16,FALSE),"#,##0円")&amp;CHAR(10)&amp;VLOOKUP(A17,#REF!,32,FALSE),VLOOKUP(A17,#REF!,32,FALSE))))))))</f>
        <v/>
      </c>
      <c r="O17" s="15" t="str">
        <f>IF(A17="","",VLOOKUP(A17,#REF!,53,FALSE))</f>
        <v/>
      </c>
      <c r="P17" s="15" t="str">
        <f>IF(A17="","",IF(VLOOKUP(A17,#REF!,14,FALSE)="他官署で調達手続きを実施のため","×",IF(VLOOKUP(A17,#REF!,21,FALSE)="②同種の他の契約の予定価格を類推されるおそれがあるため公表しない","×","○")))</f>
        <v/>
      </c>
    </row>
    <row r="18" spans="1:16" s="15" customFormat="1" ht="60" customHeight="1">
      <c r="A18" s="16"/>
      <c r="B18" s="2" t="str">
        <f>IF(A18="","",VLOOKUP(A18,#REF!,5,FALSE))</f>
        <v/>
      </c>
      <c r="C18" s="1" t="str">
        <f>IF(A18="","",VLOOKUP(A18,#REF!,6,FALSE))</f>
        <v/>
      </c>
      <c r="D18" s="21" t="str">
        <f>IF(A18="","",VLOOKUP(A18,#REF!,9,FALSE))</f>
        <v/>
      </c>
      <c r="E18" s="2" t="str">
        <f>IF(A18="","",VLOOKUP(A18,#REF!,10,FALSE))</f>
        <v/>
      </c>
      <c r="F18" s="3" t="str">
        <f>IF(A18="","",VLOOKUP(A18,#REF!,11,FALSE))</f>
        <v/>
      </c>
      <c r="G18" s="4" t="str">
        <f>IF(A18="","",IF(VLOOKUP(A18,#REF!,12,FALSE)="②一般競争入札（総合評価方式）","一般競争入札"&amp;CHAR(10)&amp;"（総合評価方式）","一般競争入札"))</f>
        <v/>
      </c>
      <c r="H18" s="5" t="str">
        <f>IF(A18="","",IF(VLOOKUP(A18,#REF!,14,FALSE)="他官署で調達手続きを実施のため","他官署で調達手続きを実施のため",IF(VLOOKUP(A18,#REF!,21,FALSE)="②同種の他の契約の予定価格を類推されるおそれがあるため公表しない","同種の他の契約の予定価格を類推されるおそれがあるため公表しない",IF(VLOOKUP(A18,#REF!,21,FALSE)="－","－",IF(VLOOKUP(A18,#REF!,7,FALSE)&lt;&gt;"",TEXT(VLOOKUP(A18,#REF!,14,FALSE),"#,##0円")&amp;CHAR(10)&amp;"(A)",VLOOKUP(A18,#REF!,14,FALSE))))))</f>
        <v/>
      </c>
      <c r="I18" s="5" t="str">
        <f>IF(A18="","",VLOOKUP(A18,#REF!,15,FALSE))</f>
        <v/>
      </c>
      <c r="J18" s="6" t="str">
        <f>IF(A18="","",IF(VLOOKUP(A18,#REF!,14,FALSE)="他官署で調達手続きを実施のため","－",IF(VLOOKUP(A18,#REF!,21,FALSE)="②同種の他の契約の予定価格を類推されるおそれがあるため公表しない","－",IF(VLOOKUP(A18,#REF!,21,FALSE)="－","－",IF(VLOOKUP(A18,#REF!,7,FALSE)&lt;&gt;"",TEXT(VLOOKUP(A18,#REF!,17,FALSE),"#.0%")&amp;CHAR(10)&amp;"(B/A×100)",VLOOKUP(A18,#REF!,17,FALSE))))))</f>
        <v/>
      </c>
      <c r="K18" s="7" t="str">
        <f>IF(A18="","",IF(VLOOKUP(A18,#REF!,27,FALSE)="①公益社団法人","公社",IF(VLOOKUP(A18,#REF!,27,FALSE)="②公益財団法人","公財","")))</f>
        <v/>
      </c>
      <c r="L18" s="7" t="str">
        <f>IF(A18="","",VLOOKUP(A18,#REF!,28,FALSE))</f>
        <v/>
      </c>
      <c r="M18" s="8" t="str">
        <f>IF(A18="","",IF(VLOOKUP(A18,#REF!,28,FALSE)="国所管",VLOOKUP(A18,#REF!,22,FALSE),""))</f>
        <v/>
      </c>
      <c r="N18" s="9" t="str">
        <f>IF(A18="","",IF(AND(P18="○",O18="分担契約/単価契約"),"単価契約"&amp;CHAR(10)&amp;"予定調達総額 "&amp;TEXT(VLOOKUP(A18,#REF!,16,FALSE),"#,##0円")&amp;"(B)"&amp;CHAR(10)&amp;"分担契約"&amp;CHAR(10)&amp;VLOOKUP(A18,#REF!,32,FALSE),IF(AND(P18="○",O18="分担契約"),"分担契約"&amp;CHAR(10)&amp;"契約総額 "&amp;TEXT(VLOOKUP(A18,#REF!,16,FALSE),"#,##0円")&amp;"(B)"&amp;CHAR(10)&amp;VLOOKUP(A18,#REF!,32,FALSE),(IF(O18="分担契約/単価契約","単価契約"&amp;CHAR(10)&amp;"予定調達総額 "&amp;TEXT(VLOOKUP(A18,#REF!,16,FALSE),"#,##0円")&amp;CHAR(10)&amp;"分担契約"&amp;CHAR(10)&amp;VLOOKUP(A18,#REF!,32,FALSE),IF(O18="分担契約","分担契約"&amp;CHAR(10)&amp;"契約総額 "&amp;TEXT(VLOOKUP(A18,#REF!,16,FALSE),"#,##0円")&amp;CHAR(10)&amp;VLOOKUP(A18,#REF!,32,FALSE),IF(O18="単価契約","単価契約"&amp;CHAR(10)&amp;"予定調達総額 "&amp;TEXT(VLOOKUP(A18,#REF!,16,FALSE),"#,##0円")&amp;CHAR(10)&amp;VLOOKUP(A18,#REF!,32,FALSE),VLOOKUP(A18,#REF!,32,FALSE))))))))</f>
        <v/>
      </c>
      <c r="O18" s="15" t="str">
        <f>IF(A18="","",VLOOKUP(A18,#REF!,53,FALSE))</f>
        <v/>
      </c>
      <c r="P18" s="15" t="str">
        <f>IF(A18="","",IF(VLOOKUP(A18,#REF!,14,FALSE)="他官署で調達手続きを実施のため","×",IF(VLOOKUP(A18,#REF!,21,FALSE)="②同種の他の契約の予定価格を類推されるおそれがあるため公表しない","×","○")))</f>
        <v/>
      </c>
    </row>
    <row r="19" spans="1:16" s="15" customFormat="1" ht="60" customHeight="1">
      <c r="A19" s="16"/>
      <c r="B19" s="2" t="str">
        <f>IF(A19="","",VLOOKUP(A19,#REF!,5,FALSE))</f>
        <v/>
      </c>
      <c r="C19" s="1" t="str">
        <f>IF(A19="","",VLOOKUP(A19,#REF!,6,FALSE))</f>
        <v/>
      </c>
      <c r="D19" s="21" t="str">
        <f>IF(A19="","",VLOOKUP(A19,#REF!,9,FALSE))</f>
        <v/>
      </c>
      <c r="E19" s="2" t="str">
        <f>IF(A19="","",VLOOKUP(A19,#REF!,10,FALSE))</f>
        <v/>
      </c>
      <c r="F19" s="3" t="str">
        <f>IF(A19="","",VLOOKUP(A19,#REF!,11,FALSE))</f>
        <v/>
      </c>
      <c r="G19" s="4" t="str">
        <f>IF(A19="","",IF(VLOOKUP(A19,#REF!,12,FALSE)="②一般競争入札（総合評価方式）","一般競争入札"&amp;CHAR(10)&amp;"（総合評価方式）","一般競争入札"))</f>
        <v/>
      </c>
      <c r="H19" s="5" t="str">
        <f>IF(A19="","",IF(VLOOKUP(A19,#REF!,14,FALSE)="他官署で調達手続きを実施のため","他官署で調達手続きを実施のため",IF(VLOOKUP(A19,#REF!,21,FALSE)="②同種の他の契約の予定価格を類推されるおそれがあるため公表しない","同種の他の契約の予定価格を類推されるおそれがあるため公表しない",IF(VLOOKUP(A19,#REF!,21,FALSE)="－","－",IF(VLOOKUP(A19,#REF!,7,FALSE)&lt;&gt;"",TEXT(VLOOKUP(A19,#REF!,14,FALSE),"#,##0円")&amp;CHAR(10)&amp;"(A)",VLOOKUP(A19,#REF!,14,FALSE))))))</f>
        <v/>
      </c>
      <c r="I19" s="5" t="str">
        <f>IF(A19="","",VLOOKUP(A19,#REF!,15,FALSE))</f>
        <v/>
      </c>
      <c r="J19" s="6" t="str">
        <f>IF(A19="","",IF(VLOOKUP(A19,#REF!,14,FALSE)="他官署で調達手続きを実施のため","－",IF(VLOOKUP(A19,#REF!,21,FALSE)="②同種の他の契約の予定価格を類推されるおそれがあるため公表しない","－",IF(VLOOKUP(A19,#REF!,21,FALSE)="－","－",IF(VLOOKUP(A19,#REF!,7,FALSE)&lt;&gt;"",TEXT(VLOOKUP(A19,#REF!,17,FALSE),"#.0%")&amp;CHAR(10)&amp;"(B/A×100)",VLOOKUP(A19,#REF!,17,FALSE))))))</f>
        <v/>
      </c>
      <c r="K19" s="7" t="str">
        <f>IF(A19="","",IF(VLOOKUP(A19,#REF!,27,FALSE)="①公益社団法人","公社",IF(VLOOKUP(A19,#REF!,27,FALSE)="②公益財団法人","公財","")))</f>
        <v/>
      </c>
      <c r="L19" s="7" t="str">
        <f>IF(A19="","",VLOOKUP(A19,#REF!,28,FALSE))</f>
        <v/>
      </c>
      <c r="M19" s="8" t="str">
        <f>IF(A19="","",IF(VLOOKUP(A19,#REF!,28,FALSE)="国所管",VLOOKUP(A19,#REF!,22,FALSE),""))</f>
        <v/>
      </c>
      <c r="N19" s="9" t="str">
        <f>IF(A19="","",IF(AND(P19="○",O19="分担契約/単価契約"),"単価契約"&amp;CHAR(10)&amp;"予定調達総額 "&amp;TEXT(VLOOKUP(A19,#REF!,16,FALSE),"#,##0円")&amp;"(B)"&amp;CHAR(10)&amp;"分担契約"&amp;CHAR(10)&amp;VLOOKUP(A19,#REF!,32,FALSE),IF(AND(P19="○",O19="分担契約"),"分担契約"&amp;CHAR(10)&amp;"契約総額 "&amp;TEXT(VLOOKUP(A19,#REF!,16,FALSE),"#,##0円")&amp;"(B)"&amp;CHAR(10)&amp;VLOOKUP(A19,#REF!,32,FALSE),(IF(O19="分担契約/単価契約","単価契約"&amp;CHAR(10)&amp;"予定調達総額 "&amp;TEXT(VLOOKUP(A19,#REF!,16,FALSE),"#,##0円")&amp;CHAR(10)&amp;"分担契約"&amp;CHAR(10)&amp;VLOOKUP(A19,#REF!,32,FALSE),IF(O19="分担契約","分担契約"&amp;CHAR(10)&amp;"契約総額 "&amp;TEXT(VLOOKUP(A19,#REF!,16,FALSE),"#,##0円")&amp;CHAR(10)&amp;VLOOKUP(A19,#REF!,32,FALSE),IF(O19="単価契約","単価契約"&amp;CHAR(10)&amp;"予定調達総額 "&amp;TEXT(VLOOKUP(A19,#REF!,16,FALSE),"#,##0円")&amp;CHAR(10)&amp;VLOOKUP(A19,#REF!,32,FALSE),VLOOKUP(A19,#REF!,32,FALSE))))))))</f>
        <v/>
      </c>
      <c r="O19" s="15" t="str">
        <f>IF(A19="","",VLOOKUP(A19,#REF!,53,FALSE))</f>
        <v/>
      </c>
      <c r="P19" s="15" t="str">
        <f>IF(A19="","",IF(VLOOKUP(A19,#REF!,14,FALSE)="他官署で調達手続きを実施のため","×",IF(VLOOKUP(A19,#REF!,21,FALSE)="②同種の他の契約の予定価格を類推されるおそれがあるため公表しない","×","○")))</f>
        <v/>
      </c>
    </row>
    <row r="20" spans="1:16" s="15" customFormat="1" ht="60" customHeight="1">
      <c r="A20" s="16"/>
      <c r="B20" s="2" t="str">
        <f>IF(A20="","",VLOOKUP(A20,#REF!,5,FALSE))</f>
        <v/>
      </c>
      <c r="C20" s="1" t="str">
        <f>IF(A20="","",VLOOKUP(A20,#REF!,6,FALSE))</f>
        <v/>
      </c>
      <c r="D20" s="21" t="str">
        <f>IF(A20="","",VLOOKUP(A20,#REF!,9,FALSE))</f>
        <v/>
      </c>
      <c r="E20" s="2" t="str">
        <f>IF(A20="","",VLOOKUP(A20,#REF!,10,FALSE))</f>
        <v/>
      </c>
      <c r="F20" s="3" t="str">
        <f>IF(A20="","",VLOOKUP(A20,#REF!,11,FALSE))</f>
        <v/>
      </c>
      <c r="G20" s="4" t="str">
        <f>IF(A20="","",IF(VLOOKUP(A20,#REF!,12,FALSE)="②一般競争入札（総合評価方式）","一般競争入札"&amp;CHAR(10)&amp;"（総合評価方式）","一般競争入札"))</f>
        <v/>
      </c>
      <c r="H20" s="5" t="str">
        <f>IF(A20="","",IF(VLOOKUP(A20,#REF!,14,FALSE)="他官署で調達手続きを実施のため","他官署で調達手続きを実施のため",IF(VLOOKUP(A20,#REF!,21,FALSE)="②同種の他の契約の予定価格を類推されるおそれがあるため公表しない","同種の他の契約の予定価格を類推されるおそれがあるため公表しない",IF(VLOOKUP(A20,#REF!,21,FALSE)="－","－",IF(VLOOKUP(A20,#REF!,7,FALSE)&lt;&gt;"",TEXT(VLOOKUP(A20,#REF!,14,FALSE),"#,##0円")&amp;CHAR(10)&amp;"(A)",VLOOKUP(A20,#REF!,14,FALSE))))))</f>
        <v/>
      </c>
      <c r="I20" s="5" t="str">
        <f>IF(A20="","",VLOOKUP(A20,#REF!,15,FALSE))</f>
        <v/>
      </c>
      <c r="J20" s="6" t="str">
        <f>IF(A20="","",IF(VLOOKUP(A20,#REF!,14,FALSE)="他官署で調達手続きを実施のため","－",IF(VLOOKUP(A20,#REF!,21,FALSE)="②同種の他の契約の予定価格を類推されるおそれがあるため公表しない","－",IF(VLOOKUP(A20,#REF!,21,FALSE)="－","－",IF(VLOOKUP(A20,#REF!,7,FALSE)&lt;&gt;"",TEXT(VLOOKUP(A20,#REF!,17,FALSE),"#.0%")&amp;CHAR(10)&amp;"(B/A×100)",VLOOKUP(A20,#REF!,17,FALSE))))))</f>
        <v/>
      </c>
      <c r="K20" s="7" t="str">
        <f>IF(A20="","",IF(VLOOKUP(A20,#REF!,27,FALSE)="①公益社団法人","公社",IF(VLOOKUP(A20,#REF!,27,FALSE)="②公益財団法人","公財","")))</f>
        <v/>
      </c>
      <c r="L20" s="7" t="str">
        <f>IF(A20="","",VLOOKUP(A20,#REF!,28,FALSE))</f>
        <v/>
      </c>
      <c r="M20" s="8" t="str">
        <f>IF(A20="","",IF(VLOOKUP(A20,#REF!,28,FALSE)="国所管",VLOOKUP(A20,#REF!,22,FALSE),""))</f>
        <v/>
      </c>
      <c r="N20" s="9" t="str">
        <f>IF(A20="","",IF(AND(P20="○",O20="分担契約/単価契約"),"単価契約"&amp;CHAR(10)&amp;"予定調達総額 "&amp;TEXT(VLOOKUP(A20,#REF!,16,FALSE),"#,##0円")&amp;"(B)"&amp;CHAR(10)&amp;"分担契約"&amp;CHAR(10)&amp;VLOOKUP(A20,#REF!,32,FALSE),IF(AND(P20="○",O20="分担契約"),"分担契約"&amp;CHAR(10)&amp;"契約総額 "&amp;TEXT(VLOOKUP(A20,#REF!,16,FALSE),"#,##0円")&amp;"(B)"&amp;CHAR(10)&amp;VLOOKUP(A20,#REF!,32,FALSE),(IF(O20="分担契約/単価契約","単価契約"&amp;CHAR(10)&amp;"予定調達総額 "&amp;TEXT(VLOOKUP(A20,#REF!,16,FALSE),"#,##0円")&amp;CHAR(10)&amp;"分担契約"&amp;CHAR(10)&amp;VLOOKUP(A20,#REF!,32,FALSE),IF(O20="分担契約","分担契約"&amp;CHAR(10)&amp;"契約総額 "&amp;TEXT(VLOOKUP(A20,#REF!,16,FALSE),"#,##0円")&amp;CHAR(10)&amp;VLOOKUP(A20,#REF!,32,FALSE),IF(O20="単価契約","単価契約"&amp;CHAR(10)&amp;"予定調達総額 "&amp;TEXT(VLOOKUP(A20,#REF!,16,FALSE),"#,##0円")&amp;CHAR(10)&amp;VLOOKUP(A20,#REF!,32,FALSE),VLOOKUP(A20,#REF!,32,FALSE))))))))</f>
        <v/>
      </c>
      <c r="O20" s="15" t="str">
        <f>IF(A20="","",VLOOKUP(A20,#REF!,53,FALSE))</f>
        <v/>
      </c>
      <c r="P20" s="15" t="str">
        <f>IF(A20="","",IF(VLOOKUP(A20,#REF!,14,FALSE)="他官署で調達手続きを実施のため","×",IF(VLOOKUP(A20,#REF!,21,FALSE)="②同種の他の契約の予定価格を類推されるおそれがあるため公表しない","×","○")))</f>
        <v/>
      </c>
    </row>
    <row r="21" spans="1:16" s="15" customFormat="1" ht="60" customHeight="1">
      <c r="A21" s="16"/>
      <c r="B21" s="2" t="str">
        <f>IF(A21="","",VLOOKUP(A21,#REF!,5,FALSE))</f>
        <v/>
      </c>
      <c r="C21" s="1" t="str">
        <f>IF(A21="","",VLOOKUP(A21,#REF!,6,FALSE))</f>
        <v/>
      </c>
      <c r="D21" s="21" t="str">
        <f>IF(A21="","",VLOOKUP(A21,#REF!,9,FALSE))</f>
        <v/>
      </c>
      <c r="E21" s="2" t="str">
        <f>IF(A21="","",VLOOKUP(A21,#REF!,10,FALSE))</f>
        <v/>
      </c>
      <c r="F21" s="3" t="str">
        <f>IF(A21="","",VLOOKUP(A21,#REF!,11,FALSE))</f>
        <v/>
      </c>
      <c r="G21" s="4" t="str">
        <f>IF(A21="","",IF(VLOOKUP(A21,#REF!,12,FALSE)="②一般競争入札（総合評価方式）","一般競争入札"&amp;CHAR(10)&amp;"（総合評価方式）","一般競争入札"))</f>
        <v/>
      </c>
      <c r="H21" s="5" t="str">
        <f>IF(A21="","",IF(VLOOKUP(A21,#REF!,14,FALSE)="他官署で調達手続きを実施のため","他官署で調達手続きを実施のため",IF(VLOOKUP(A21,#REF!,21,FALSE)="②同種の他の契約の予定価格を類推されるおそれがあるため公表しない","同種の他の契約の予定価格を類推されるおそれがあるため公表しない",IF(VLOOKUP(A21,#REF!,21,FALSE)="－","－",IF(VLOOKUP(A21,#REF!,7,FALSE)&lt;&gt;"",TEXT(VLOOKUP(A21,#REF!,14,FALSE),"#,##0円")&amp;CHAR(10)&amp;"(A)",VLOOKUP(A21,#REF!,14,FALSE))))))</f>
        <v/>
      </c>
      <c r="I21" s="5" t="str">
        <f>IF(A21="","",VLOOKUP(A21,#REF!,15,FALSE))</f>
        <v/>
      </c>
      <c r="J21" s="6" t="str">
        <f>IF(A21="","",IF(VLOOKUP(A21,#REF!,14,FALSE)="他官署で調達手続きを実施のため","－",IF(VLOOKUP(A21,#REF!,21,FALSE)="②同種の他の契約の予定価格を類推されるおそれがあるため公表しない","－",IF(VLOOKUP(A21,#REF!,21,FALSE)="－","－",IF(VLOOKUP(A21,#REF!,7,FALSE)&lt;&gt;"",TEXT(VLOOKUP(A21,#REF!,17,FALSE),"#.0%")&amp;CHAR(10)&amp;"(B/A×100)",VLOOKUP(A21,#REF!,17,FALSE))))))</f>
        <v/>
      </c>
      <c r="K21" s="7" t="str">
        <f>IF(A21="","",IF(VLOOKUP(A21,#REF!,27,FALSE)="①公益社団法人","公社",IF(VLOOKUP(A21,#REF!,27,FALSE)="②公益財団法人","公財","")))</f>
        <v/>
      </c>
      <c r="L21" s="7" t="str">
        <f>IF(A21="","",VLOOKUP(A21,#REF!,28,FALSE))</f>
        <v/>
      </c>
      <c r="M21" s="8" t="str">
        <f>IF(A21="","",IF(VLOOKUP(A21,#REF!,28,FALSE)="国所管",VLOOKUP(A21,#REF!,22,FALSE),""))</f>
        <v/>
      </c>
      <c r="N21" s="9" t="str">
        <f>IF(A21="","",IF(AND(P21="○",O21="分担契約/単価契約"),"単価契約"&amp;CHAR(10)&amp;"予定調達総額 "&amp;TEXT(VLOOKUP(A21,#REF!,16,FALSE),"#,##0円")&amp;"(B)"&amp;CHAR(10)&amp;"分担契約"&amp;CHAR(10)&amp;VLOOKUP(A21,#REF!,32,FALSE),IF(AND(P21="○",O21="分担契約"),"分担契約"&amp;CHAR(10)&amp;"契約総額 "&amp;TEXT(VLOOKUP(A21,#REF!,16,FALSE),"#,##0円")&amp;"(B)"&amp;CHAR(10)&amp;VLOOKUP(A21,#REF!,32,FALSE),(IF(O21="分担契約/単価契約","単価契約"&amp;CHAR(10)&amp;"予定調達総額 "&amp;TEXT(VLOOKUP(A21,#REF!,16,FALSE),"#,##0円")&amp;CHAR(10)&amp;"分担契約"&amp;CHAR(10)&amp;VLOOKUP(A21,#REF!,32,FALSE),IF(O21="分担契約","分担契約"&amp;CHAR(10)&amp;"契約総額 "&amp;TEXT(VLOOKUP(A21,#REF!,16,FALSE),"#,##0円")&amp;CHAR(10)&amp;VLOOKUP(A21,#REF!,32,FALSE),IF(O21="単価契約","単価契約"&amp;CHAR(10)&amp;"予定調達総額 "&amp;TEXT(VLOOKUP(A21,#REF!,16,FALSE),"#,##0円")&amp;CHAR(10)&amp;VLOOKUP(A21,#REF!,32,FALSE),VLOOKUP(A21,#REF!,32,FALSE))))))))</f>
        <v/>
      </c>
      <c r="O21" s="15" t="str">
        <f>IF(A21="","",VLOOKUP(A21,#REF!,53,FALSE))</f>
        <v/>
      </c>
      <c r="P21" s="15" t="str">
        <f>IF(A21="","",IF(VLOOKUP(A21,#REF!,14,FALSE)="他官署で調達手続きを実施のため","×",IF(VLOOKUP(A21,#REF!,21,FALSE)="②同種の他の契約の予定価格を類推されるおそれがあるため公表しない","×","○")))</f>
        <v/>
      </c>
    </row>
    <row r="22" spans="1:16" s="15" customFormat="1" ht="60" customHeight="1">
      <c r="A22" s="16"/>
      <c r="B22" s="2" t="str">
        <f>IF(A22="","",VLOOKUP(A22,#REF!,5,FALSE))</f>
        <v/>
      </c>
      <c r="C22" s="1" t="str">
        <f>IF(A22="","",VLOOKUP(A22,#REF!,6,FALSE))</f>
        <v/>
      </c>
      <c r="D22" s="21" t="str">
        <f>IF(A22="","",VLOOKUP(A22,#REF!,9,FALSE))</f>
        <v/>
      </c>
      <c r="E22" s="2" t="str">
        <f>IF(A22="","",VLOOKUP(A22,#REF!,10,FALSE))</f>
        <v/>
      </c>
      <c r="F22" s="3" t="str">
        <f>IF(A22="","",VLOOKUP(A22,#REF!,11,FALSE))</f>
        <v/>
      </c>
      <c r="G22" s="4" t="str">
        <f>IF(A22="","",IF(VLOOKUP(A22,#REF!,12,FALSE)="②一般競争入札（総合評価方式）","一般競争入札"&amp;CHAR(10)&amp;"（総合評価方式）","一般競争入札"))</f>
        <v/>
      </c>
      <c r="H22" s="5" t="str">
        <f>IF(A22="","",IF(VLOOKUP(A22,#REF!,14,FALSE)="他官署で調達手続きを実施のため","他官署で調達手続きを実施のため",IF(VLOOKUP(A22,#REF!,21,FALSE)="②同種の他の契約の予定価格を類推されるおそれがあるため公表しない","同種の他の契約の予定価格を類推されるおそれがあるため公表しない",IF(VLOOKUP(A22,#REF!,21,FALSE)="－","－",IF(VLOOKUP(A22,#REF!,7,FALSE)&lt;&gt;"",TEXT(VLOOKUP(A22,#REF!,14,FALSE),"#,##0円")&amp;CHAR(10)&amp;"(A)",VLOOKUP(A22,#REF!,14,FALSE))))))</f>
        <v/>
      </c>
      <c r="I22" s="5" t="str">
        <f>IF(A22="","",VLOOKUP(A22,#REF!,15,FALSE))</f>
        <v/>
      </c>
      <c r="J22" s="6" t="str">
        <f>IF(A22="","",IF(VLOOKUP(A22,#REF!,14,FALSE)="他官署で調達手続きを実施のため","－",IF(VLOOKUP(A22,#REF!,21,FALSE)="②同種の他の契約の予定価格を類推されるおそれがあるため公表しない","－",IF(VLOOKUP(A22,#REF!,21,FALSE)="－","－",IF(VLOOKUP(A22,#REF!,7,FALSE)&lt;&gt;"",TEXT(VLOOKUP(A22,#REF!,17,FALSE),"#.0%")&amp;CHAR(10)&amp;"(B/A×100)",VLOOKUP(A22,#REF!,17,FALSE))))))</f>
        <v/>
      </c>
      <c r="K22" s="7" t="str">
        <f>IF(A22="","",IF(VLOOKUP(A22,#REF!,27,FALSE)="①公益社団法人","公社",IF(VLOOKUP(A22,#REF!,27,FALSE)="②公益財団法人","公財","")))</f>
        <v/>
      </c>
      <c r="L22" s="7" t="str">
        <f>IF(A22="","",VLOOKUP(A22,#REF!,28,FALSE))</f>
        <v/>
      </c>
      <c r="M22" s="8" t="str">
        <f>IF(A22="","",IF(VLOOKUP(A22,#REF!,28,FALSE)="国所管",VLOOKUP(A22,#REF!,22,FALSE),""))</f>
        <v/>
      </c>
      <c r="N22" s="9" t="str">
        <f>IF(A22="","",IF(AND(P22="○",O22="分担契約/単価契約"),"単価契約"&amp;CHAR(10)&amp;"予定調達総額 "&amp;TEXT(VLOOKUP(A22,#REF!,16,FALSE),"#,##0円")&amp;"(B)"&amp;CHAR(10)&amp;"分担契約"&amp;CHAR(10)&amp;VLOOKUP(A22,#REF!,32,FALSE),IF(AND(P22="○",O22="分担契約"),"分担契約"&amp;CHAR(10)&amp;"契約総額 "&amp;TEXT(VLOOKUP(A22,#REF!,16,FALSE),"#,##0円")&amp;"(B)"&amp;CHAR(10)&amp;VLOOKUP(A22,#REF!,32,FALSE),(IF(O22="分担契約/単価契約","単価契約"&amp;CHAR(10)&amp;"予定調達総額 "&amp;TEXT(VLOOKUP(A22,#REF!,16,FALSE),"#,##0円")&amp;CHAR(10)&amp;"分担契約"&amp;CHAR(10)&amp;VLOOKUP(A22,#REF!,32,FALSE),IF(O22="分担契約","分担契約"&amp;CHAR(10)&amp;"契約総額 "&amp;TEXT(VLOOKUP(A22,#REF!,16,FALSE),"#,##0円")&amp;CHAR(10)&amp;VLOOKUP(A22,#REF!,32,FALSE),IF(O22="単価契約","単価契約"&amp;CHAR(10)&amp;"予定調達総額 "&amp;TEXT(VLOOKUP(A22,#REF!,16,FALSE),"#,##0円")&amp;CHAR(10)&amp;VLOOKUP(A22,#REF!,32,FALSE),VLOOKUP(A22,#REF!,32,FALSE))))))))</f>
        <v/>
      </c>
      <c r="O22" s="15" t="str">
        <f>IF(A22="","",VLOOKUP(A22,#REF!,53,FALSE))</f>
        <v/>
      </c>
      <c r="P22" s="15" t="str">
        <f>IF(A22="","",IF(VLOOKUP(A22,#REF!,14,FALSE)="他官署で調達手続きを実施のため","×",IF(VLOOKUP(A22,#REF!,21,FALSE)="②同種の他の契約の予定価格を類推されるおそれがあるため公表しない","×","○")))</f>
        <v/>
      </c>
    </row>
    <row r="23" spans="1:16" s="15" customFormat="1" ht="60" customHeight="1">
      <c r="A23" s="16"/>
      <c r="B23" s="2" t="str">
        <f>IF(A23="","",VLOOKUP(A23,#REF!,5,FALSE))</f>
        <v/>
      </c>
      <c r="C23" s="1" t="str">
        <f>IF(A23="","",VLOOKUP(A23,#REF!,6,FALSE))</f>
        <v/>
      </c>
      <c r="D23" s="21" t="str">
        <f>IF(A23="","",VLOOKUP(A23,#REF!,9,FALSE))</f>
        <v/>
      </c>
      <c r="E23" s="2" t="str">
        <f>IF(A23="","",VLOOKUP(A23,#REF!,10,FALSE))</f>
        <v/>
      </c>
      <c r="F23" s="3" t="str">
        <f>IF(A23="","",VLOOKUP(A23,#REF!,11,FALSE))</f>
        <v/>
      </c>
      <c r="G23" s="4" t="str">
        <f>IF(A23="","",IF(VLOOKUP(A23,#REF!,12,FALSE)="②一般競争入札（総合評価方式）","一般競争入札"&amp;CHAR(10)&amp;"（総合評価方式）","一般競争入札"))</f>
        <v/>
      </c>
      <c r="H23" s="5" t="str">
        <f>IF(A23="","",IF(VLOOKUP(A23,#REF!,14,FALSE)="他官署で調達手続きを実施のため","他官署で調達手続きを実施のため",IF(VLOOKUP(A23,#REF!,21,FALSE)="②同種の他の契約の予定価格を類推されるおそれがあるため公表しない","同種の他の契約の予定価格を類推されるおそれがあるため公表しない",IF(VLOOKUP(A23,#REF!,21,FALSE)="－","－",IF(VLOOKUP(A23,#REF!,7,FALSE)&lt;&gt;"",TEXT(VLOOKUP(A23,#REF!,14,FALSE),"#,##0円")&amp;CHAR(10)&amp;"(A)",VLOOKUP(A23,#REF!,14,FALSE))))))</f>
        <v/>
      </c>
      <c r="I23" s="5" t="str">
        <f>IF(A23="","",VLOOKUP(A23,#REF!,15,FALSE))</f>
        <v/>
      </c>
      <c r="J23" s="6" t="str">
        <f>IF(A23="","",IF(VLOOKUP(A23,#REF!,14,FALSE)="他官署で調達手続きを実施のため","－",IF(VLOOKUP(A23,#REF!,21,FALSE)="②同種の他の契約の予定価格を類推されるおそれがあるため公表しない","－",IF(VLOOKUP(A23,#REF!,21,FALSE)="－","－",IF(VLOOKUP(A23,#REF!,7,FALSE)&lt;&gt;"",TEXT(VLOOKUP(A23,#REF!,17,FALSE),"#.0%")&amp;CHAR(10)&amp;"(B/A×100)",VLOOKUP(A23,#REF!,17,FALSE))))))</f>
        <v/>
      </c>
      <c r="K23" s="7" t="str">
        <f>IF(A23="","",IF(VLOOKUP(A23,#REF!,27,FALSE)="①公益社団法人","公社",IF(VLOOKUP(A23,#REF!,27,FALSE)="②公益財団法人","公財","")))</f>
        <v/>
      </c>
      <c r="L23" s="7" t="str">
        <f>IF(A23="","",VLOOKUP(A23,#REF!,28,FALSE))</f>
        <v/>
      </c>
      <c r="M23" s="8" t="str">
        <f>IF(A23="","",IF(VLOOKUP(A23,#REF!,28,FALSE)="国所管",VLOOKUP(A23,#REF!,22,FALSE),""))</f>
        <v/>
      </c>
      <c r="N23" s="9" t="str">
        <f>IF(A23="","",IF(AND(P23="○",O23="分担契約/単価契約"),"単価契約"&amp;CHAR(10)&amp;"予定調達総額 "&amp;TEXT(VLOOKUP(A23,#REF!,16,FALSE),"#,##0円")&amp;"(B)"&amp;CHAR(10)&amp;"分担契約"&amp;CHAR(10)&amp;VLOOKUP(A23,#REF!,32,FALSE),IF(AND(P23="○",O23="分担契約"),"分担契約"&amp;CHAR(10)&amp;"契約総額 "&amp;TEXT(VLOOKUP(A23,#REF!,16,FALSE),"#,##0円")&amp;"(B)"&amp;CHAR(10)&amp;VLOOKUP(A23,#REF!,32,FALSE),(IF(O23="分担契約/単価契約","単価契約"&amp;CHAR(10)&amp;"予定調達総額 "&amp;TEXT(VLOOKUP(A23,#REF!,16,FALSE),"#,##0円")&amp;CHAR(10)&amp;"分担契約"&amp;CHAR(10)&amp;VLOOKUP(A23,#REF!,32,FALSE),IF(O23="分担契約","分担契約"&amp;CHAR(10)&amp;"契約総額 "&amp;TEXT(VLOOKUP(A23,#REF!,16,FALSE),"#,##0円")&amp;CHAR(10)&amp;VLOOKUP(A23,#REF!,32,FALSE),IF(O23="単価契約","単価契約"&amp;CHAR(10)&amp;"予定調達総額 "&amp;TEXT(VLOOKUP(A23,#REF!,16,FALSE),"#,##0円")&amp;CHAR(10)&amp;VLOOKUP(A23,#REF!,32,FALSE),VLOOKUP(A23,#REF!,32,FALSE))))))))</f>
        <v/>
      </c>
      <c r="O23" s="15" t="str">
        <f>IF(A23="","",VLOOKUP(A23,#REF!,53,FALSE))</f>
        <v/>
      </c>
      <c r="P23" s="15" t="str">
        <f>IF(A23="","",IF(VLOOKUP(A23,#REF!,14,FALSE)="他官署で調達手続きを実施のため","×",IF(VLOOKUP(A23,#REF!,21,FALSE)="②同種の他の契約の予定価格を類推されるおそれがあるため公表しない","×","○")))</f>
        <v/>
      </c>
    </row>
    <row r="24" spans="1:16" s="15" customFormat="1" ht="60" customHeight="1">
      <c r="A24" s="16"/>
      <c r="B24" s="2" t="str">
        <f>IF(A24="","",VLOOKUP(A24,#REF!,5,FALSE))</f>
        <v/>
      </c>
      <c r="C24" s="1" t="str">
        <f>IF(A24="","",VLOOKUP(A24,#REF!,6,FALSE))</f>
        <v/>
      </c>
      <c r="D24" s="21" t="str">
        <f>IF(A24="","",VLOOKUP(A24,#REF!,9,FALSE))</f>
        <v/>
      </c>
      <c r="E24" s="2" t="str">
        <f>IF(A24="","",VLOOKUP(A24,#REF!,10,FALSE))</f>
        <v/>
      </c>
      <c r="F24" s="3" t="str">
        <f>IF(A24="","",VLOOKUP(A24,#REF!,11,FALSE))</f>
        <v/>
      </c>
      <c r="G24" s="4" t="str">
        <f>IF(A24="","",IF(VLOOKUP(A24,#REF!,12,FALSE)="②一般競争入札（総合評価方式）","一般競争入札"&amp;CHAR(10)&amp;"（総合評価方式）","一般競争入札"))</f>
        <v/>
      </c>
      <c r="H24" s="5" t="str">
        <f>IF(A24="","",IF(VLOOKUP(A24,#REF!,14,FALSE)="他官署で調達手続きを実施のため","他官署で調達手続きを実施のため",IF(VLOOKUP(A24,#REF!,21,FALSE)="②同種の他の契約の予定価格を類推されるおそれがあるため公表しない","同種の他の契約の予定価格を類推されるおそれがあるため公表しない",IF(VLOOKUP(A24,#REF!,21,FALSE)="－","－",IF(VLOOKUP(A24,#REF!,7,FALSE)&lt;&gt;"",TEXT(VLOOKUP(A24,#REF!,14,FALSE),"#,##0円")&amp;CHAR(10)&amp;"(A)",VLOOKUP(A24,#REF!,14,FALSE))))))</f>
        <v/>
      </c>
      <c r="I24" s="5" t="str">
        <f>IF(A24="","",VLOOKUP(A24,#REF!,15,FALSE))</f>
        <v/>
      </c>
      <c r="J24" s="6" t="str">
        <f>IF(A24="","",IF(VLOOKUP(A24,#REF!,14,FALSE)="他官署で調達手続きを実施のため","－",IF(VLOOKUP(A24,#REF!,21,FALSE)="②同種の他の契約の予定価格を類推されるおそれがあるため公表しない","－",IF(VLOOKUP(A24,#REF!,21,FALSE)="－","－",IF(VLOOKUP(A24,#REF!,7,FALSE)&lt;&gt;"",TEXT(VLOOKUP(A24,#REF!,17,FALSE),"#.0%")&amp;CHAR(10)&amp;"(B/A×100)",VLOOKUP(A24,#REF!,17,FALSE))))))</f>
        <v/>
      </c>
      <c r="K24" s="7" t="str">
        <f>IF(A24="","",IF(VLOOKUP(A24,#REF!,27,FALSE)="①公益社団法人","公社",IF(VLOOKUP(A24,#REF!,27,FALSE)="②公益財団法人","公財","")))</f>
        <v/>
      </c>
      <c r="L24" s="7" t="str">
        <f>IF(A24="","",VLOOKUP(A24,#REF!,28,FALSE))</f>
        <v/>
      </c>
      <c r="M24" s="8" t="str">
        <f>IF(A24="","",IF(VLOOKUP(A24,#REF!,28,FALSE)="国所管",VLOOKUP(A24,#REF!,22,FALSE),""))</f>
        <v/>
      </c>
      <c r="N24" s="9" t="str">
        <f>IF(A24="","",IF(AND(P24="○",O24="分担契約/単価契約"),"単価契約"&amp;CHAR(10)&amp;"予定調達総額 "&amp;TEXT(VLOOKUP(A24,#REF!,16,FALSE),"#,##0円")&amp;"(B)"&amp;CHAR(10)&amp;"分担契約"&amp;CHAR(10)&amp;VLOOKUP(A24,#REF!,32,FALSE),IF(AND(P24="○",O24="分担契約"),"分担契約"&amp;CHAR(10)&amp;"契約総額 "&amp;TEXT(VLOOKUP(A24,#REF!,16,FALSE),"#,##0円")&amp;"(B)"&amp;CHAR(10)&amp;VLOOKUP(A24,#REF!,32,FALSE),(IF(O24="分担契約/単価契約","単価契約"&amp;CHAR(10)&amp;"予定調達総額 "&amp;TEXT(VLOOKUP(A24,#REF!,16,FALSE),"#,##0円")&amp;CHAR(10)&amp;"分担契約"&amp;CHAR(10)&amp;VLOOKUP(A24,#REF!,32,FALSE),IF(O24="分担契約","分担契約"&amp;CHAR(10)&amp;"契約総額 "&amp;TEXT(VLOOKUP(A24,#REF!,16,FALSE),"#,##0円")&amp;CHAR(10)&amp;VLOOKUP(A24,#REF!,32,FALSE),IF(O24="単価契約","単価契約"&amp;CHAR(10)&amp;"予定調達総額 "&amp;TEXT(VLOOKUP(A24,#REF!,16,FALSE),"#,##0円")&amp;CHAR(10)&amp;VLOOKUP(A24,#REF!,32,FALSE),VLOOKUP(A24,#REF!,32,FALSE))))))))</f>
        <v/>
      </c>
      <c r="O24" s="15" t="str">
        <f>IF(A24="","",VLOOKUP(A24,#REF!,53,FALSE))</f>
        <v/>
      </c>
      <c r="P24" s="15" t="str">
        <f>IF(A24="","",IF(VLOOKUP(A24,#REF!,14,FALSE)="他官署で調達手続きを実施のため","×",IF(VLOOKUP(A24,#REF!,21,FALSE)="②同種の他の契約の予定価格を類推されるおそれがあるため公表しない","×","○")))</f>
        <v/>
      </c>
    </row>
    <row r="25" spans="1:16" s="15" customFormat="1" ht="60" customHeight="1">
      <c r="A25" s="16"/>
      <c r="B25" s="2" t="str">
        <f>IF(A25="","",VLOOKUP(A25,#REF!,5,FALSE))</f>
        <v/>
      </c>
      <c r="C25" s="1" t="str">
        <f>IF(A25="","",VLOOKUP(A25,#REF!,6,FALSE))</f>
        <v/>
      </c>
      <c r="D25" s="21" t="str">
        <f>IF(A25="","",VLOOKUP(A25,#REF!,9,FALSE))</f>
        <v/>
      </c>
      <c r="E25" s="2" t="str">
        <f>IF(A25="","",VLOOKUP(A25,#REF!,10,FALSE))</f>
        <v/>
      </c>
      <c r="F25" s="3" t="str">
        <f>IF(A25="","",VLOOKUP(A25,#REF!,11,FALSE))</f>
        <v/>
      </c>
      <c r="G25" s="4" t="str">
        <f>IF(A25="","",IF(VLOOKUP(A25,#REF!,12,FALSE)="②一般競争入札（総合評価方式）","一般競争入札"&amp;CHAR(10)&amp;"（総合評価方式）","一般競争入札"))</f>
        <v/>
      </c>
      <c r="H25" s="5" t="str">
        <f>IF(A25="","",IF(VLOOKUP(A25,#REF!,14,FALSE)="他官署で調達手続きを実施のため","他官署で調達手続きを実施のため",IF(VLOOKUP(A25,#REF!,21,FALSE)="②同種の他の契約の予定価格を類推されるおそれがあるため公表しない","同種の他の契約の予定価格を類推されるおそれがあるため公表しない",IF(VLOOKUP(A25,#REF!,21,FALSE)="－","－",IF(VLOOKUP(A25,#REF!,7,FALSE)&lt;&gt;"",TEXT(VLOOKUP(A25,#REF!,14,FALSE),"#,##0円")&amp;CHAR(10)&amp;"(A)",VLOOKUP(A25,#REF!,14,FALSE))))))</f>
        <v/>
      </c>
      <c r="I25" s="5" t="str">
        <f>IF(A25="","",VLOOKUP(A25,#REF!,15,FALSE))</f>
        <v/>
      </c>
      <c r="J25" s="6" t="str">
        <f>IF(A25="","",IF(VLOOKUP(A25,#REF!,14,FALSE)="他官署で調達手続きを実施のため","－",IF(VLOOKUP(A25,#REF!,21,FALSE)="②同種の他の契約の予定価格を類推されるおそれがあるため公表しない","－",IF(VLOOKUP(A25,#REF!,21,FALSE)="－","－",IF(VLOOKUP(A25,#REF!,7,FALSE)&lt;&gt;"",TEXT(VLOOKUP(A25,#REF!,17,FALSE),"#.0%")&amp;CHAR(10)&amp;"(B/A×100)",VLOOKUP(A25,#REF!,17,FALSE))))))</f>
        <v/>
      </c>
      <c r="K25" s="7" t="str">
        <f>IF(A25="","",IF(VLOOKUP(A25,#REF!,27,FALSE)="①公益社団法人","公社",IF(VLOOKUP(A25,#REF!,27,FALSE)="②公益財団法人","公財","")))</f>
        <v/>
      </c>
      <c r="L25" s="7" t="str">
        <f>IF(A25="","",VLOOKUP(A25,#REF!,28,FALSE))</f>
        <v/>
      </c>
      <c r="M25" s="8" t="str">
        <f>IF(A25="","",IF(VLOOKUP(A25,#REF!,28,FALSE)="国所管",VLOOKUP(A25,#REF!,22,FALSE),""))</f>
        <v/>
      </c>
      <c r="N25" s="9" t="str">
        <f>IF(A25="","",IF(AND(P25="○",O25="分担契約/単価契約"),"単価契約"&amp;CHAR(10)&amp;"予定調達総額 "&amp;TEXT(VLOOKUP(A25,#REF!,16,FALSE),"#,##0円")&amp;"(B)"&amp;CHAR(10)&amp;"分担契約"&amp;CHAR(10)&amp;VLOOKUP(A25,#REF!,32,FALSE),IF(AND(P25="○",O25="分担契約"),"分担契約"&amp;CHAR(10)&amp;"契約総額 "&amp;TEXT(VLOOKUP(A25,#REF!,16,FALSE),"#,##0円")&amp;"(B)"&amp;CHAR(10)&amp;VLOOKUP(A25,#REF!,32,FALSE),(IF(O25="分担契約/単価契約","単価契約"&amp;CHAR(10)&amp;"予定調達総額 "&amp;TEXT(VLOOKUP(A25,#REF!,16,FALSE),"#,##0円")&amp;CHAR(10)&amp;"分担契約"&amp;CHAR(10)&amp;VLOOKUP(A25,#REF!,32,FALSE),IF(O25="分担契約","分担契約"&amp;CHAR(10)&amp;"契約総額 "&amp;TEXT(VLOOKUP(A25,#REF!,16,FALSE),"#,##0円")&amp;CHAR(10)&amp;VLOOKUP(A25,#REF!,32,FALSE),IF(O25="単価契約","単価契約"&amp;CHAR(10)&amp;"予定調達総額 "&amp;TEXT(VLOOKUP(A25,#REF!,16,FALSE),"#,##0円")&amp;CHAR(10)&amp;VLOOKUP(A25,#REF!,32,FALSE),VLOOKUP(A25,#REF!,32,FALSE))))))))</f>
        <v/>
      </c>
      <c r="O25" s="15" t="str">
        <f>IF(A25="","",VLOOKUP(A25,#REF!,53,FALSE))</f>
        <v/>
      </c>
      <c r="P25" s="15" t="str">
        <f>IF(A25="","",IF(VLOOKUP(A25,#REF!,14,FALSE)="他官署で調達手続きを実施のため","×",IF(VLOOKUP(A25,#REF!,21,FALSE)="②同種の他の契約の予定価格を類推されるおそれがあるため公表しない","×","○")))</f>
        <v/>
      </c>
    </row>
    <row r="26" spans="1:16" s="15" customFormat="1" ht="60" customHeight="1">
      <c r="A26" s="16"/>
      <c r="B26" s="2" t="str">
        <f>IF(A26="","",VLOOKUP(A26,#REF!,5,FALSE))</f>
        <v/>
      </c>
      <c r="C26" s="1" t="str">
        <f>IF(A26="","",VLOOKUP(A26,#REF!,6,FALSE))</f>
        <v/>
      </c>
      <c r="D26" s="21" t="str">
        <f>IF(A26="","",VLOOKUP(A26,#REF!,9,FALSE))</f>
        <v/>
      </c>
      <c r="E26" s="2" t="str">
        <f>IF(A26="","",VLOOKUP(A26,#REF!,10,FALSE))</f>
        <v/>
      </c>
      <c r="F26" s="3" t="str">
        <f>IF(A26="","",VLOOKUP(A26,#REF!,11,FALSE))</f>
        <v/>
      </c>
      <c r="G26" s="4" t="str">
        <f>IF(A26="","",IF(VLOOKUP(A26,#REF!,12,FALSE)="②一般競争入札（総合評価方式）","一般競争入札"&amp;CHAR(10)&amp;"（総合評価方式）","一般競争入札"))</f>
        <v/>
      </c>
      <c r="H26" s="5" t="str">
        <f>IF(A26="","",IF(VLOOKUP(A26,#REF!,14,FALSE)="他官署で調達手続きを実施のため","他官署で調達手続きを実施のため",IF(VLOOKUP(A26,#REF!,21,FALSE)="②同種の他の契約の予定価格を類推されるおそれがあるため公表しない","同種の他の契約の予定価格を類推されるおそれがあるため公表しない",IF(VLOOKUP(A26,#REF!,21,FALSE)="－","－",IF(VLOOKUP(A26,#REF!,7,FALSE)&lt;&gt;"",TEXT(VLOOKUP(A26,#REF!,14,FALSE),"#,##0円")&amp;CHAR(10)&amp;"(A)",VLOOKUP(A26,#REF!,14,FALSE))))))</f>
        <v/>
      </c>
      <c r="I26" s="5" t="str">
        <f>IF(A26="","",VLOOKUP(A26,#REF!,15,FALSE))</f>
        <v/>
      </c>
      <c r="J26" s="6" t="str">
        <f>IF(A26="","",IF(VLOOKUP(A26,#REF!,14,FALSE)="他官署で調達手続きを実施のため","－",IF(VLOOKUP(A26,#REF!,21,FALSE)="②同種の他の契約の予定価格を類推されるおそれがあるため公表しない","－",IF(VLOOKUP(A26,#REF!,21,FALSE)="－","－",IF(VLOOKUP(A26,#REF!,7,FALSE)&lt;&gt;"",TEXT(VLOOKUP(A26,#REF!,17,FALSE),"#.0%")&amp;CHAR(10)&amp;"(B/A×100)",VLOOKUP(A26,#REF!,17,FALSE))))))</f>
        <v/>
      </c>
      <c r="K26" s="7" t="str">
        <f>IF(A26="","",IF(VLOOKUP(A26,#REF!,27,FALSE)="①公益社団法人","公社",IF(VLOOKUP(A26,#REF!,27,FALSE)="②公益財団法人","公財","")))</f>
        <v/>
      </c>
      <c r="L26" s="7" t="str">
        <f>IF(A26="","",VLOOKUP(A26,#REF!,28,FALSE))</f>
        <v/>
      </c>
      <c r="M26" s="8" t="str">
        <f>IF(A26="","",IF(VLOOKUP(A26,#REF!,28,FALSE)="国所管",VLOOKUP(A26,#REF!,22,FALSE),""))</f>
        <v/>
      </c>
      <c r="N26" s="9" t="str">
        <f>IF(A26="","",IF(AND(P26="○",O26="分担契約/単価契約"),"単価契約"&amp;CHAR(10)&amp;"予定調達総額 "&amp;TEXT(VLOOKUP(A26,#REF!,16,FALSE),"#,##0円")&amp;"(B)"&amp;CHAR(10)&amp;"分担契約"&amp;CHAR(10)&amp;VLOOKUP(A26,#REF!,32,FALSE),IF(AND(P26="○",O26="分担契約"),"分担契約"&amp;CHAR(10)&amp;"契約総額 "&amp;TEXT(VLOOKUP(A26,#REF!,16,FALSE),"#,##0円")&amp;"(B)"&amp;CHAR(10)&amp;VLOOKUP(A26,#REF!,32,FALSE),(IF(O26="分担契約/単価契約","単価契約"&amp;CHAR(10)&amp;"予定調達総額 "&amp;TEXT(VLOOKUP(A26,#REF!,16,FALSE),"#,##0円")&amp;CHAR(10)&amp;"分担契約"&amp;CHAR(10)&amp;VLOOKUP(A26,#REF!,32,FALSE),IF(O26="分担契約","分担契約"&amp;CHAR(10)&amp;"契約総額 "&amp;TEXT(VLOOKUP(A26,#REF!,16,FALSE),"#,##0円")&amp;CHAR(10)&amp;VLOOKUP(A26,#REF!,32,FALSE),IF(O26="単価契約","単価契約"&amp;CHAR(10)&amp;"予定調達総額 "&amp;TEXT(VLOOKUP(A26,#REF!,16,FALSE),"#,##0円")&amp;CHAR(10)&amp;VLOOKUP(A26,#REF!,32,FALSE),VLOOKUP(A26,#REF!,32,FALSE))))))))</f>
        <v/>
      </c>
      <c r="O26" s="15" t="str">
        <f>IF(A26="","",VLOOKUP(A26,#REF!,53,FALSE))</f>
        <v/>
      </c>
      <c r="P26" s="15" t="str">
        <f>IF(A26="","",IF(VLOOKUP(A26,#REF!,14,FALSE)="他官署で調達手続きを実施のため","×",IF(VLOOKUP(A26,#REF!,21,FALSE)="②同種の他の契約の予定価格を類推されるおそれがあるため公表しない","×","○")))</f>
        <v/>
      </c>
    </row>
    <row r="27" spans="1:16" s="15" customFormat="1" ht="60" customHeight="1">
      <c r="A27" s="16"/>
      <c r="B27" s="2" t="str">
        <f>IF(A27="","",VLOOKUP(A27,#REF!,5,FALSE))</f>
        <v/>
      </c>
      <c r="C27" s="1" t="str">
        <f>IF(A27="","",VLOOKUP(A27,#REF!,6,FALSE))</f>
        <v/>
      </c>
      <c r="D27" s="21" t="str">
        <f>IF(A27="","",VLOOKUP(A27,#REF!,9,FALSE))</f>
        <v/>
      </c>
      <c r="E27" s="2" t="str">
        <f>IF(A27="","",VLOOKUP(A27,#REF!,10,FALSE))</f>
        <v/>
      </c>
      <c r="F27" s="3" t="str">
        <f>IF(A27="","",VLOOKUP(A27,#REF!,11,FALSE))</f>
        <v/>
      </c>
      <c r="G27" s="4" t="str">
        <f>IF(A27="","",IF(VLOOKUP(A27,#REF!,12,FALSE)="②一般競争入札（総合評価方式）","一般競争入札"&amp;CHAR(10)&amp;"（総合評価方式）","一般競争入札"))</f>
        <v/>
      </c>
      <c r="H27" s="5" t="str">
        <f>IF(A27="","",IF(VLOOKUP(A27,#REF!,14,FALSE)="他官署で調達手続きを実施のため","他官署で調達手続きを実施のため",IF(VLOOKUP(A27,#REF!,21,FALSE)="②同種の他の契約の予定価格を類推されるおそれがあるため公表しない","同種の他の契約の予定価格を類推されるおそれがあるため公表しない",IF(VLOOKUP(A27,#REF!,21,FALSE)="－","－",IF(VLOOKUP(A27,#REF!,7,FALSE)&lt;&gt;"",TEXT(VLOOKUP(A27,#REF!,14,FALSE),"#,##0円")&amp;CHAR(10)&amp;"(A)",VLOOKUP(A27,#REF!,14,FALSE))))))</f>
        <v/>
      </c>
      <c r="I27" s="5" t="str">
        <f>IF(A27="","",VLOOKUP(A27,#REF!,15,FALSE))</f>
        <v/>
      </c>
      <c r="J27" s="6" t="str">
        <f>IF(A27="","",IF(VLOOKUP(A27,#REF!,14,FALSE)="他官署で調達手続きを実施のため","－",IF(VLOOKUP(A27,#REF!,21,FALSE)="②同種の他の契約の予定価格を類推されるおそれがあるため公表しない","－",IF(VLOOKUP(A27,#REF!,21,FALSE)="－","－",IF(VLOOKUP(A27,#REF!,7,FALSE)&lt;&gt;"",TEXT(VLOOKUP(A27,#REF!,17,FALSE),"#.0%")&amp;CHAR(10)&amp;"(B/A×100)",VLOOKUP(A27,#REF!,17,FALSE))))))</f>
        <v/>
      </c>
      <c r="K27" s="7" t="str">
        <f>IF(A27="","",IF(VLOOKUP(A27,#REF!,27,FALSE)="①公益社団法人","公社",IF(VLOOKUP(A27,#REF!,27,FALSE)="②公益財団法人","公財","")))</f>
        <v/>
      </c>
      <c r="L27" s="7" t="str">
        <f>IF(A27="","",VLOOKUP(A27,#REF!,28,FALSE))</f>
        <v/>
      </c>
      <c r="M27" s="8" t="str">
        <f>IF(A27="","",IF(VLOOKUP(A27,#REF!,28,FALSE)="国所管",VLOOKUP(A27,#REF!,22,FALSE),""))</f>
        <v/>
      </c>
      <c r="N27" s="9" t="str">
        <f>IF(A27="","",IF(AND(P27="○",O27="分担契約/単価契約"),"単価契約"&amp;CHAR(10)&amp;"予定調達総額 "&amp;TEXT(VLOOKUP(A27,#REF!,16,FALSE),"#,##0円")&amp;"(B)"&amp;CHAR(10)&amp;"分担契約"&amp;CHAR(10)&amp;VLOOKUP(A27,#REF!,32,FALSE),IF(AND(P27="○",O27="分担契約"),"分担契約"&amp;CHAR(10)&amp;"契約総額 "&amp;TEXT(VLOOKUP(A27,#REF!,16,FALSE),"#,##0円")&amp;"(B)"&amp;CHAR(10)&amp;VLOOKUP(A27,#REF!,32,FALSE),(IF(O27="分担契約/単価契約","単価契約"&amp;CHAR(10)&amp;"予定調達総額 "&amp;TEXT(VLOOKUP(A27,#REF!,16,FALSE),"#,##0円")&amp;CHAR(10)&amp;"分担契約"&amp;CHAR(10)&amp;VLOOKUP(A27,#REF!,32,FALSE),IF(O27="分担契約","分担契約"&amp;CHAR(10)&amp;"契約総額 "&amp;TEXT(VLOOKUP(A27,#REF!,16,FALSE),"#,##0円")&amp;CHAR(10)&amp;VLOOKUP(A27,#REF!,32,FALSE),IF(O27="単価契約","単価契約"&amp;CHAR(10)&amp;"予定調達総額 "&amp;TEXT(VLOOKUP(A27,#REF!,16,FALSE),"#,##0円")&amp;CHAR(10)&amp;VLOOKUP(A27,#REF!,32,FALSE),VLOOKUP(A27,#REF!,32,FALSE))))))))</f>
        <v/>
      </c>
      <c r="O27" s="15" t="str">
        <f>IF(A27="","",VLOOKUP(A27,#REF!,53,FALSE))</f>
        <v/>
      </c>
      <c r="P27" s="15" t="str">
        <f>IF(A27="","",IF(VLOOKUP(A27,#REF!,14,FALSE)="他官署で調達手続きを実施のため","×",IF(VLOOKUP(A27,#REF!,21,FALSE)="②同種の他の契約の予定価格を類推されるおそれがあるため公表しない","×","○")))</f>
        <v/>
      </c>
    </row>
    <row r="28" spans="1:16" s="15" customFormat="1" ht="60" customHeight="1">
      <c r="A28" s="16"/>
      <c r="B28" s="2" t="str">
        <f>IF(A28="","",VLOOKUP(A28,#REF!,5,FALSE))</f>
        <v/>
      </c>
      <c r="C28" s="1" t="str">
        <f>IF(A28="","",VLOOKUP(A28,#REF!,6,FALSE))</f>
        <v/>
      </c>
      <c r="D28" s="21" t="str">
        <f>IF(A28="","",VLOOKUP(A28,#REF!,9,FALSE))</f>
        <v/>
      </c>
      <c r="E28" s="2" t="str">
        <f>IF(A28="","",VLOOKUP(A28,#REF!,10,FALSE))</f>
        <v/>
      </c>
      <c r="F28" s="3" t="str">
        <f>IF(A28="","",VLOOKUP(A28,#REF!,11,FALSE))</f>
        <v/>
      </c>
      <c r="G28" s="4" t="str">
        <f>IF(A28="","",IF(VLOOKUP(A28,#REF!,12,FALSE)="②一般競争入札（総合評価方式）","一般競争入札"&amp;CHAR(10)&amp;"（総合評価方式）","一般競争入札"))</f>
        <v/>
      </c>
      <c r="H28" s="5" t="str">
        <f>IF(A28="","",IF(VLOOKUP(A28,#REF!,14,FALSE)="他官署で調達手続きを実施のため","他官署で調達手続きを実施のため",IF(VLOOKUP(A28,#REF!,21,FALSE)="②同種の他の契約の予定価格を類推されるおそれがあるため公表しない","同種の他の契約の予定価格を類推されるおそれがあるため公表しない",IF(VLOOKUP(A28,#REF!,21,FALSE)="－","－",IF(VLOOKUP(A28,#REF!,7,FALSE)&lt;&gt;"",TEXT(VLOOKUP(A28,#REF!,14,FALSE),"#,##0円")&amp;CHAR(10)&amp;"(A)",VLOOKUP(A28,#REF!,14,FALSE))))))</f>
        <v/>
      </c>
      <c r="I28" s="5" t="str">
        <f>IF(A28="","",VLOOKUP(A28,#REF!,15,FALSE))</f>
        <v/>
      </c>
      <c r="J28" s="6" t="str">
        <f>IF(A28="","",IF(VLOOKUP(A28,#REF!,14,FALSE)="他官署で調達手続きを実施のため","－",IF(VLOOKUP(A28,#REF!,21,FALSE)="②同種の他の契約の予定価格を類推されるおそれがあるため公表しない","－",IF(VLOOKUP(A28,#REF!,21,FALSE)="－","－",IF(VLOOKUP(A28,#REF!,7,FALSE)&lt;&gt;"",TEXT(VLOOKUP(A28,#REF!,17,FALSE),"#.0%")&amp;CHAR(10)&amp;"(B/A×100)",VLOOKUP(A28,#REF!,17,FALSE))))))</f>
        <v/>
      </c>
      <c r="K28" s="7" t="str">
        <f>IF(A28="","",IF(VLOOKUP(A28,#REF!,27,FALSE)="①公益社団法人","公社",IF(VLOOKUP(A28,#REF!,27,FALSE)="②公益財団法人","公財","")))</f>
        <v/>
      </c>
      <c r="L28" s="7" t="str">
        <f>IF(A28="","",VLOOKUP(A28,#REF!,28,FALSE))</f>
        <v/>
      </c>
      <c r="M28" s="8" t="str">
        <f>IF(A28="","",IF(VLOOKUP(A28,#REF!,28,FALSE)="国所管",VLOOKUP(A28,#REF!,22,FALSE),""))</f>
        <v/>
      </c>
      <c r="N28" s="9" t="str">
        <f>IF(A28="","",IF(AND(P28="○",O28="分担契約/単価契約"),"単価契約"&amp;CHAR(10)&amp;"予定調達総額 "&amp;TEXT(VLOOKUP(A28,#REF!,16,FALSE),"#,##0円")&amp;"(B)"&amp;CHAR(10)&amp;"分担契約"&amp;CHAR(10)&amp;VLOOKUP(A28,#REF!,32,FALSE),IF(AND(P28="○",O28="分担契約"),"分担契約"&amp;CHAR(10)&amp;"契約総額 "&amp;TEXT(VLOOKUP(A28,#REF!,16,FALSE),"#,##0円")&amp;"(B)"&amp;CHAR(10)&amp;VLOOKUP(A28,#REF!,32,FALSE),(IF(O28="分担契約/単価契約","単価契約"&amp;CHAR(10)&amp;"予定調達総額 "&amp;TEXT(VLOOKUP(A28,#REF!,16,FALSE),"#,##0円")&amp;CHAR(10)&amp;"分担契約"&amp;CHAR(10)&amp;VLOOKUP(A28,#REF!,32,FALSE),IF(O28="分担契約","分担契約"&amp;CHAR(10)&amp;"契約総額 "&amp;TEXT(VLOOKUP(A28,#REF!,16,FALSE),"#,##0円")&amp;CHAR(10)&amp;VLOOKUP(A28,#REF!,32,FALSE),IF(O28="単価契約","単価契約"&amp;CHAR(10)&amp;"予定調達総額 "&amp;TEXT(VLOOKUP(A28,#REF!,16,FALSE),"#,##0円")&amp;CHAR(10)&amp;VLOOKUP(A28,#REF!,32,FALSE),VLOOKUP(A28,#REF!,32,FALSE))))))))</f>
        <v/>
      </c>
      <c r="O28" s="15" t="str">
        <f>IF(A28="","",VLOOKUP(A28,#REF!,53,FALSE))</f>
        <v/>
      </c>
      <c r="P28" s="15" t="str">
        <f>IF(A28="","",IF(VLOOKUP(A28,#REF!,14,FALSE)="他官署で調達手続きを実施のため","×",IF(VLOOKUP(A28,#REF!,21,FALSE)="②同種の他の契約の予定価格を類推されるおそれがあるため公表しない","×","○")))</f>
        <v/>
      </c>
    </row>
    <row r="29" spans="1:16" s="15" customFormat="1" ht="60" customHeight="1">
      <c r="A29" s="16"/>
      <c r="B29" s="2" t="str">
        <f>IF(A29="","",VLOOKUP(A29,#REF!,5,FALSE))</f>
        <v/>
      </c>
      <c r="C29" s="1" t="str">
        <f>IF(A29="","",VLOOKUP(A29,#REF!,6,FALSE))</f>
        <v/>
      </c>
      <c r="D29" s="21" t="str">
        <f>IF(A29="","",VLOOKUP(A29,#REF!,9,FALSE))</f>
        <v/>
      </c>
      <c r="E29" s="2" t="str">
        <f>IF(A29="","",VLOOKUP(A29,#REF!,10,FALSE))</f>
        <v/>
      </c>
      <c r="F29" s="3" t="str">
        <f>IF(A29="","",VLOOKUP(A29,#REF!,11,FALSE))</f>
        <v/>
      </c>
      <c r="G29" s="4" t="str">
        <f>IF(A29="","",IF(VLOOKUP(A29,#REF!,12,FALSE)="②一般競争入札（総合評価方式）","一般競争入札"&amp;CHAR(10)&amp;"（総合評価方式）","一般競争入札"))</f>
        <v/>
      </c>
      <c r="H29" s="5" t="str">
        <f>IF(A29="","",IF(VLOOKUP(A29,#REF!,14,FALSE)="他官署で調達手続きを実施のため","他官署で調達手続きを実施のため",IF(VLOOKUP(A29,#REF!,21,FALSE)="②同種の他の契約の予定価格を類推されるおそれがあるため公表しない","同種の他の契約の予定価格を類推されるおそれがあるため公表しない",IF(VLOOKUP(A29,#REF!,21,FALSE)="－","－",IF(VLOOKUP(A29,#REF!,7,FALSE)&lt;&gt;"",TEXT(VLOOKUP(A29,#REF!,14,FALSE),"#,##0円")&amp;CHAR(10)&amp;"(A)",VLOOKUP(A29,#REF!,14,FALSE))))))</f>
        <v/>
      </c>
      <c r="I29" s="5" t="str">
        <f>IF(A29="","",VLOOKUP(A29,#REF!,15,FALSE))</f>
        <v/>
      </c>
      <c r="J29" s="6" t="str">
        <f>IF(A29="","",IF(VLOOKUP(A29,#REF!,14,FALSE)="他官署で調達手続きを実施のため","－",IF(VLOOKUP(A29,#REF!,21,FALSE)="②同種の他の契約の予定価格を類推されるおそれがあるため公表しない","－",IF(VLOOKUP(A29,#REF!,21,FALSE)="－","－",IF(VLOOKUP(A29,#REF!,7,FALSE)&lt;&gt;"",TEXT(VLOOKUP(A29,#REF!,17,FALSE),"#.0%")&amp;CHAR(10)&amp;"(B/A×100)",VLOOKUP(A29,#REF!,17,FALSE))))))</f>
        <v/>
      </c>
      <c r="K29" s="7" t="str">
        <f>IF(A29="","",IF(VLOOKUP(A29,#REF!,27,FALSE)="①公益社団法人","公社",IF(VLOOKUP(A29,#REF!,27,FALSE)="②公益財団法人","公財","")))</f>
        <v/>
      </c>
      <c r="L29" s="7" t="str">
        <f>IF(A29="","",VLOOKUP(A29,#REF!,28,FALSE))</f>
        <v/>
      </c>
      <c r="M29" s="8" t="str">
        <f>IF(A29="","",IF(VLOOKUP(A29,#REF!,28,FALSE)="国所管",VLOOKUP(A29,#REF!,22,FALSE),""))</f>
        <v/>
      </c>
      <c r="N29" s="9" t="str">
        <f>IF(A29="","",IF(AND(P29="○",O29="分担契約/単価契約"),"単価契約"&amp;CHAR(10)&amp;"予定調達総額 "&amp;TEXT(VLOOKUP(A29,#REF!,16,FALSE),"#,##0円")&amp;"(B)"&amp;CHAR(10)&amp;"分担契約"&amp;CHAR(10)&amp;VLOOKUP(A29,#REF!,32,FALSE),IF(AND(P29="○",O29="分担契約"),"分担契約"&amp;CHAR(10)&amp;"契約総額 "&amp;TEXT(VLOOKUP(A29,#REF!,16,FALSE),"#,##0円")&amp;"(B)"&amp;CHAR(10)&amp;VLOOKUP(A29,#REF!,32,FALSE),(IF(O29="分担契約/単価契約","単価契約"&amp;CHAR(10)&amp;"予定調達総額 "&amp;TEXT(VLOOKUP(A29,#REF!,16,FALSE),"#,##0円")&amp;CHAR(10)&amp;"分担契約"&amp;CHAR(10)&amp;VLOOKUP(A29,#REF!,32,FALSE),IF(O29="分担契約","分担契約"&amp;CHAR(10)&amp;"契約総額 "&amp;TEXT(VLOOKUP(A29,#REF!,16,FALSE),"#,##0円")&amp;CHAR(10)&amp;VLOOKUP(A29,#REF!,32,FALSE),IF(O29="単価契約","単価契約"&amp;CHAR(10)&amp;"予定調達総額 "&amp;TEXT(VLOOKUP(A29,#REF!,16,FALSE),"#,##0円")&amp;CHAR(10)&amp;VLOOKUP(A29,#REF!,32,FALSE),VLOOKUP(A29,#REF!,32,FALSE))))))))</f>
        <v/>
      </c>
      <c r="O29" s="15" t="str">
        <f>IF(A29="","",VLOOKUP(A29,#REF!,53,FALSE))</f>
        <v/>
      </c>
      <c r="P29" s="15" t="str">
        <f>IF(A29="","",IF(VLOOKUP(A29,#REF!,14,FALSE)="他官署で調達手続きを実施のため","×",IF(VLOOKUP(A29,#REF!,21,FALSE)="②同種の他の契約の予定価格を類推されるおそれがあるため公表しない","×","○")))</f>
        <v/>
      </c>
    </row>
    <row r="30" spans="1:16" s="15" customFormat="1" ht="60" customHeight="1">
      <c r="A30" s="16"/>
      <c r="B30" s="2" t="str">
        <f>IF(A30="","",VLOOKUP(A30,#REF!,5,FALSE))</f>
        <v/>
      </c>
      <c r="C30" s="1" t="str">
        <f>IF(A30="","",VLOOKUP(A30,#REF!,6,FALSE))</f>
        <v/>
      </c>
      <c r="D30" s="21" t="str">
        <f>IF(A30="","",VLOOKUP(A30,#REF!,9,FALSE))</f>
        <v/>
      </c>
      <c r="E30" s="2" t="str">
        <f>IF(A30="","",VLOOKUP(A30,#REF!,10,FALSE))</f>
        <v/>
      </c>
      <c r="F30" s="3" t="str">
        <f>IF(A30="","",VLOOKUP(A30,#REF!,11,FALSE))</f>
        <v/>
      </c>
      <c r="G30" s="4" t="str">
        <f>IF(A30="","",IF(VLOOKUP(A30,#REF!,12,FALSE)="②一般競争入札（総合評価方式）","一般競争入札"&amp;CHAR(10)&amp;"（総合評価方式）","一般競争入札"))</f>
        <v/>
      </c>
      <c r="H30" s="5" t="str">
        <f>IF(A30="","",IF(VLOOKUP(A30,#REF!,14,FALSE)="他官署で調達手続きを実施のため","他官署で調達手続きを実施のため",IF(VLOOKUP(A30,#REF!,21,FALSE)="②同種の他の契約の予定価格を類推されるおそれがあるため公表しない","同種の他の契約の予定価格を類推されるおそれがあるため公表しない",IF(VLOOKUP(A30,#REF!,21,FALSE)="－","－",IF(VLOOKUP(A30,#REF!,7,FALSE)&lt;&gt;"",TEXT(VLOOKUP(A30,#REF!,14,FALSE),"#,##0円")&amp;CHAR(10)&amp;"(A)",VLOOKUP(A30,#REF!,14,FALSE))))))</f>
        <v/>
      </c>
      <c r="I30" s="5" t="str">
        <f>IF(A30="","",VLOOKUP(A30,#REF!,15,FALSE))</f>
        <v/>
      </c>
      <c r="J30" s="6" t="str">
        <f>IF(A30="","",IF(VLOOKUP(A30,#REF!,14,FALSE)="他官署で調達手続きを実施のため","－",IF(VLOOKUP(A30,#REF!,21,FALSE)="②同種の他の契約の予定価格を類推されるおそれがあるため公表しない","－",IF(VLOOKUP(A30,#REF!,21,FALSE)="－","－",IF(VLOOKUP(A30,#REF!,7,FALSE)&lt;&gt;"",TEXT(VLOOKUP(A30,#REF!,17,FALSE),"#.0%")&amp;CHAR(10)&amp;"(B/A×100)",VLOOKUP(A30,#REF!,17,FALSE))))))</f>
        <v/>
      </c>
      <c r="K30" s="7" t="str">
        <f>IF(A30="","",IF(VLOOKUP(A30,#REF!,27,FALSE)="①公益社団法人","公社",IF(VLOOKUP(A30,#REF!,27,FALSE)="②公益財団法人","公財","")))</f>
        <v/>
      </c>
      <c r="L30" s="7" t="str">
        <f>IF(A30="","",VLOOKUP(A30,#REF!,28,FALSE))</f>
        <v/>
      </c>
      <c r="M30" s="8" t="str">
        <f>IF(A30="","",IF(VLOOKUP(A30,#REF!,28,FALSE)="国所管",VLOOKUP(A30,#REF!,22,FALSE),""))</f>
        <v/>
      </c>
      <c r="N30" s="9" t="str">
        <f>IF(A30="","",IF(AND(P30="○",O30="分担契約/単価契約"),"単価契約"&amp;CHAR(10)&amp;"予定調達総額 "&amp;TEXT(VLOOKUP(A30,#REF!,16,FALSE),"#,##0円")&amp;"(B)"&amp;CHAR(10)&amp;"分担契約"&amp;CHAR(10)&amp;VLOOKUP(A30,#REF!,32,FALSE),IF(AND(P30="○",O30="分担契約"),"分担契約"&amp;CHAR(10)&amp;"契約総額 "&amp;TEXT(VLOOKUP(A30,#REF!,16,FALSE),"#,##0円")&amp;"(B)"&amp;CHAR(10)&amp;VLOOKUP(A30,#REF!,32,FALSE),(IF(O30="分担契約/単価契約","単価契約"&amp;CHAR(10)&amp;"予定調達総額 "&amp;TEXT(VLOOKUP(A30,#REF!,16,FALSE),"#,##0円")&amp;CHAR(10)&amp;"分担契約"&amp;CHAR(10)&amp;VLOOKUP(A30,#REF!,32,FALSE),IF(O30="分担契約","分担契約"&amp;CHAR(10)&amp;"契約総額 "&amp;TEXT(VLOOKUP(A30,#REF!,16,FALSE),"#,##0円")&amp;CHAR(10)&amp;VLOOKUP(A30,#REF!,32,FALSE),IF(O30="単価契約","単価契約"&amp;CHAR(10)&amp;"予定調達総額 "&amp;TEXT(VLOOKUP(A30,#REF!,16,FALSE),"#,##0円")&amp;CHAR(10)&amp;VLOOKUP(A30,#REF!,32,FALSE),VLOOKUP(A30,#REF!,32,FALSE))))))))</f>
        <v/>
      </c>
      <c r="O30" s="15" t="str">
        <f>IF(A30="","",VLOOKUP(A30,#REF!,53,FALSE))</f>
        <v/>
      </c>
      <c r="P30" s="15" t="str">
        <f>IF(A30="","",IF(VLOOKUP(A30,#REF!,14,FALSE)="他官署で調達手続きを実施のため","×",IF(VLOOKUP(A30,#REF!,21,FALSE)="②同種の他の契約の予定価格を類推されるおそれがあるため公表しない","×","○")))</f>
        <v/>
      </c>
    </row>
    <row r="31" spans="1:16" s="15" customFormat="1" ht="60" customHeight="1">
      <c r="A31" s="16"/>
      <c r="B31" s="2" t="str">
        <f>IF(A31="","",VLOOKUP(A31,#REF!,5,FALSE))</f>
        <v/>
      </c>
      <c r="C31" s="1" t="str">
        <f>IF(A31="","",VLOOKUP(A31,#REF!,6,FALSE))</f>
        <v/>
      </c>
      <c r="D31" s="21" t="str">
        <f>IF(A31="","",VLOOKUP(A31,#REF!,9,FALSE))</f>
        <v/>
      </c>
      <c r="E31" s="2" t="str">
        <f>IF(A31="","",VLOOKUP(A31,#REF!,10,FALSE))</f>
        <v/>
      </c>
      <c r="F31" s="3" t="str">
        <f>IF(A31="","",VLOOKUP(A31,#REF!,11,FALSE))</f>
        <v/>
      </c>
      <c r="G31" s="4" t="str">
        <f>IF(A31="","",IF(VLOOKUP(A31,#REF!,12,FALSE)="②一般競争入札（総合評価方式）","一般競争入札"&amp;CHAR(10)&amp;"（総合評価方式）","一般競争入札"))</f>
        <v/>
      </c>
      <c r="H31" s="5" t="str">
        <f>IF(A31="","",IF(VLOOKUP(A31,#REF!,14,FALSE)="他官署で調達手続きを実施のため","他官署で調達手続きを実施のため",IF(VLOOKUP(A31,#REF!,21,FALSE)="②同種の他の契約の予定価格を類推されるおそれがあるため公表しない","同種の他の契約の予定価格を類推されるおそれがあるため公表しない",IF(VLOOKUP(A31,#REF!,21,FALSE)="－","－",IF(VLOOKUP(A31,#REF!,7,FALSE)&lt;&gt;"",TEXT(VLOOKUP(A31,#REF!,14,FALSE),"#,##0円")&amp;CHAR(10)&amp;"(A)",VLOOKUP(A31,#REF!,14,FALSE))))))</f>
        <v/>
      </c>
      <c r="I31" s="5" t="str">
        <f>IF(A31="","",VLOOKUP(A31,#REF!,15,FALSE))</f>
        <v/>
      </c>
      <c r="J31" s="6" t="str">
        <f>IF(A31="","",IF(VLOOKUP(A31,#REF!,14,FALSE)="他官署で調達手続きを実施のため","－",IF(VLOOKUP(A31,#REF!,21,FALSE)="②同種の他の契約の予定価格を類推されるおそれがあるため公表しない","－",IF(VLOOKUP(A31,#REF!,21,FALSE)="－","－",IF(VLOOKUP(A31,#REF!,7,FALSE)&lt;&gt;"",TEXT(VLOOKUP(A31,#REF!,17,FALSE),"#.0%")&amp;CHAR(10)&amp;"(B/A×100)",VLOOKUP(A31,#REF!,17,FALSE))))))</f>
        <v/>
      </c>
      <c r="K31" s="7" t="str">
        <f>IF(A31="","",IF(VLOOKUP(A31,#REF!,27,FALSE)="①公益社団法人","公社",IF(VLOOKUP(A31,#REF!,27,FALSE)="②公益財団法人","公財","")))</f>
        <v/>
      </c>
      <c r="L31" s="7" t="str">
        <f>IF(A31="","",VLOOKUP(A31,#REF!,28,FALSE))</f>
        <v/>
      </c>
      <c r="M31" s="8" t="str">
        <f>IF(A31="","",IF(VLOOKUP(A31,#REF!,28,FALSE)="国所管",VLOOKUP(A31,#REF!,22,FALSE),""))</f>
        <v/>
      </c>
      <c r="N31" s="9" t="str">
        <f>IF(A31="","",IF(AND(P31="○",O31="分担契約/単価契約"),"単価契約"&amp;CHAR(10)&amp;"予定調達総額 "&amp;TEXT(VLOOKUP(A31,#REF!,16,FALSE),"#,##0円")&amp;"(B)"&amp;CHAR(10)&amp;"分担契約"&amp;CHAR(10)&amp;VLOOKUP(A31,#REF!,32,FALSE),IF(AND(P31="○",O31="分担契約"),"分担契約"&amp;CHAR(10)&amp;"契約総額 "&amp;TEXT(VLOOKUP(A31,#REF!,16,FALSE),"#,##0円")&amp;"(B)"&amp;CHAR(10)&amp;VLOOKUP(A31,#REF!,32,FALSE),(IF(O31="分担契約/単価契約","単価契約"&amp;CHAR(10)&amp;"予定調達総額 "&amp;TEXT(VLOOKUP(A31,#REF!,16,FALSE),"#,##0円")&amp;CHAR(10)&amp;"分担契約"&amp;CHAR(10)&amp;VLOOKUP(A31,#REF!,32,FALSE),IF(O31="分担契約","分担契約"&amp;CHAR(10)&amp;"契約総額 "&amp;TEXT(VLOOKUP(A31,#REF!,16,FALSE),"#,##0円")&amp;CHAR(10)&amp;VLOOKUP(A31,#REF!,32,FALSE),IF(O31="単価契約","単価契約"&amp;CHAR(10)&amp;"予定調達総額 "&amp;TEXT(VLOOKUP(A31,#REF!,16,FALSE),"#,##0円")&amp;CHAR(10)&amp;VLOOKUP(A31,#REF!,32,FALSE),VLOOKUP(A31,#REF!,32,FALSE))))))))</f>
        <v/>
      </c>
      <c r="O31" s="15" t="str">
        <f>IF(A31="","",VLOOKUP(A31,#REF!,53,FALSE))</f>
        <v/>
      </c>
      <c r="P31" s="15" t="str">
        <f>IF(A31="","",IF(VLOOKUP(A31,#REF!,14,FALSE)="他官署で調達手続きを実施のため","×",IF(VLOOKUP(A31,#REF!,21,FALSE)="②同種の他の契約の予定価格を類推されるおそれがあるため公表しない","×","○")))</f>
        <v/>
      </c>
    </row>
    <row r="32" spans="1:16" s="15" customFormat="1" ht="60" customHeight="1">
      <c r="A32" s="16"/>
      <c r="B32" s="2" t="str">
        <f>IF(A32="","",VLOOKUP(A32,#REF!,5,FALSE))</f>
        <v/>
      </c>
      <c r="C32" s="1" t="str">
        <f>IF(A32="","",VLOOKUP(A32,#REF!,6,FALSE))</f>
        <v/>
      </c>
      <c r="D32" s="21" t="str">
        <f>IF(A32="","",VLOOKUP(A32,#REF!,9,FALSE))</f>
        <v/>
      </c>
      <c r="E32" s="2" t="str">
        <f>IF(A32="","",VLOOKUP(A32,#REF!,10,FALSE))</f>
        <v/>
      </c>
      <c r="F32" s="3" t="str">
        <f>IF(A32="","",VLOOKUP(A32,#REF!,11,FALSE))</f>
        <v/>
      </c>
      <c r="G32" s="4" t="str">
        <f>IF(A32="","",IF(VLOOKUP(A32,#REF!,12,FALSE)="②一般競争入札（総合評価方式）","一般競争入札"&amp;CHAR(10)&amp;"（総合評価方式）","一般競争入札"))</f>
        <v/>
      </c>
      <c r="H32" s="5" t="str">
        <f>IF(A32="","",IF(VLOOKUP(A32,#REF!,14,FALSE)="他官署で調達手続きを実施のため","他官署で調達手続きを実施のため",IF(VLOOKUP(A32,#REF!,21,FALSE)="②同種の他の契約の予定価格を類推されるおそれがあるため公表しない","同種の他の契約の予定価格を類推されるおそれがあるため公表しない",IF(VLOOKUP(A32,#REF!,21,FALSE)="－","－",IF(VLOOKUP(A32,#REF!,7,FALSE)&lt;&gt;"",TEXT(VLOOKUP(A32,#REF!,14,FALSE),"#,##0円")&amp;CHAR(10)&amp;"(A)",VLOOKUP(A32,#REF!,14,FALSE))))))</f>
        <v/>
      </c>
      <c r="I32" s="5" t="str">
        <f>IF(A32="","",VLOOKUP(A32,#REF!,15,FALSE))</f>
        <v/>
      </c>
      <c r="J32" s="6" t="str">
        <f>IF(A32="","",IF(VLOOKUP(A32,#REF!,14,FALSE)="他官署で調達手続きを実施のため","－",IF(VLOOKUP(A32,#REF!,21,FALSE)="②同種の他の契約の予定価格を類推されるおそれがあるため公表しない","－",IF(VLOOKUP(A32,#REF!,21,FALSE)="－","－",IF(VLOOKUP(A32,#REF!,7,FALSE)&lt;&gt;"",TEXT(VLOOKUP(A32,#REF!,17,FALSE),"#.0%")&amp;CHAR(10)&amp;"(B/A×100)",VLOOKUP(A32,#REF!,17,FALSE))))))</f>
        <v/>
      </c>
      <c r="K32" s="7" t="str">
        <f>IF(A32="","",IF(VLOOKUP(A32,#REF!,27,FALSE)="①公益社団法人","公社",IF(VLOOKUP(A32,#REF!,27,FALSE)="②公益財団法人","公財","")))</f>
        <v/>
      </c>
      <c r="L32" s="7" t="str">
        <f>IF(A32="","",VLOOKUP(A32,#REF!,28,FALSE))</f>
        <v/>
      </c>
      <c r="M32" s="8" t="str">
        <f>IF(A32="","",IF(VLOOKUP(A32,#REF!,28,FALSE)="国所管",VLOOKUP(A32,#REF!,22,FALSE),""))</f>
        <v/>
      </c>
      <c r="N32" s="9" t="str">
        <f>IF(A32="","",IF(AND(P32="○",O32="分担契約/単価契約"),"単価契約"&amp;CHAR(10)&amp;"予定調達総額 "&amp;TEXT(VLOOKUP(A32,#REF!,16,FALSE),"#,##0円")&amp;"(B)"&amp;CHAR(10)&amp;"分担契約"&amp;CHAR(10)&amp;VLOOKUP(A32,#REF!,32,FALSE),IF(AND(P32="○",O32="分担契約"),"分担契約"&amp;CHAR(10)&amp;"契約総額 "&amp;TEXT(VLOOKUP(A32,#REF!,16,FALSE),"#,##0円")&amp;"(B)"&amp;CHAR(10)&amp;VLOOKUP(A32,#REF!,32,FALSE),(IF(O32="分担契約/単価契約","単価契約"&amp;CHAR(10)&amp;"予定調達総額 "&amp;TEXT(VLOOKUP(A32,#REF!,16,FALSE),"#,##0円")&amp;CHAR(10)&amp;"分担契約"&amp;CHAR(10)&amp;VLOOKUP(A32,#REF!,32,FALSE),IF(O32="分担契約","分担契約"&amp;CHAR(10)&amp;"契約総額 "&amp;TEXT(VLOOKUP(A32,#REF!,16,FALSE),"#,##0円")&amp;CHAR(10)&amp;VLOOKUP(A32,#REF!,32,FALSE),IF(O32="単価契約","単価契約"&amp;CHAR(10)&amp;"予定調達総額 "&amp;TEXT(VLOOKUP(A32,#REF!,16,FALSE),"#,##0円")&amp;CHAR(10)&amp;VLOOKUP(A32,#REF!,32,FALSE),VLOOKUP(A32,#REF!,32,FALSE))))))))</f>
        <v/>
      </c>
      <c r="O32" s="15" t="str">
        <f>IF(A32="","",VLOOKUP(A32,#REF!,53,FALSE))</f>
        <v/>
      </c>
      <c r="P32" s="15" t="str">
        <f>IF(A32="","",IF(VLOOKUP(A32,#REF!,14,FALSE)="他官署で調達手続きを実施のため","×",IF(VLOOKUP(A32,#REF!,21,FALSE)="②同種の他の契約の予定価格を類推されるおそれがあるため公表しない","×","○")))</f>
        <v/>
      </c>
    </row>
    <row r="33" spans="1:16" s="15" customFormat="1" ht="60" customHeight="1">
      <c r="A33" s="16"/>
      <c r="B33" s="2" t="str">
        <f>IF(A33="","",VLOOKUP(A33,#REF!,5,FALSE))</f>
        <v/>
      </c>
      <c r="C33" s="1" t="str">
        <f>IF(A33="","",VLOOKUP(A33,#REF!,6,FALSE))</f>
        <v/>
      </c>
      <c r="D33" s="21" t="str">
        <f>IF(A33="","",VLOOKUP(A33,#REF!,9,FALSE))</f>
        <v/>
      </c>
      <c r="E33" s="2" t="str">
        <f>IF(A33="","",VLOOKUP(A33,#REF!,10,FALSE))</f>
        <v/>
      </c>
      <c r="F33" s="3" t="str">
        <f>IF(A33="","",VLOOKUP(A33,#REF!,11,FALSE))</f>
        <v/>
      </c>
      <c r="G33" s="4" t="str">
        <f>IF(A33="","",IF(VLOOKUP(A33,#REF!,12,FALSE)="②一般競争入札（総合評価方式）","一般競争入札"&amp;CHAR(10)&amp;"（総合評価方式）","一般競争入札"))</f>
        <v/>
      </c>
      <c r="H33" s="5" t="str">
        <f>IF(A33="","",IF(VLOOKUP(A33,#REF!,14,FALSE)="他官署で調達手続きを実施のため","他官署で調達手続きを実施のため",IF(VLOOKUP(A33,#REF!,21,FALSE)="②同種の他の契約の予定価格を類推されるおそれがあるため公表しない","同種の他の契約の予定価格を類推されるおそれがあるため公表しない",IF(VLOOKUP(A33,#REF!,21,FALSE)="－","－",IF(VLOOKUP(A33,#REF!,7,FALSE)&lt;&gt;"",TEXT(VLOOKUP(A33,#REF!,14,FALSE),"#,##0円")&amp;CHAR(10)&amp;"(A)",VLOOKUP(A33,#REF!,14,FALSE))))))</f>
        <v/>
      </c>
      <c r="I33" s="5" t="str">
        <f>IF(A33="","",VLOOKUP(A33,#REF!,15,FALSE))</f>
        <v/>
      </c>
      <c r="J33" s="6" t="str">
        <f>IF(A33="","",IF(VLOOKUP(A33,#REF!,14,FALSE)="他官署で調達手続きを実施のため","－",IF(VLOOKUP(A33,#REF!,21,FALSE)="②同種の他の契約の予定価格を類推されるおそれがあるため公表しない","－",IF(VLOOKUP(A33,#REF!,21,FALSE)="－","－",IF(VLOOKUP(A33,#REF!,7,FALSE)&lt;&gt;"",TEXT(VLOOKUP(A33,#REF!,17,FALSE),"#.0%")&amp;CHAR(10)&amp;"(B/A×100)",VLOOKUP(A33,#REF!,17,FALSE))))))</f>
        <v/>
      </c>
      <c r="K33" s="7" t="str">
        <f>IF(A33="","",IF(VLOOKUP(A33,#REF!,27,FALSE)="①公益社団法人","公社",IF(VLOOKUP(A33,#REF!,27,FALSE)="②公益財団法人","公財","")))</f>
        <v/>
      </c>
      <c r="L33" s="7" t="str">
        <f>IF(A33="","",VLOOKUP(A33,#REF!,28,FALSE))</f>
        <v/>
      </c>
      <c r="M33" s="8" t="str">
        <f>IF(A33="","",IF(VLOOKUP(A33,#REF!,28,FALSE)="国所管",VLOOKUP(A33,#REF!,22,FALSE),""))</f>
        <v/>
      </c>
      <c r="N33" s="9" t="str">
        <f>IF(A33="","",IF(AND(P33="○",O33="分担契約/単価契約"),"単価契約"&amp;CHAR(10)&amp;"予定調達総額 "&amp;TEXT(VLOOKUP(A33,#REF!,16,FALSE),"#,##0円")&amp;"(B)"&amp;CHAR(10)&amp;"分担契約"&amp;CHAR(10)&amp;VLOOKUP(A33,#REF!,32,FALSE),IF(AND(P33="○",O33="分担契約"),"分担契約"&amp;CHAR(10)&amp;"契約総額 "&amp;TEXT(VLOOKUP(A33,#REF!,16,FALSE),"#,##0円")&amp;"(B)"&amp;CHAR(10)&amp;VLOOKUP(A33,#REF!,32,FALSE),(IF(O33="分担契約/単価契約","単価契約"&amp;CHAR(10)&amp;"予定調達総額 "&amp;TEXT(VLOOKUP(A33,#REF!,16,FALSE),"#,##0円")&amp;CHAR(10)&amp;"分担契約"&amp;CHAR(10)&amp;VLOOKUP(A33,#REF!,32,FALSE),IF(O33="分担契約","分担契約"&amp;CHAR(10)&amp;"契約総額 "&amp;TEXT(VLOOKUP(A33,#REF!,16,FALSE),"#,##0円")&amp;CHAR(10)&amp;VLOOKUP(A33,#REF!,32,FALSE),IF(O33="単価契約","単価契約"&amp;CHAR(10)&amp;"予定調達総額 "&amp;TEXT(VLOOKUP(A33,#REF!,16,FALSE),"#,##0円")&amp;CHAR(10)&amp;VLOOKUP(A33,#REF!,32,FALSE),VLOOKUP(A33,#REF!,32,FALSE))))))))</f>
        <v/>
      </c>
      <c r="O33" s="15" t="str">
        <f>IF(A33="","",VLOOKUP(A33,#REF!,53,FALSE))</f>
        <v/>
      </c>
      <c r="P33" s="15" t="str">
        <f>IF(A33="","",IF(VLOOKUP(A33,#REF!,14,FALSE)="他官署で調達手続きを実施のため","×",IF(VLOOKUP(A33,#REF!,21,FALSE)="②同種の他の契約の予定価格を類推されるおそれがあるため公表しない","×","○")))</f>
        <v/>
      </c>
    </row>
    <row r="34" spans="1:16" s="15" customFormat="1" ht="60" customHeight="1">
      <c r="A34" s="16"/>
      <c r="B34" s="2" t="str">
        <f>IF(A34="","",VLOOKUP(A34,#REF!,5,FALSE))</f>
        <v/>
      </c>
      <c r="C34" s="1" t="str">
        <f>IF(A34="","",VLOOKUP(A34,#REF!,6,FALSE))</f>
        <v/>
      </c>
      <c r="D34" s="21" t="str">
        <f>IF(A34="","",VLOOKUP(A34,#REF!,9,FALSE))</f>
        <v/>
      </c>
      <c r="E34" s="2" t="str">
        <f>IF(A34="","",VLOOKUP(A34,#REF!,10,FALSE))</f>
        <v/>
      </c>
      <c r="F34" s="3" t="str">
        <f>IF(A34="","",VLOOKUP(A34,#REF!,11,FALSE))</f>
        <v/>
      </c>
      <c r="G34" s="4" t="str">
        <f>IF(A34="","",IF(VLOOKUP(A34,#REF!,12,FALSE)="②一般競争入札（総合評価方式）","一般競争入札"&amp;CHAR(10)&amp;"（総合評価方式）","一般競争入札"))</f>
        <v/>
      </c>
      <c r="H34" s="5" t="str">
        <f>IF(A34="","",IF(VLOOKUP(A34,#REF!,14,FALSE)="他官署で調達手続きを実施のため","他官署で調達手続きを実施のため",IF(VLOOKUP(A34,#REF!,21,FALSE)="②同種の他の契約の予定価格を類推されるおそれがあるため公表しない","同種の他の契約の予定価格を類推されるおそれがあるため公表しない",IF(VLOOKUP(A34,#REF!,21,FALSE)="－","－",IF(VLOOKUP(A34,#REF!,7,FALSE)&lt;&gt;"",TEXT(VLOOKUP(A34,#REF!,14,FALSE),"#,##0円")&amp;CHAR(10)&amp;"(A)",VLOOKUP(A34,#REF!,14,FALSE))))))</f>
        <v/>
      </c>
      <c r="I34" s="5" t="str">
        <f>IF(A34="","",VLOOKUP(A34,#REF!,15,FALSE))</f>
        <v/>
      </c>
      <c r="J34" s="6" t="str">
        <f>IF(A34="","",IF(VLOOKUP(A34,#REF!,14,FALSE)="他官署で調達手続きを実施のため","－",IF(VLOOKUP(A34,#REF!,21,FALSE)="②同種の他の契約の予定価格を類推されるおそれがあるため公表しない","－",IF(VLOOKUP(A34,#REF!,21,FALSE)="－","－",IF(VLOOKUP(A34,#REF!,7,FALSE)&lt;&gt;"",TEXT(VLOOKUP(A34,#REF!,17,FALSE),"#.0%")&amp;CHAR(10)&amp;"(B/A×100)",VLOOKUP(A34,#REF!,17,FALSE))))))</f>
        <v/>
      </c>
      <c r="K34" s="7" t="str">
        <f>IF(A34="","",IF(VLOOKUP(A34,#REF!,27,FALSE)="①公益社団法人","公社",IF(VLOOKUP(A34,#REF!,27,FALSE)="②公益財団法人","公財","")))</f>
        <v/>
      </c>
      <c r="L34" s="7" t="str">
        <f>IF(A34="","",VLOOKUP(A34,#REF!,28,FALSE))</f>
        <v/>
      </c>
      <c r="M34" s="8" t="str">
        <f>IF(A34="","",IF(VLOOKUP(A34,#REF!,28,FALSE)="国所管",VLOOKUP(A34,#REF!,22,FALSE),""))</f>
        <v/>
      </c>
      <c r="N34" s="9" t="str">
        <f>IF(A34="","",IF(AND(P34="○",O34="分担契約/単価契約"),"単価契約"&amp;CHAR(10)&amp;"予定調達総額 "&amp;TEXT(VLOOKUP(A34,#REF!,16,FALSE),"#,##0円")&amp;"(B)"&amp;CHAR(10)&amp;"分担契約"&amp;CHAR(10)&amp;VLOOKUP(A34,#REF!,32,FALSE),IF(AND(P34="○",O34="分担契約"),"分担契約"&amp;CHAR(10)&amp;"契約総額 "&amp;TEXT(VLOOKUP(A34,#REF!,16,FALSE),"#,##0円")&amp;"(B)"&amp;CHAR(10)&amp;VLOOKUP(A34,#REF!,32,FALSE),(IF(O34="分担契約/単価契約","単価契約"&amp;CHAR(10)&amp;"予定調達総額 "&amp;TEXT(VLOOKUP(A34,#REF!,16,FALSE),"#,##0円")&amp;CHAR(10)&amp;"分担契約"&amp;CHAR(10)&amp;VLOOKUP(A34,#REF!,32,FALSE),IF(O34="分担契約","分担契約"&amp;CHAR(10)&amp;"契約総額 "&amp;TEXT(VLOOKUP(A34,#REF!,16,FALSE),"#,##0円")&amp;CHAR(10)&amp;VLOOKUP(A34,#REF!,32,FALSE),IF(O34="単価契約","単価契約"&amp;CHAR(10)&amp;"予定調達総額 "&amp;TEXT(VLOOKUP(A34,#REF!,16,FALSE),"#,##0円")&amp;CHAR(10)&amp;VLOOKUP(A34,#REF!,32,FALSE),VLOOKUP(A34,#REF!,32,FALSE))))))))</f>
        <v/>
      </c>
      <c r="O34" s="15" t="str">
        <f>IF(A34="","",VLOOKUP(A34,#REF!,53,FALSE))</f>
        <v/>
      </c>
      <c r="P34" s="15" t="str">
        <f>IF(A34="","",IF(VLOOKUP(A34,#REF!,14,FALSE)="他官署で調達手続きを実施のため","×",IF(VLOOKUP(A34,#REF!,21,FALSE)="②同種の他の契約の予定価格を類推されるおそれがあるため公表しない","×","○")))</f>
        <v/>
      </c>
    </row>
    <row r="35" spans="1:16" s="15" customFormat="1" ht="60" customHeight="1">
      <c r="A35" s="16"/>
      <c r="B35" s="2" t="str">
        <f>IF(A35="","",VLOOKUP(A35,#REF!,5,FALSE))</f>
        <v/>
      </c>
      <c r="C35" s="1" t="str">
        <f>IF(A35="","",VLOOKUP(A35,#REF!,6,FALSE))</f>
        <v/>
      </c>
      <c r="D35" s="21" t="str">
        <f>IF(A35="","",VLOOKUP(A35,#REF!,9,FALSE))</f>
        <v/>
      </c>
      <c r="E35" s="2" t="str">
        <f>IF(A35="","",VLOOKUP(A35,#REF!,10,FALSE))</f>
        <v/>
      </c>
      <c r="F35" s="3" t="str">
        <f>IF(A35="","",VLOOKUP(A35,#REF!,11,FALSE))</f>
        <v/>
      </c>
      <c r="G35" s="4" t="str">
        <f>IF(A35="","",IF(VLOOKUP(A35,#REF!,12,FALSE)="②一般競争入札（総合評価方式）","一般競争入札"&amp;CHAR(10)&amp;"（総合評価方式）","一般競争入札"))</f>
        <v/>
      </c>
      <c r="H35" s="5" t="str">
        <f>IF(A35="","",IF(VLOOKUP(A35,#REF!,14,FALSE)="他官署で調達手続きを実施のため","他官署で調達手続きを実施のため",IF(VLOOKUP(A35,#REF!,21,FALSE)="②同種の他の契約の予定価格を類推されるおそれがあるため公表しない","同種の他の契約の予定価格を類推されるおそれがあるため公表しない",IF(VLOOKUP(A35,#REF!,21,FALSE)="－","－",IF(VLOOKUP(A35,#REF!,7,FALSE)&lt;&gt;"",TEXT(VLOOKUP(A35,#REF!,14,FALSE),"#,##0円")&amp;CHAR(10)&amp;"(A)",VLOOKUP(A35,#REF!,14,FALSE))))))</f>
        <v/>
      </c>
      <c r="I35" s="5" t="str">
        <f>IF(A35="","",VLOOKUP(A35,#REF!,15,FALSE))</f>
        <v/>
      </c>
      <c r="J35" s="6" t="str">
        <f>IF(A35="","",IF(VLOOKUP(A35,#REF!,14,FALSE)="他官署で調達手続きを実施のため","－",IF(VLOOKUP(A35,#REF!,21,FALSE)="②同種の他の契約の予定価格を類推されるおそれがあるため公表しない","－",IF(VLOOKUP(A35,#REF!,21,FALSE)="－","－",IF(VLOOKUP(A35,#REF!,7,FALSE)&lt;&gt;"",TEXT(VLOOKUP(A35,#REF!,17,FALSE),"#.0%")&amp;CHAR(10)&amp;"(B/A×100)",VLOOKUP(A35,#REF!,17,FALSE))))))</f>
        <v/>
      </c>
      <c r="K35" s="7" t="str">
        <f>IF(A35="","",IF(VLOOKUP(A35,#REF!,27,FALSE)="①公益社団法人","公社",IF(VLOOKUP(A35,#REF!,27,FALSE)="②公益財団法人","公財","")))</f>
        <v/>
      </c>
      <c r="L35" s="7" t="str">
        <f>IF(A35="","",VLOOKUP(A35,#REF!,28,FALSE))</f>
        <v/>
      </c>
      <c r="M35" s="8" t="str">
        <f>IF(A35="","",IF(VLOOKUP(A35,#REF!,28,FALSE)="国所管",VLOOKUP(A35,#REF!,22,FALSE),""))</f>
        <v/>
      </c>
      <c r="N35" s="9" t="str">
        <f>IF(A35="","",IF(AND(P35="○",O35="分担契約/単価契約"),"単価契約"&amp;CHAR(10)&amp;"予定調達総額 "&amp;TEXT(VLOOKUP(A35,#REF!,16,FALSE),"#,##0円")&amp;"(B)"&amp;CHAR(10)&amp;"分担契約"&amp;CHAR(10)&amp;VLOOKUP(A35,#REF!,32,FALSE),IF(AND(P35="○",O35="分担契約"),"分担契約"&amp;CHAR(10)&amp;"契約総額 "&amp;TEXT(VLOOKUP(A35,#REF!,16,FALSE),"#,##0円")&amp;"(B)"&amp;CHAR(10)&amp;VLOOKUP(A35,#REF!,32,FALSE),(IF(O35="分担契約/単価契約","単価契約"&amp;CHAR(10)&amp;"予定調達総額 "&amp;TEXT(VLOOKUP(A35,#REF!,16,FALSE),"#,##0円")&amp;CHAR(10)&amp;"分担契約"&amp;CHAR(10)&amp;VLOOKUP(A35,#REF!,32,FALSE),IF(O35="分担契約","分担契約"&amp;CHAR(10)&amp;"契約総額 "&amp;TEXT(VLOOKUP(A35,#REF!,16,FALSE),"#,##0円")&amp;CHAR(10)&amp;VLOOKUP(A35,#REF!,32,FALSE),IF(O35="単価契約","単価契約"&amp;CHAR(10)&amp;"予定調達総額 "&amp;TEXT(VLOOKUP(A35,#REF!,16,FALSE),"#,##0円")&amp;CHAR(10)&amp;VLOOKUP(A35,#REF!,32,FALSE),VLOOKUP(A35,#REF!,32,FALSE))))))))</f>
        <v/>
      </c>
      <c r="O35" s="15" t="str">
        <f>IF(A35="","",VLOOKUP(A35,#REF!,53,FALSE))</f>
        <v/>
      </c>
      <c r="P35" s="15" t="str">
        <f>IF(A35="","",IF(VLOOKUP(A35,#REF!,14,FALSE)="他官署で調達手続きを実施のため","×",IF(VLOOKUP(A35,#REF!,21,FALSE)="②同種の他の契約の予定価格を類推されるおそれがあるため公表しない","×","○")))</f>
        <v/>
      </c>
    </row>
    <row r="36" spans="1:16" s="15" customFormat="1" ht="60" customHeight="1">
      <c r="A36" s="16"/>
      <c r="B36" s="2" t="str">
        <f>IF(A36="","",VLOOKUP(A36,#REF!,5,FALSE))</f>
        <v/>
      </c>
      <c r="C36" s="1" t="str">
        <f>IF(A36="","",VLOOKUP(A36,#REF!,6,FALSE))</f>
        <v/>
      </c>
      <c r="D36" s="21" t="str">
        <f>IF(A36="","",VLOOKUP(A36,#REF!,9,FALSE))</f>
        <v/>
      </c>
      <c r="E36" s="2" t="str">
        <f>IF(A36="","",VLOOKUP(A36,#REF!,10,FALSE))</f>
        <v/>
      </c>
      <c r="F36" s="3" t="str">
        <f>IF(A36="","",VLOOKUP(A36,#REF!,11,FALSE))</f>
        <v/>
      </c>
      <c r="G36" s="4" t="str">
        <f>IF(A36="","",IF(VLOOKUP(A36,#REF!,12,FALSE)="②一般競争入札（総合評価方式）","一般競争入札"&amp;CHAR(10)&amp;"（総合評価方式）","一般競争入札"))</f>
        <v/>
      </c>
      <c r="H36" s="5" t="str">
        <f>IF(A36="","",IF(VLOOKUP(A36,#REF!,14,FALSE)="他官署で調達手続きを実施のため","他官署で調達手続きを実施のため",IF(VLOOKUP(A36,#REF!,21,FALSE)="②同種の他の契約の予定価格を類推されるおそれがあるため公表しない","同種の他の契約の予定価格を類推されるおそれがあるため公表しない",IF(VLOOKUP(A36,#REF!,21,FALSE)="－","－",IF(VLOOKUP(A36,#REF!,7,FALSE)&lt;&gt;"",TEXT(VLOOKUP(A36,#REF!,14,FALSE),"#,##0円")&amp;CHAR(10)&amp;"(A)",VLOOKUP(A36,#REF!,14,FALSE))))))</f>
        <v/>
      </c>
      <c r="I36" s="5" t="str">
        <f>IF(A36="","",VLOOKUP(A36,#REF!,15,FALSE))</f>
        <v/>
      </c>
      <c r="J36" s="6" t="str">
        <f>IF(A36="","",IF(VLOOKUP(A36,#REF!,14,FALSE)="他官署で調達手続きを実施のため","－",IF(VLOOKUP(A36,#REF!,21,FALSE)="②同種の他の契約の予定価格を類推されるおそれがあるため公表しない","－",IF(VLOOKUP(A36,#REF!,21,FALSE)="－","－",IF(VLOOKUP(A36,#REF!,7,FALSE)&lt;&gt;"",TEXT(VLOOKUP(A36,#REF!,17,FALSE),"#.0%")&amp;CHAR(10)&amp;"(B/A×100)",VLOOKUP(A36,#REF!,17,FALSE))))))</f>
        <v/>
      </c>
      <c r="K36" s="7" t="str">
        <f>IF(A36="","",IF(VLOOKUP(A36,#REF!,27,FALSE)="①公益社団法人","公社",IF(VLOOKUP(A36,#REF!,27,FALSE)="②公益財団法人","公財","")))</f>
        <v/>
      </c>
      <c r="L36" s="7" t="str">
        <f>IF(A36="","",VLOOKUP(A36,#REF!,28,FALSE))</f>
        <v/>
      </c>
      <c r="M36" s="8" t="str">
        <f>IF(A36="","",IF(VLOOKUP(A36,#REF!,28,FALSE)="国所管",VLOOKUP(A36,#REF!,22,FALSE),""))</f>
        <v/>
      </c>
      <c r="N36" s="9" t="str">
        <f>IF(A36="","",IF(AND(P36="○",O36="分担契約/単価契約"),"単価契約"&amp;CHAR(10)&amp;"予定調達総額 "&amp;TEXT(VLOOKUP(A36,#REF!,16,FALSE),"#,##0円")&amp;"(B)"&amp;CHAR(10)&amp;"分担契約"&amp;CHAR(10)&amp;VLOOKUP(A36,#REF!,32,FALSE),IF(AND(P36="○",O36="分担契約"),"分担契約"&amp;CHAR(10)&amp;"契約総額 "&amp;TEXT(VLOOKUP(A36,#REF!,16,FALSE),"#,##0円")&amp;"(B)"&amp;CHAR(10)&amp;VLOOKUP(A36,#REF!,32,FALSE),(IF(O36="分担契約/単価契約","単価契約"&amp;CHAR(10)&amp;"予定調達総額 "&amp;TEXT(VLOOKUP(A36,#REF!,16,FALSE),"#,##0円")&amp;CHAR(10)&amp;"分担契約"&amp;CHAR(10)&amp;VLOOKUP(A36,#REF!,32,FALSE),IF(O36="分担契約","分担契約"&amp;CHAR(10)&amp;"契約総額 "&amp;TEXT(VLOOKUP(A36,#REF!,16,FALSE),"#,##0円")&amp;CHAR(10)&amp;VLOOKUP(A36,#REF!,32,FALSE),IF(O36="単価契約","単価契約"&amp;CHAR(10)&amp;"予定調達総額 "&amp;TEXT(VLOOKUP(A36,#REF!,16,FALSE),"#,##0円")&amp;CHAR(10)&amp;VLOOKUP(A36,#REF!,32,FALSE),VLOOKUP(A36,#REF!,32,FALSE))))))))</f>
        <v/>
      </c>
      <c r="O36" s="15" t="str">
        <f>IF(A36="","",VLOOKUP(A36,#REF!,53,FALSE))</f>
        <v/>
      </c>
      <c r="P36" s="15" t="str">
        <f>IF(A36="","",IF(VLOOKUP(A36,#REF!,14,FALSE)="他官署で調達手続きを実施のため","×",IF(VLOOKUP(A36,#REF!,21,FALSE)="②同種の他の契約の予定価格を類推されるおそれがあるため公表しない","×","○")))</f>
        <v/>
      </c>
    </row>
    <row r="37" spans="1:16" s="15" customFormat="1" ht="60" customHeight="1">
      <c r="A37" s="16"/>
      <c r="B37" s="2" t="str">
        <f>IF(A37="","",VLOOKUP(A37,#REF!,5,FALSE))</f>
        <v/>
      </c>
      <c r="C37" s="1" t="str">
        <f>IF(A37="","",VLOOKUP(A37,#REF!,6,FALSE))</f>
        <v/>
      </c>
      <c r="D37" s="21" t="str">
        <f>IF(A37="","",VLOOKUP(A37,#REF!,9,FALSE))</f>
        <v/>
      </c>
      <c r="E37" s="2" t="str">
        <f>IF(A37="","",VLOOKUP(A37,#REF!,10,FALSE))</f>
        <v/>
      </c>
      <c r="F37" s="3" t="str">
        <f>IF(A37="","",VLOOKUP(A37,#REF!,11,FALSE))</f>
        <v/>
      </c>
      <c r="G37" s="4" t="str">
        <f>IF(A37="","",IF(VLOOKUP(A37,#REF!,12,FALSE)="②一般競争入札（総合評価方式）","一般競争入札"&amp;CHAR(10)&amp;"（総合評価方式）","一般競争入札"))</f>
        <v/>
      </c>
      <c r="H37" s="5" t="str">
        <f>IF(A37="","",IF(VLOOKUP(A37,#REF!,14,FALSE)="他官署で調達手続きを実施のため","他官署で調達手続きを実施のため",IF(VLOOKUP(A37,#REF!,21,FALSE)="②同種の他の契約の予定価格を類推されるおそれがあるため公表しない","同種の他の契約の予定価格を類推されるおそれがあるため公表しない",IF(VLOOKUP(A37,#REF!,21,FALSE)="－","－",IF(VLOOKUP(A37,#REF!,7,FALSE)&lt;&gt;"",TEXT(VLOOKUP(A37,#REF!,14,FALSE),"#,##0円")&amp;CHAR(10)&amp;"(A)",VLOOKUP(A37,#REF!,14,FALSE))))))</f>
        <v/>
      </c>
      <c r="I37" s="5" t="str">
        <f>IF(A37="","",VLOOKUP(A37,#REF!,15,FALSE))</f>
        <v/>
      </c>
      <c r="J37" s="6" t="str">
        <f>IF(A37="","",IF(VLOOKUP(A37,#REF!,14,FALSE)="他官署で調達手続きを実施のため","－",IF(VLOOKUP(A37,#REF!,21,FALSE)="②同種の他の契約の予定価格を類推されるおそれがあるため公表しない","－",IF(VLOOKUP(A37,#REF!,21,FALSE)="－","－",IF(VLOOKUP(A37,#REF!,7,FALSE)&lt;&gt;"",TEXT(VLOOKUP(A37,#REF!,17,FALSE),"#.0%")&amp;CHAR(10)&amp;"(B/A×100)",VLOOKUP(A37,#REF!,17,FALSE))))))</f>
        <v/>
      </c>
      <c r="K37" s="7" t="str">
        <f>IF(A37="","",IF(VLOOKUP(A37,#REF!,27,FALSE)="①公益社団法人","公社",IF(VLOOKUP(A37,#REF!,27,FALSE)="②公益財団法人","公財","")))</f>
        <v/>
      </c>
      <c r="L37" s="7" t="str">
        <f>IF(A37="","",VLOOKUP(A37,#REF!,28,FALSE))</f>
        <v/>
      </c>
      <c r="M37" s="8" t="str">
        <f>IF(A37="","",IF(VLOOKUP(A37,#REF!,28,FALSE)="国所管",VLOOKUP(A37,#REF!,22,FALSE),""))</f>
        <v/>
      </c>
      <c r="N37" s="9" t="str">
        <f>IF(A37="","",IF(AND(P37="○",O37="分担契約/単価契約"),"単価契約"&amp;CHAR(10)&amp;"予定調達総額 "&amp;TEXT(VLOOKUP(A37,#REF!,16,FALSE),"#,##0円")&amp;"(B)"&amp;CHAR(10)&amp;"分担契約"&amp;CHAR(10)&amp;VLOOKUP(A37,#REF!,32,FALSE),IF(AND(P37="○",O37="分担契約"),"分担契約"&amp;CHAR(10)&amp;"契約総額 "&amp;TEXT(VLOOKUP(A37,#REF!,16,FALSE),"#,##0円")&amp;"(B)"&amp;CHAR(10)&amp;VLOOKUP(A37,#REF!,32,FALSE),(IF(O37="分担契約/単価契約","単価契約"&amp;CHAR(10)&amp;"予定調達総額 "&amp;TEXT(VLOOKUP(A37,#REF!,16,FALSE),"#,##0円")&amp;CHAR(10)&amp;"分担契約"&amp;CHAR(10)&amp;VLOOKUP(A37,#REF!,32,FALSE),IF(O37="分担契約","分担契約"&amp;CHAR(10)&amp;"契約総額 "&amp;TEXT(VLOOKUP(A37,#REF!,16,FALSE),"#,##0円")&amp;CHAR(10)&amp;VLOOKUP(A37,#REF!,32,FALSE),IF(O37="単価契約","単価契約"&amp;CHAR(10)&amp;"予定調達総額 "&amp;TEXT(VLOOKUP(A37,#REF!,16,FALSE),"#,##0円")&amp;CHAR(10)&amp;VLOOKUP(A37,#REF!,32,FALSE),VLOOKUP(A37,#REF!,32,FALSE))))))))</f>
        <v/>
      </c>
      <c r="O37" s="15" t="str">
        <f>IF(A37="","",VLOOKUP(A37,#REF!,53,FALSE))</f>
        <v/>
      </c>
      <c r="P37" s="15" t="str">
        <f>IF(A37="","",IF(VLOOKUP(A37,#REF!,14,FALSE)="他官署で調達手続きを実施のため","×",IF(VLOOKUP(A37,#REF!,21,FALSE)="②同種の他の契約の予定価格を類推されるおそれがあるため公表しない","×","○")))</f>
        <v/>
      </c>
    </row>
    <row r="38" spans="1:16" s="15" customFormat="1" ht="60" customHeight="1">
      <c r="A38" s="16"/>
      <c r="B38" s="2" t="str">
        <f>IF(A38="","",VLOOKUP(A38,#REF!,5,FALSE))</f>
        <v/>
      </c>
      <c r="C38" s="1" t="str">
        <f>IF(A38="","",VLOOKUP(A38,#REF!,6,FALSE))</f>
        <v/>
      </c>
      <c r="D38" s="21" t="str">
        <f>IF(A38="","",VLOOKUP(A38,#REF!,9,FALSE))</f>
        <v/>
      </c>
      <c r="E38" s="2" t="str">
        <f>IF(A38="","",VLOOKUP(A38,#REF!,10,FALSE))</f>
        <v/>
      </c>
      <c r="F38" s="3" t="str">
        <f>IF(A38="","",VLOOKUP(A38,#REF!,11,FALSE))</f>
        <v/>
      </c>
      <c r="G38" s="4" t="str">
        <f>IF(A38="","",IF(VLOOKUP(A38,#REF!,12,FALSE)="②一般競争入札（総合評価方式）","一般競争入札"&amp;CHAR(10)&amp;"（総合評価方式）","一般競争入札"))</f>
        <v/>
      </c>
      <c r="H38" s="5" t="str">
        <f>IF(A38="","",IF(VLOOKUP(A38,#REF!,14,FALSE)="他官署で調達手続きを実施のため","他官署で調達手続きを実施のため",IF(VLOOKUP(A38,#REF!,21,FALSE)="②同種の他の契約の予定価格を類推されるおそれがあるため公表しない","同種の他の契約の予定価格を類推されるおそれがあるため公表しない",IF(VLOOKUP(A38,#REF!,21,FALSE)="－","－",IF(VLOOKUP(A38,#REF!,7,FALSE)&lt;&gt;"",TEXT(VLOOKUP(A38,#REF!,14,FALSE),"#,##0円")&amp;CHAR(10)&amp;"(A)",VLOOKUP(A38,#REF!,14,FALSE))))))</f>
        <v/>
      </c>
      <c r="I38" s="5" t="str">
        <f>IF(A38="","",VLOOKUP(A38,#REF!,15,FALSE))</f>
        <v/>
      </c>
      <c r="J38" s="6" t="str">
        <f>IF(A38="","",IF(VLOOKUP(A38,#REF!,14,FALSE)="他官署で調達手続きを実施のため","－",IF(VLOOKUP(A38,#REF!,21,FALSE)="②同種の他の契約の予定価格を類推されるおそれがあるため公表しない","－",IF(VLOOKUP(A38,#REF!,21,FALSE)="－","－",IF(VLOOKUP(A38,#REF!,7,FALSE)&lt;&gt;"",TEXT(VLOOKUP(A38,#REF!,17,FALSE),"#.0%")&amp;CHAR(10)&amp;"(B/A×100)",VLOOKUP(A38,#REF!,17,FALSE))))))</f>
        <v/>
      </c>
      <c r="K38" s="7" t="str">
        <f>IF(A38="","",IF(VLOOKUP(A38,#REF!,27,FALSE)="①公益社団法人","公社",IF(VLOOKUP(A38,#REF!,27,FALSE)="②公益財団法人","公財","")))</f>
        <v/>
      </c>
      <c r="L38" s="7" t="str">
        <f>IF(A38="","",VLOOKUP(A38,#REF!,28,FALSE))</f>
        <v/>
      </c>
      <c r="M38" s="8" t="str">
        <f>IF(A38="","",IF(VLOOKUP(A38,#REF!,28,FALSE)="国所管",VLOOKUP(A38,#REF!,22,FALSE),""))</f>
        <v/>
      </c>
      <c r="N38" s="9" t="str">
        <f>IF(A38="","",IF(AND(P38="○",O38="分担契約/単価契約"),"単価契約"&amp;CHAR(10)&amp;"予定調達総額 "&amp;TEXT(VLOOKUP(A38,#REF!,16,FALSE),"#,##0円")&amp;"(B)"&amp;CHAR(10)&amp;"分担契約"&amp;CHAR(10)&amp;VLOOKUP(A38,#REF!,32,FALSE),IF(AND(P38="○",O38="分担契約"),"分担契約"&amp;CHAR(10)&amp;"契約総額 "&amp;TEXT(VLOOKUP(A38,#REF!,16,FALSE),"#,##0円")&amp;"(B)"&amp;CHAR(10)&amp;VLOOKUP(A38,#REF!,32,FALSE),(IF(O38="分担契約/単価契約","単価契約"&amp;CHAR(10)&amp;"予定調達総額 "&amp;TEXT(VLOOKUP(A38,#REF!,16,FALSE),"#,##0円")&amp;CHAR(10)&amp;"分担契約"&amp;CHAR(10)&amp;VLOOKUP(A38,#REF!,32,FALSE),IF(O38="分担契約","分担契約"&amp;CHAR(10)&amp;"契約総額 "&amp;TEXT(VLOOKUP(A38,#REF!,16,FALSE),"#,##0円")&amp;CHAR(10)&amp;VLOOKUP(A38,#REF!,32,FALSE),IF(O38="単価契約","単価契約"&amp;CHAR(10)&amp;"予定調達総額 "&amp;TEXT(VLOOKUP(A38,#REF!,16,FALSE),"#,##0円")&amp;CHAR(10)&amp;VLOOKUP(A38,#REF!,32,FALSE),VLOOKUP(A38,#REF!,32,FALSE))))))))</f>
        <v/>
      </c>
      <c r="O38" s="15" t="str">
        <f>IF(A38="","",VLOOKUP(A38,#REF!,53,FALSE))</f>
        <v/>
      </c>
      <c r="P38" s="15" t="str">
        <f>IF(A38="","",IF(VLOOKUP(A38,#REF!,14,FALSE)="他官署で調達手続きを実施のため","×",IF(VLOOKUP(A38,#REF!,21,FALSE)="②同種の他の契約の予定価格を類推されるおそれがあるため公表しない","×","○")))</f>
        <v/>
      </c>
    </row>
    <row r="39" spans="1:16" s="15" customFormat="1" ht="60" customHeight="1">
      <c r="A39" s="16"/>
      <c r="B39" s="2" t="str">
        <f>IF(A39="","",VLOOKUP(A39,#REF!,5,FALSE))</f>
        <v/>
      </c>
      <c r="C39" s="1" t="str">
        <f>IF(A39="","",VLOOKUP(A39,#REF!,6,FALSE))</f>
        <v/>
      </c>
      <c r="D39" s="21" t="str">
        <f>IF(A39="","",VLOOKUP(A39,#REF!,9,FALSE))</f>
        <v/>
      </c>
      <c r="E39" s="2" t="str">
        <f>IF(A39="","",VLOOKUP(A39,#REF!,10,FALSE))</f>
        <v/>
      </c>
      <c r="F39" s="3" t="str">
        <f>IF(A39="","",VLOOKUP(A39,#REF!,11,FALSE))</f>
        <v/>
      </c>
      <c r="G39" s="4" t="str">
        <f>IF(A39="","",IF(VLOOKUP(A39,#REF!,12,FALSE)="②一般競争入札（総合評価方式）","一般競争入札"&amp;CHAR(10)&amp;"（総合評価方式）","一般競争入札"))</f>
        <v/>
      </c>
      <c r="H39" s="5" t="str">
        <f>IF(A39="","",IF(VLOOKUP(A39,#REF!,14,FALSE)="他官署で調達手続きを実施のため","他官署で調達手続きを実施のため",IF(VLOOKUP(A39,#REF!,21,FALSE)="②同種の他の契約の予定価格を類推されるおそれがあるため公表しない","同種の他の契約の予定価格を類推されるおそれがあるため公表しない",IF(VLOOKUP(A39,#REF!,21,FALSE)="－","－",IF(VLOOKUP(A39,#REF!,7,FALSE)&lt;&gt;"",TEXT(VLOOKUP(A39,#REF!,14,FALSE),"#,##0円")&amp;CHAR(10)&amp;"(A)",VLOOKUP(A39,#REF!,14,FALSE))))))</f>
        <v/>
      </c>
      <c r="I39" s="5" t="str">
        <f>IF(A39="","",VLOOKUP(A39,#REF!,15,FALSE))</f>
        <v/>
      </c>
      <c r="J39" s="6" t="str">
        <f>IF(A39="","",IF(VLOOKUP(A39,#REF!,14,FALSE)="他官署で調達手続きを実施のため","－",IF(VLOOKUP(A39,#REF!,21,FALSE)="②同種の他の契約の予定価格を類推されるおそれがあるため公表しない","－",IF(VLOOKUP(A39,#REF!,21,FALSE)="－","－",IF(VLOOKUP(A39,#REF!,7,FALSE)&lt;&gt;"",TEXT(VLOOKUP(A39,#REF!,17,FALSE),"#.0%")&amp;CHAR(10)&amp;"(B/A×100)",VLOOKUP(A39,#REF!,17,FALSE))))))</f>
        <v/>
      </c>
      <c r="K39" s="7" t="str">
        <f>IF(A39="","",IF(VLOOKUP(A39,#REF!,27,FALSE)="①公益社団法人","公社",IF(VLOOKUP(A39,#REF!,27,FALSE)="②公益財団法人","公財","")))</f>
        <v/>
      </c>
      <c r="L39" s="7" t="str">
        <f>IF(A39="","",VLOOKUP(A39,#REF!,28,FALSE))</f>
        <v/>
      </c>
      <c r="M39" s="8" t="str">
        <f>IF(A39="","",IF(VLOOKUP(A39,#REF!,28,FALSE)="国所管",VLOOKUP(A39,#REF!,22,FALSE),""))</f>
        <v/>
      </c>
      <c r="N39" s="9" t="str">
        <f>IF(A39="","",IF(AND(P39="○",O39="分担契約/単価契約"),"単価契約"&amp;CHAR(10)&amp;"予定調達総額 "&amp;TEXT(VLOOKUP(A39,#REF!,16,FALSE),"#,##0円")&amp;"(B)"&amp;CHAR(10)&amp;"分担契約"&amp;CHAR(10)&amp;VLOOKUP(A39,#REF!,32,FALSE),IF(AND(P39="○",O39="分担契約"),"分担契約"&amp;CHAR(10)&amp;"契約総額 "&amp;TEXT(VLOOKUP(A39,#REF!,16,FALSE),"#,##0円")&amp;"(B)"&amp;CHAR(10)&amp;VLOOKUP(A39,#REF!,32,FALSE),(IF(O39="分担契約/単価契約","単価契約"&amp;CHAR(10)&amp;"予定調達総額 "&amp;TEXT(VLOOKUP(A39,#REF!,16,FALSE),"#,##0円")&amp;CHAR(10)&amp;"分担契約"&amp;CHAR(10)&amp;VLOOKUP(A39,#REF!,32,FALSE),IF(O39="分担契約","分担契約"&amp;CHAR(10)&amp;"契約総額 "&amp;TEXT(VLOOKUP(A39,#REF!,16,FALSE),"#,##0円")&amp;CHAR(10)&amp;VLOOKUP(A39,#REF!,32,FALSE),IF(O39="単価契約","単価契約"&amp;CHAR(10)&amp;"予定調達総額 "&amp;TEXT(VLOOKUP(A39,#REF!,16,FALSE),"#,##0円")&amp;CHAR(10)&amp;VLOOKUP(A39,#REF!,32,FALSE),VLOOKUP(A39,#REF!,32,FALSE))))))))</f>
        <v/>
      </c>
      <c r="O39" s="15" t="str">
        <f>IF(A39="","",VLOOKUP(A39,#REF!,53,FALSE))</f>
        <v/>
      </c>
      <c r="P39" s="15" t="str">
        <f>IF(A39="","",IF(VLOOKUP(A39,#REF!,14,FALSE)="他官署で調達手続きを実施のため","×",IF(VLOOKUP(A39,#REF!,21,FALSE)="②同種の他の契約の予定価格を類推されるおそれがあるため公表しない","×","○")))</f>
        <v/>
      </c>
    </row>
    <row r="40" spans="1:16" s="15" customFormat="1" ht="60" customHeight="1">
      <c r="A40" s="16"/>
      <c r="B40" s="2" t="str">
        <f>IF(A40="","",VLOOKUP(A40,#REF!,5,FALSE))</f>
        <v/>
      </c>
      <c r="C40" s="1" t="str">
        <f>IF(A40="","",VLOOKUP(A40,#REF!,6,FALSE))</f>
        <v/>
      </c>
      <c r="D40" s="21" t="str">
        <f>IF(A40="","",VLOOKUP(A40,#REF!,9,FALSE))</f>
        <v/>
      </c>
      <c r="E40" s="2" t="str">
        <f>IF(A40="","",VLOOKUP(A40,#REF!,10,FALSE))</f>
        <v/>
      </c>
      <c r="F40" s="3" t="str">
        <f>IF(A40="","",VLOOKUP(A40,#REF!,11,FALSE))</f>
        <v/>
      </c>
      <c r="G40" s="4" t="str">
        <f>IF(A40="","",IF(VLOOKUP(A40,#REF!,12,FALSE)="②一般競争入札（総合評価方式）","一般競争入札"&amp;CHAR(10)&amp;"（総合評価方式）","一般競争入札"))</f>
        <v/>
      </c>
      <c r="H40" s="5" t="str">
        <f>IF(A40="","",IF(VLOOKUP(A40,#REF!,14,FALSE)="他官署で調達手続きを実施のため","他官署で調達手続きを実施のため",IF(VLOOKUP(A40,#REF!,21,FALSE)="②同種の他の契約の予定価格を類推されるおそれがあるため公表しない","同種の他の契約の予定価格を類推されるおそれがあるため公表しない",IF(VLOOKUP(A40,#REF!,21,FALSE)="－","－",IF(VLOOKUP(A40,#REF!,7,FALSE)&lt;&gt;"",TEXT(VLOOKUP(A40,#REF!,14,FALSE),"#,##0円")&amp;CHAR(10)&amp;"(A)",VLOOKUP(A40,#REF!,14,FALSE))))))</f>
        <v/>
      </c>
      <c r="I40" s="5" t="str">
        <f>IF(A40="","",VLOOKUP(A40,#REF!,15,FALSE))</f>
        <v/>
      </c>
      <c r="J40" s="6" t="str">
        <f>IF(A40="","",IF(VLOOKUP(A40,#REF!,14,FALSE)="他官署で調達手続きを実施のため","－",IF(VLOOKUP(A40,#REF!,21,FALSE)="②同種の他の契約の予定価格を類推されるおそれがあるため公表しない","－",IF(VLOOKUP(A40,#REF!,21,FALSE)="－","－",IF(VLOOKUP(A40,#REF!,7,FALSE)&lt;&gt;"",TEXT(VLOOKUP(A40,#REF!,17,FALSE),"#.0%")&amp;CHAR(10)&amp;"(B/A×100)",VLOOKUP(A40,#REF!,17,FALSE))))))</f>
        <v/>
      </c>
      <c r="K40" s="7" t="str">
        <f>IF(A40="","",IF(VLOOKUP(A40,#REF!,27,FALSE)="①公益社団法人","公社",IF(VLOOKUP(A40,#REF!,27,FALSE)="②公益財団法人","公財","")))</f>
        <v/>
      </c>
      <c r="L40" s="7" t="str">
        <f>IF(A40="","",VLOOKUP(A40,#REF!,28,FALSE))</f>
        <v/>
      </c>
      <c r="M40" s="8" t="str">
        <f>IF(A40="","",IF(VLOOKUP(A40,#REF!,28,FALSE)="国所管",VLOOKUP(A40,#REF!,22,FALSE),""))</f>
        <v/>
      </c>
      <c r="N40" s="9" t="str">
        <f>IF(A40="","",IF(AND(P40="○",O40="分担契約/単価契約"),"単価契約"&amp;CHAR(10)&amp;"予定調達総額 "&amp;TEXT(VLOOKUP(A40,#REF!,16,FALSE),"#,##0円")&amp;"(B)"&amp;CHAR(10)&amp;"分担契約"&amp;CHAR(10)&amp;VLOOKUP(A40,#REF!,32,FALSE),IF(AND(P40="○",O40="分担契約"),"分担契約"&amp;CHAR(10)&amp;"契約総額 "&amp;TEXT(VLOOKUP(A40,#REF!,16,FALSE),"#,##0円")&amp;"(B)"&amp;CHAR(10)&amp;VLOOKUP(A40,#REF!,32,FALSE),(IF(O40="分担契約/単価契約","単価契約"&amp;CHAR(10)&amp;"予定調達総額 "&amp;TEXT(VLOOKUP(A40,#REF!,16,FALSE),"#,##0円")&amp;CHAR(10)&amp;"分担契約"&amp;CHAR(10)&amp;VLOOKUP(A40,#REF!,32,FALSE),IF(O40="分担契約","分担契約"&amp;CHAR(10)&amp;"契約総額 "&amp;TEXT(VLOOKUP(A40,#REF!,16,FALSE),"#,##0円")&amp;CHAR(10)&amp;VLOOKUP(A40,#REF!,32,FALSE),IF(O40="単価契約","単価契約"&amp;CHAR(10)&amp;"予定調達総額 "&amp;TEXT(VLOOKUP(A40,#REF!,16,FALSE),"#,##0円")&amp;CHAR(10)&amp;VLOOKUP(A40,#REF!,32,FALSE),VLOOKUP(A40,#REF!,32,FALSE))))))))</f>
        <v/>
      </c>
      <c r="O40" s="15" t="str">
        <f>IF(A40="","",VLOOKUP(A40,#REF!,53,FALSE))</f>
        <v/>
      </c>
      <c r="P40" s="15" t="str">
        <f>IF(A40="","",IF(VLOOKUP(A40,#REF!,14,FALSE)="他官署で調達手続きを実施のため","×",IF(VLOOKUP(A40,#REF!,21,FALSE)="②同種の他の契約の予定価格を類推されるおそれがあるため公表しない","×","○")))</f>
        <v/>
      </c>
    </row>
    <row r="41" spans="1:16" s="15" customFormat="1" ht="60" customHeight="1">
      <c r="A41" s="16"/>
      <c r="B41" s="2" t="str">
        <f>IF(A41="","",VLOOKUP(A41,#REF!,5,FALSE))</f>
        <v/>
      </c>
      <c r="C41" s="1" t="str">
        <f>IF(A41="","",VLOOKUP(A41,#REF!,6,FALSE))</f>
        <v/>
      </c>
      <c r="D41" s="21" t="str">
        <f>IF(A41="","",VLOOKUP(A41,#REF!,9,FALSE))</f>
        <v/>
      </c>
      <c r="E41" s="2" t="str">
        <f>IF(A41="","",VLOOKUP(A41,#REF!,10,FALSE))</f>
        <v/>
      </c>
      <c r="F41" s="3" t="str">
        <f>IF(A41="","",VLOOKUP(A41,#REF!,11,FALSE))</f>
        <v/>
      </c>
      <c r="G41" s="4" t="str">
        <f>IF(A41="","",IF(VLOOKUP(A41,#REF!,12,FALSE)="②一般競争入札（総合評価方式）","一般競争入札"&amp;CHAR(10)&amp;"（総合評価方式）","一般競争入札"))</f>
        <v/>
      </c>
      <c r="H41" s="5" t="str">
        <f>IF(A41="","",IF(VLOOKUP(A41,#REF!,14,FALSE)="他官署で調達手続きを実施のため","他官署で調達手続きを実施のため",IF(VLOOKUP(A41,#REF!,21,FALSE)="②同種の他の契約の予定価格を類推されるおそれがあるため公表しない","同種の他の契約の予定価格を類推されるおそれがあるため公表しない",IF(VLOOKUP(A41,#REF!,21,FALSE)="－","－",IF(VLOOKUP(A41,#REF!,7,FALSE)&lt;&gt;"",TEXT(VLOOKUP(A41,#REF!,14,FALSE),"#,##0円")&amp;CHAR(10)&amp;"(A)",VLOOKUP(A41,#REF!,14,FALSE))))))</f>
        <v/>
      </c>
      <c r="I41" s="5" t="str">
        <f>IF(A41="","",VLOOKUP(A41,#REF!,15,FALSE))</f>
        <v/>
      </c>
      <c r="J41" s="6" t="str">
        <f>IF(A41="","",IF(VLOOKUP(A41,#REF!,14,FALSE)="他官署で調達手続きを実施のため","－",IF(VLOOKUP(A41,#REF!,21,FALSE)="②同種の他の契約の予定価格を類推されるおそれがあるため公表しない","－",IF(VLOOKUP(A41,#REF!,21,FALSE)="－","－",IF(VLOOKUP(A41,#REF!,7,FALSE)&lt;&gt;"",TEXT(VLOOKUP(A41,#REF!,17,FALSE),"#.0%")&amp;CHAR(10)&amp;"(B/A×100)",VLOOKUP(A41,#REF!,17,FALSE))))))</f>
        <v/>
      </c>
      <c r="K41" s="7" t="str">
        <f>IF(A41="","",IF(VLOOKUP(A41,#REF!,27,FALSE)="①公益社団法人","公社",IF(VLOOKUP(A41,#REF!,27,FALSE)="②公益財団法人","公財","")))</f>
        <v/>
      </c>
      <c r="L41" s="7" t="str">
        <f>IF(A41="","",VLOOKUP(A41,#REF!,28,FALSE))</f>
        <v/>
      </c>
      <c r="M41" s="8" t="str">
        <f>IF(A41="","",IF(VLOOKUP(A41,#REF!,28,FALSE)="国所管",VLOOKUP(A41,#REF!,22,FALSE),""))</f>
        <v/>
      </c>
      <c r="N41" s="9" t="str">
        <f>IF(A41="","",IF(AND(P41="○",O41="分担契約/単価契約"),"単価契約"&amp;CHAR(10)&amp;"予定調達総額 "&amp;TEXT(VLOOKUP(A41,#REF!,16,FALSE),"#,##0円")&amp;"(B)"&amp;CHAR(10)&amp;"分担契約"&amp;CHAR(10)&amp;VLOOKUP(A41,#REF!,32,FALSE),IF(AND(P41="○",O41="分担契約"),"分担契約"&amp;CHAR(10)&amp;"契約総額 "&amp;TEXT(VLOOKUP(A41,#REF!,16,FALSE),"#,##0円")&amp;"(B)"&amp;CHAR(10)&amp;VLOOKUP(A41,#REF!,32,FALSE),(IF(O41="分担契約/単価契約","単価契約"&amp;CHAR(10)&amp;"予定調達総額 "&amp;TEXT(VLOOKUP(A41,#REF!,16,FALSE),"#,##0円")&amp;CHAR(10)&amp;"分担契約"&amp;CHAR(10)&amp;VLOOKUP(A41,#REF!,32,FALSE),IF(O41="分担契約","分担契約"&amp;CHAR(10)&amp;"契約総額 "&amp;TEXT(VLOOKUP(A41,#REF!,16,FALSE),"#,##0円")&amp;CHAR(10)&amp;VLOOKUP(A41,#REF!,32,FALSE),IF(O41="単価契約","単価契約"&amp;CHAR(10)&amp;"予定調達総額 "&amp;TEXT(VLOOKUP(A41,#REF!,16,FALSE),"#,##0円")&amp;CHAR(10)&amp;VLOOKUP(A41,#REF!,32,FALSE),VLOOKUP(A41,#REF!,32,FALSE))))))))</f>
        <v/>
      </c>
      <c r="O41" s="15" t="str">
        <f>IF(A41="","",VLOOKUP(A41,#REF!,53,FALSE))</f>
        <v/>
      </c>
      <c r="P41" s="15" t="str">
        <f>IF(A41="","",IF(VLOOKUP(A41,#REF!,14,FALSE)="他官署で調達手続きを実施のため","×",IF(VLOOKUP(A41,#REF!,21,FALSE)="②同種の他の契約の予定価格を類推されるおそれがあるため公表しない","×","○")))</f>
        <v/>
      </c>
    </row>
    <row r="42" spans="1:16" s="15" customFormat="1" ht="60" customHeight="1">
      <c r="A42" s="16"/>
      <c r="B42" s="2" t="str">
        <f>IF(A42="","",VLOOKUP(A42,#REF!,5,FALSE))</f>
        <v/>
      </c>
      <c r="C42" s="1" t="str">
        <f>IF(A42="","",VLOOKUP(A42,#REF!,6,FALSE))</f>
        <v/>
      </c>
      <c r="D42" s="21" t="str">
        <f>IF(A42="","",VLOOKUP(A42,#REF!,9,FALSE))</f>
        <v/>
      </c>
      <c r="E42" s="2" t="str">
        <f>IF(A42="","",VLOOKUP(A42,#REF!,10,FALSE))</f>
        <v/>
      </c>
      <c r="F42" s="3" t="str">
        <f>IF(A42="","",VLOOKUP(A42,#REF!,11,FALSE))</f>
        <v/>
      </c>
      <c r="G42" s="4" t="str">
        <f>IF(A42="","",IF(VLOOKUP(A42,#REF!,12,FALSE)="②一般競争入札（総合評価方式）","一般競争入札"&amp;CHAR(10)&amp;"（総合評価方式）","一般競争入札"))</f>
        <v/>
      </c>
      <c r="H42" s="5" t="str">
        <f>IF(A42="","",IF(VLOOKUP(A42,#REF!,14,FALSE)="他官署で調達手続きを実施のため","他官署で調達手続きを実施のため",IF(VLOOKUP(A42,#REF!,21,FALSE)="②同種の他の契約の予定価格を類推されるおそれがあるため公表しない","同種の他の契約の予定価格を類推されるおそれがあるため公表しない",IF(VLOOKUP(A42,#REF!,21,FALSE)="－","－",IF(VLOOKUP(A42,#REF!,7,FALSE)&lt;&gt;"",TEXT(VLOOKUP(A42,#REF!,14,FALSE),"#,##0円")&amp;CHAR(10)&amp;"(A)",VLOOKUP(A42,#REF!,14,FALSE))))))</f>
        <v/>
      </c>
      <c r="I42" s="5" t="str">
        <f>IF(A42="","",VLOOKUP(A42,#REF!,15,FALSE))</f>
        <v/>
      </c>
      <c r="J42" s="6" t="str">
        <f>IF(A42="","",IF(VLOOKUP(A42,#REF!,14,FALSE)="他官署で調達手続きを実施のため","－",IF(VLOOKUP(A42,#REF!,21,FALSE)="②同種の他の契約の予定価格を類推されるおそれがあるため公表しない","－",IF(VLOOKUP(A42,#REF!,21,FALSE)="－","－",IF(VLOOKUP(A42,#REF!,7,FALSE)&lt;&gt;"",TEXT(VLOOKUP(A42,#REF!,17,FALSE),"#.0%")&amp;CHAR(10)&amp;"(B/A×100)",VLOOKUP(A42,#REF!,17,FALSE))))))</f>
        <v/>
      </c>
      <c r="K42" s="7" t="str">
        <f>IF(A42="","",IF(VLOOKUP(A42,#REF!,27,FALSE)="①公益社団法人","公社",IF(VLOOKUP(A42,#REF!,27,FALSE)="②公益財団法人","公財","")))</f>
        <v/>
      </c>
      <c r="L42" s="7" t="str">
        <f>IF(A42="","",VLOOKUP(A42,#REF!,28,FALSE))</f>
        <v/>
      </c>
      <c r="M42" s="8" t="str">
        <f>IF(A42="","",IF(VLOOKUP(A42,#REF!,28,FALSE)="国所管",VLOOKUP(A42,#REF!,22,FALSE),""))</f>
        <v/>
      </c>
      <c r="N42" s="9" t="str">
        <f>IF(A42="","",IF(AND(P42="○",O42="分担契約/単価契約"),"単価契約"&amp;CHAR(10)&amp;"予定調達総額 "&amp;TEXT(VLOOKUP(A42,#REF!,16,FALSE),"#,##0円")&amp;"(B)"&amp;CHAR(10)&amp;"分担契約"&amp;CHAR(10)&amp;VLOOKUP(A42,#REF!,32,FALSE),IF(AND(P42="○",O42="分担契約"),"分担契約"&amp;CHAR(10)&amp;"契約総額 "&amp;TEXT(VLOOKUP(A42,#REF!,16,FALSE),"#,##0円")&amp;"(B)"&amp;CHAR(10)&amp;VLOOKUP(A42,#REF!,32,FALSE),(IF(O42="分担契約/単価契約","単価契約"&amp;CHAR(10)&amp;"予定調達総額 "&amp;TEXT(VLOOKUP(A42,#REF!,16,FALSE),"#,##0円")&amp;CHAR(10)&amp;"分担契約"&amp;CHAR(10)&amp;VLOOKUP(A42,#REF!,32,FALSE),IF(O42="分担契約","分担契約"&amp;CHAR(10)&amp;"契約総額 "&amp;TEXT(VLOOKUP(A42,#REF!,16,FALSE),"#,##0円")&amp;CHAR(10)&amp;VLOOKUP(A42,#REF!,32,FALSE),IF(O42="単価契約","単価契約"&amp;CHAR(10)&amp;"予定調達総額 "&amp;TEXT(VLOOKUP(A42,#REF!,16,FALSE),"#,##0円")&amp;CHAR(10)&amp;VLOOKUP(A42,#REF!,32,FALSE),VLOOKUP(A42,#REF!,32,FALSE))))))))</f>
        <v/>
      </c>
      <c r="O42" s="15" t="str">
        <f>IF(A42="","",VLOOKUP(A42,#REF!,53,FALSE))</f>
        <v/>
      </c>
      <c r="P42" s="15" t="str">
        <f>IF(A42="","",IF(VLOOKUP(A42,#REF!,14,FALSE)="他官署で調達手続きを実施のため","×",IF(VLOOKUP(A42,#REF!,21,FALSE)="②同種の他の契約の予定価格を類推されるおそれがあるため公表しない","×","○")))</f>
        <v/>
      </c>
    </row>
    <row r="43" spans="1:16" s="15" customFormat="1" ht="60" customHeight="1">
      <c r="A43" s="16"/>
      <c r="B43" s="2" t="str">
        <f>IF(A43="","",VLOOKUP(A43,#REF!,5,FALSE))</f>
        <v/>
      </c>
      <c r="C43" s="1" t="str">
        <f>IF(A43="","",VLOOKUP(A43,#REF!,6,FALSE))</f>
        <v/>
      </c>
      <c r="D43" s="21" t="str">
        <f>IF(A43="","",VLOOKUP(A43,#REF!,9,FALSE))</f>
        <v/>
      </c>
      <c r="E43" s="2" t="str">
        <f>IF(A43="","",VLOOKUP(A43,#REF!,10,FALSE))</f>
        <v/>
      </c>
      <c r="F43" s="3" t="str">
        <f>IF(A43="","",VLOOKUP(A43,#REF!,11,FALSE))</f>
        <v/>
      </c>
      <c r="G43" s="4" t="str">
        <f>IF(A43="","",IF(VLOOKUP(A43,#REF!,12,FALSE)="②一般競争入札（総合評価方式）","一般競争入札"&amp;CHAR(10)&amp;"（総合評価方式）","一般競争入札"))</f>
        <v/>
      </c>
      <c r="H43" s="5" t="str">
        <f>IF(A43="","",IF(VLOOKUP(A43,#REF!,14,FALSE)="他官署で調達手続きを実施のため","他官署で調達手続きを実施のため",IF(VLOOKUP(A43,#REF!,21,FALSE)="②同種の他の契約の予定価格を類推されるおそれがあるため公表しない","同種の他の契約の予定価格を類推されるおそれがあるため公表しない",IF(VLOOKUP(A43,#REF!,21,FALSE)="－","－",IF(VLOOKUP(A43,#REF!,7,FALSE)&lt;&gt;"",TEXT(VLOOKUP(A43,#REF!,14,FALSE),"#,##0円")&amp;CHAR(10)&amp;"(A)",VLOOKUP(A43,#REF!,14,FALSE))))))</f>
        <v/>
      </c>
      <c r="I43" s="5" t="str">
        <f>IF(A43="","",VLOOKUP(A43,#REF!,15,FALSE))</f>
        <v/>
      </c>
      <c r="J43" s="6" t="str">
        <f>IF(A43="","",IF(VLOOKUP(A43,#REF!,14,FALSE)="他官署で調達手続きを実施のため","－",IF(VLOOKUP(A43,#REF!,21,FALSE)="②同種の他の契約の予定価格を類推されるおそれがあるため公表しない","－",IF(VLOOKUP(A43,#REF!,21,FALSE)="－","－",IF(VLOOKUP(A43,#REF!,7,FALSE)&lt;&gt;"",TEXT(VLOOKUP(A43,#REF!,17,FALSE),"#.0%")&amp;CHAR(10)&amp;"(B/A×100)",VLOOKUP(A43,#REF!,17,FALSE))))))</f>
        <v/>
      </c>
      <c r="K43" s="7" t="str">
        <f>IF(A43="","",IF(VLOOKUP(A43,#REF!,27,FALSE)="①公益社団法人","公社",IF(VLOOKUP(A43,#REF!,27,FALSE)="②公益財団法人","公財","")))</f>
        <v/>
      </c>
      <c r="L43" s="7" t="str">
        <f>IF(A43="","",VLOOKUP(A43,#REF!,28,FALSE))</f>
        <v/>
      </c>
      <c r="M43" s="8" t="str">
        <f>IF(A43="","",IF(VLOOKUP(A43,#REF!,28,FALSE)="国所管",VLOOKUP(A43,#REF!,22,FALSE),""))</f>
        <v/>
      </c>
      <c r="N43" s="9" t="str">
        <f>IF(A43="","",IF(AND(P43="○",O43="分担契約/単価契約"),"単価契約"&amp;CHAR(10)&amp;"予定調達総額 "&amp;TEXT(VLOOKUP(A43,#REF!,16,FALSE),"#,##0円")&amp;"(B)"&amp;CHAR(10)&amp;"分担契約"&amp;CHAR(10)&amp;VLOOKUP(A43,#REF!,32,FALSE),IF(AND(P43="○",O43="分担契約"),"分担契約"&amp;CHAR(10)&amp;"契約総額 "&amp;TEXT(VLOOKUP(A43,#REF!,16,FALSE),"#,##0円")&amp;"(B)"&amp;CHAR(10)&amp;VLOOKUP(A43,#REF!,32,FALSE),(IF(O43="分担契約/単価契約","単価契約"&amp;CHAR(10)&amp;"予定調達総額 "&amp;TEXT(VLOOKUP(A43,#REF!,16,FALSE),"#,##0円")&amp;CHAR(10)&amp;"分担契約"&amp;CHAR(10)&amp;VLOOKUP(A43,#REF!,32,FALSE),IF(O43="分担契約","分担契約"&amp;CHAR(10)&amp;"契約総額 "&amp;TEXT(VLOOKUP(A43,#REF!,16,FALSE),"#,##0円")&amp;CHAR(10)&amp;VLOOKUP(A43,#REF!,32,FALSE),IF(O43="単価契約","単価契約"&amp;CHAR(10)&amp;"予定調達総額 "&amp;TEXT(VLOOKUP(A43,#REF!,16,FALSE),"#,##0円")&amp;CHAR(10)&amp;VLOOKUP(A43,#REF!,32,FALSE),VLOOKUP(A43,#REF!,32,FALSE))))))))</f>
        <v/>
      </c>
      <c r="O43" s="15" t="str">
        <f>IF(A43="","",VLOOKUP(A43,#REF!,53,FALSE))</f>
        <v/>
      </c>
      <c r="P43" s="15" t="str">
        <f>IF(A43="","",IF(VLOOKUP(A43,#REF!,14,FALSE)="他官署で調達手続きを実施のため","×",IF(VLOOKUP(A43,#REF!,21,FALSE)="②同種の他の契約の予定価格を類推されるおそれがあるため公表しない","×","○")))</f>
        <v/>
      </c>
    </row>
    <row r="44" spans="1:16" s="15" customFormat="1" ht="60" customHeight="1">
      <c r="A44" s="16"/>
      <c r="B44" s="2" t="str">
        <f>IF(A44="","",VLOOKUP(A44,#REF!,5,FALSE))</f>
        <v/>
      </c>
      <c r="C44" s="1" t="str">
        <f>IF(A44="","",VLOOKUP(A44,#REF!,6,FALSE))</f>
        <v/>
      </c>
      <c r="D44" s="21" t="str">
        <f>IF(A44="","",VLOOKUP(A44,#REF!,9,FALSE))</f>
        <v/>
      </c>
      <c r="E44" s="2" t="str">
        <f>IF(A44="","",VLOOKUP(A44,#REF!,10,FALSE))</f>
        <v/>
      </c>
      <c r="F44" s="3" t="str">
        <f>IF(A44="","",VLOOKUP(A44,#REF!,11,FALSE))</f>
        <v/>
      </c>
      <c r="G44" s="4" t="str">
        <f>IF(A44="","",IF(VLOOKUP(A44,#REF!,12,FALSE)="②一般競争入札（総合評価方式）","一般競争入札"&amp;CHAR(10)&amp;"（総合評価方式）","一般競争入札"))</f>
        <v/>
      </c>
      <c r="H44" s="5" t="str">
        <f>IF(A44="","",IF(VLOOKUP(A44,#REF!,14,FALSE)="他官署で調達手続きを実施のため","他官署で調達手続きを実施のため",IF(VLOOKUP(A44,#REF!,21,FALSE)="②同種の他の契約の予定価格を類推されるおそれがあるため公表しない","同種の他の契約の予定価格を類推されるおそれがあるため公表しない",IF(VLOOKUP(A44,#REF!,21,FALSE)="－","－",IF(VLOOKUP(A44,#REF!,7,FALSE)&lt;&gt;"",TEXT(VLOOKUP(A44,#REF!,14,FALSE),"#,##0円")&amp;CHAR(10)&amp;"(A)",VLOOKUP(A44,#REF!,14,FALSE))))))</f>
        <v/>
      </c>
      <c r="I44" s="5" t="str">
        <f>IF(A44="","",VLOOKUP(A44,#REF!,15,FALSE))</f>
        <v/>
      </c>
      <c r="J44" s="6" t="str">
        <f>IF(A44="","",IF(VLOOKUP(A44,#REF!,14,FALSE)="他官署で調達手続きを実施のため","－",IF(VLOOKUP(A44,#REF!,21,FALSE)="②同種の他の契約の予定価格を類推されるおそれがあるため公表しない","－",IF(VLOOKUP(A44,#REF!,21,FALSE)="－","－",IF(VLOOKUP(A44,#REF!,7,FALSE)&lt;&gt;"",TEXT(VLOOKUP(A44,#REF!,17,FALSE),"#.0%")&amp;CHAR(10)&amp;"(B/A×100)",VLOOKUP(A44,#REF!,17,FALSE))))))</f>
        <v/>
      </c>
      <c r="K44" s="7" t="str">
        <f>IF(A44="","",IF(VLOOKUP(A44,#REF!,27,FALSE)="①公益社団法人","公社",IF(VLOOKUP(A44,#REF!,27,FALSE)="②公益財団法人","公財","")))</f>
        <v/>
      </c>
      <c r="L44" s="7" t="str">
        <f>IF(A44="","",VLOOKUP(A44,#REF!,28,FALSE))</f>
        <v/>
      </c>
      <c r="M44" s="8" t="str">
        <f>IF(A44="","",IF(VLOOKUP(A44,#REF!,28,FALSE)="国所管",VLOOKUP(A44,#REF!,22,FALSE),""))</f>
        <v/>
      </c>
      <c r="N44" s="9" t="str">
        <f>IF(A44="","",IF(AND(P44="○",O44="分担契約/単価契約"),"単価契約"&amp;CHAR(10)&amp;"予定調達総額 "&amp;TEXT(VLOOKUP(A44,#REF!,16,FALSE),"#,##0円")&amp;"(B)"&amp;CHAR(10)&amp;"分担契約"&amp;CHAR(10)&amp;VLOOKUP(A44,#REF!,32,FALSE),IF(AND(P44="○",O44="分担契約"),"分担契約"&amp;CHAR(10)&amp;"契約総額 "&amp;TEXT(VLOOKUP(A44,#REF!,16,FALSE),"#,##0円")&amp;"(B)"&amp;CHAR(10)&amp;VLOOKUP(A44,#REF!,32,FALSE),(IF(O44="分担契約/単価契約","単価契約"&amp;CHAR(10)&amp;"予定調達総額 "&amp;TEXT(VLOOKUP(A44,#REF!,16,FALSE),"#,##0円")&amp;CHAR(10)&amp;"分担契約"&amp;CHAR(10)&amp;VLOOKUP(A44,#REF!,32,FALSE),IF(O44="分担契約","分担契約"&amp;CHAR(10)&amp;"契約総額 "&amp;TEXT(VLOOKUP(A44,#REF!,16,FALSE),"#,##0円")&amp;CHAR(10)&amp;VLOOKUP(A44,#REF!,32,FALSE),IF(O44="単価契約","単価契約"&amp;CHAR(10)&amp;"予定調達総額 "&amp;TEXT(VLOOKUP(A44,#REF!,16,FALSE),"#,##0円")&amp;CHAR(10)&amp;VLOOKUP(A44,#REF!,32,FALSE),VLOOKUP(A44,#REF!,32,FALSE))))))))</f>
        <v/>
      </c>
      <c r="O44" s="15" t="str">
        <f>IF(A44="","",VLOOKUP(A44,#REF!,53,FALSE))</f>
        <v/>
      </c>
      <c r="P44" s="15" t="str">
        <f>IF(A44="","",IF(VLOOKUP(A44,#REF!,14,FALSE)="他官署で調達手続きを実施のため","×",IF(VLOOKUP(A44,#REF!,21,FALSE)="②同種の他の契約の予定価格を類推されるおそれがあるため公表しない","×","○")))</f>
        <v/>
      </c>
    </row>
    <row r="45" spans="1:16" s="15" customFormat="1" ht="60" customHeight="1">
      <c r="A45" s="16"/>
      <c r="B45" s="2" t="str">
        <f>IF(A45="","",VLOOKUP(A45,#REF!,5,FALSE))</f>
        <v/>
      </c>
      <c r="C45" s="1" t="str">
        <f>IF(A45="","",VLOOKUP(A45,#REF!,6,FALSE))</f>
        <v/>
      </c>
      <c r="D45" s="21" t="str">
        <f>IF(A45="","",VLOOKUP(A45,#REF!,9,FALSE))</f>
        <v/>
      </c>
      <c r="E45" s="2" t="str">
        <f>IF(A45="","",VLOOKUP(A45,#REF!,10,FALSE))</f>
        <v/>
      </c>
      <c r="F45" s="3" t="str">
        <f>IF(A45="","",VLOOKUP(A45,#REF!,11,FALSE))</f>
        <v/>
      </c>
      <c r="G45" s="4" t="str">
        <f>IF(A45="","",IF(VLOOKUP(A45,#REF!,12,FALSE)="②一般競争入札（総合評価方式）","一般競争入札"&amp;CHAR(10)&amp;"（総合評価方式）","一般競争入札"))</f>
        <v/>
      </c>
      <c r="H45" s="5" t="str">
        <f>IF(A45="","",IF(VLOOKUP(A45,#REF!,14,FALSE)="他官署で調達手続きを実施のため","他官署で調達手続きを実施のため",IF(VLOOKUP(A45,#REF!,21,FALSE)="②同種の他の契約の予定価格を類推されるおそれがあるため公表しない","同種の他の契約の予定価格を類推されるおそれがあるため公表しない",IF(VLOOKUP(A45,#REF!,21,FALSE)="－","－",IF(VLOOKUP(A45,#REF!,7,FALSE)&lt;&gt;"",TEXT(VLOOKUP(A45,#REF!,14,FALSE),"#,##0円")&amp;CHAR(10)&amp;"(A)",VLOOKUP(A45,#REF!,14,FALSE))))))</f>
        <v/>
      </c>
      <c r="I45" s="5" t="str">
        <f>IF(A45="","",VLOOKUP(A45,#REF!,15,FALSE))</f>
        <v/>
      </c>
      <c r="J45" s="6" t="str">
        <f>IF(A45="","",IF(VLOOKUP(A45,#REF!,14,FALSE)="他官署で調達手続きを実施のため","－",IF(VLOOKUP(A45,#REF!,21,FALSE)="②同種の他の契約の予定価格を類推されるおそれがあるため公表しない","－",IF(VLOOKUP(A45,#REF!,21,FALSE)="－","－",IF(VLOOKUP(A45,#REF!,7,FALSE)&lt;&gt;"",TEXT(VLOOKUP(A45,#REF!,17,FALSE),"#.0%")&amp;CHAR(10)&amp;"(B/A×100)",VLOOKUP(A45,#REF!,17,FALSE))))))</f>
        <v/>
      </c>
      <c r="K45" s="7" t="str">
        <f>IF(A45="","",IF(VLOOKUP(A45,#REF!,27,FALSE)="①公益社団法人","公社",IF(VLOOKUP(A45,#REF!,27,FALSE)="②公益財団法人","公財","")))</f>
        <v/>
      </c>
      <c r="L45" s="7" t="str">
        <f>IF(A45="","",VLOOKUP(A45,#REF!,28,FALSE))</f>
        <v/>
      </c>
      <c r="M45" s="8" t="str">
        <f>IF(A45="","",IF(VLOOKUP(A45,#REF!,28,FALSE)="国所管",VLOOKUP(A45,#REF!,22,FALSE),""))</f>
        <v/>
      </c>
      <c r="N45" s="9" t="str">
        <f>IF(A45="","",IF(AND(P45="○",O45="分担契約/単価契約"),"単価契約"&amp;CHAR(10)&amp;"予定調達総額 "&amp;TEXT(VLOOKUP(A45,#REF!,16,FALSE),"#,##0円")&amp;"(B)"&amp;CHAR(10)&amp;"分担契約"&amp;CHAR(10)&amp;VLOOKUP(A45,#REF!,32,FALSE),IF(AND(P45="○",O45="分担契約"),"分担契約"&amp;CHAR(10)&amp;"契約総額 "&amp;TEXT(VLOOKUP(A45,#REF!,16,FALSE),"#,##0円")&amp;"(B)"&amp;CHAR(10)&amp;VLOOKUP(A45,#REF!,32,FALSE),(IF(O45="分担契約/単価契約","単価契約"&amp;CHAR(10)&amp;"予定調達総額 "&amp;TEXT(VLOOKUP(A45,#REF!,16,FALSE),"#,##0円")&amp;CHAR(10)&amp;"分担契約"&amp;CHAR(10)&amp;VLOOKUP(A45,#REF!,32,FALSE),IF(O45="分担契約","分担契約"&amp;CHAR(10)&amp;"契約総額 "&amp;TEXT(VLOOKUP(A45,#REF!,16,FALSE),"#,##0円")&amp;CHAR(10)&amp;VLOOKUP(A45,#REF!,32,FALSE),IF(O45="単価契約","単価契約"&amp;CHAR(10)&amp;"予定調達総額 "&amp;TEXT(VLOOKUP(A45,#REF!,16,FALSE),"#,##0円")&amp;CHAR(10)&amp;VLOOKUP(A45,#REF!,32,FALSE),VLOOKUP(A45,#REF!,32,FALSE))))))))</f>
        <v/>
      </c>
      <c r="O45" s="15" t="str">
        <f>IF(A45="","",VLOOKUP(A45,#REF!,53,FALSE))</f>
        <v/>
      </c>
      <c r="P45" s="15" t="str">
        <f>IF(A45="","",IF(VLOOKUP(A45,#REF!,14,FALSE)="他官署で調達手続きを実施のため","×",IF(VLOOKUP(A45,#REF!,21,FALSE)="②同種の他の契約の予定価格を類推されるおそれがあるため公表しない","×","○")))</f>
        <v/>
      </c>
    </row>
    <row r="46" spans="1:16" s="15" customFormat="1" ht="60" customHeight="1">
      <c r="A46" s="16"/>
      <c r="B46" s="2" t="str">
        <f>IF(A46="","",VLOOKUP(A46,#REF!,5,FALSE))</f>
        <v/>
      </c>
      <c r="C46" s="1" t="str">
        <f>IF(A46="","",VLOOKUP(A46,#REF!,6,FALSE))</f>
        <v/>
      </c>
      <c r="D46" s="21" t="str">
        <f>IF(A46="","",VLOOKUP(A46,#REF!,9,FALSE))</f>
        <v/>
      </c>
      <c r="E46" s="2" t="str">
        <f>IF(A46="","",VLOOKUP(A46,#REF!,10,FALSE))</f>
        <v/>
      </c>
      <c r="F46" s="3" t="str">
        <f>IF(A46="","",VLOOKUP(A46,#REF!,11,FALSE))</f>
        <v/>
      </c>
      <c r="G46" s="4" t="str">
        <f>IF(A46="","",IF(VLOOKUP(A46,#REF!,12,FALSE)="②一般競争入札（総合評価方式）","一般競争入札"&amp;CHAR(10)&amp;"（総合評価方式）","一般競争入札"))</f>
        <v/>
      </c>
      <c r="H46" s="5" t="str">
        <f>IF(A46="","",IF(VLOOKUP(A46,#REF!,14,FALSE)="他官署で調達手続きを実施のため","他官署で調達手続きを実施のため",IF(VLOOKUP(A46,#REF!,21,FALSE)="②同種の他の契約の予定価格を類推されるおそれがあるため公表しない","同種の他の契約の予定価格を類推されるおそれがあるため公表しない",IF(VLOOKUP(A46,#REF!,21,FALSE)="－","－",IF(VLOOKUP(A46,#REF!,7,FALSE)&lt;&gt;"",TEXT(VLOOKUP(A46,#REF!,14,FALSE),"#,##0円")&amp;CHAR(10)&amp;"(A)",VLOOKUP(A46,#REF!,14,FALSE))))))</f>
        <v/>
      </c>
      <c r="I46" s="5" t="str">
        <f>IF(A46="","",VLOOKUP(A46,#REF!,15,FALSE))</f>
        <v/>
      </c>
      <c r="J46" s="6" t="str">
        <f>IF(A46="","",IF(VLOOKUP(A46,#REF!,14,FALSE)="他官署で調達手続きを実施のため","－",IF(VLOOKUP(A46,#REF!,21,FALSE)="②同種の他の契約の予定価格を類推されるおそれがあるため公表しない","－",IF(VLOOKUP(A46,#REF!,21,FALSE)="－","－",IF(VLOOKUP(A46,#REF!,7,FALSE)&lt;&gt;"",TEXT(VLOOKUP(A46,#REF!,17,FALSE),"#.0%")&amp;CHAR(10)&amp;"(B/A×100)",VLOOKUP(A46,#REF!,17,FALSE))))))</f>
        <v/>
      </c>
      <c r="K46" s="7" t="str">
        <f>IF(A46="","",IF(VLOOKUP(A46,#REF!,27,FALSE)="①公益社団法人","公社",IF(VLOOKUP(A46,#REF!,27,FALSE)="②公益財団法人","公財","")))</f>
        <v/>
      </c>
      <c r="L46" s="7" t="str">
        <f>IF(A46="","",VLOOKUP(A46,#REF!,28,FALSE))</f>
        <v/>
      </c>
      <c r="M46" s="8" t="str">
        <f>IF(A46="","",IF(VLOOKUP(A46,#REF!,28,FALSE)="国所管",VLOOKUP(A46,#REF!,22,FALSE),""))</f>
        <v/>
      </c>
      <c r="N46" s="9" t="str">
        <f>IF(A46="","",IF(AND(P46="○",O46="分担契約/単価契約"),"単価契約"&amp;CHAR(10)&amp;"予定調達総額 "&amp;TEXT(VLOOKUP(A46,#REF!,16,FALSE),"#,##0円")&amp;"(B)"&amp;CHAR(10)&amp;"分担契約"&amp;CHAR(10)&amp;VLOOKUP(A46,#REF!,32,FALSE),IF(AND(P46="○",O46="分担契約"),"分担契約"&amp;CHAR(10)&amp;"契約総額 "&amp;TEXT(VLOOKUP(A46,#REF!,16,FALSE),"#,##0円")&amp;"(B)"&amp;CHAR(10)&amp;VLOOKUP(A46,#REF!,32,FALSE),(IF(O46="分担契約/単価契約","単価契約"&amp;CHAR(10)&amp;"予定調達総額 "&amp;TEXT(VLOOKUP(A46,#REF!,16,FALSE),"#,##0円")&amp;CHAR(10)&amp;"分担契約"&amp;CHAR(10)&amp;VLOOKUP(A46,#REF!,32,FALSE),IF(O46="分担契約","分担契約"&amp;CHAR(10)&amp;"契約総額 "&amp;TEXT(VLOOKUP(A46,#REF!,16,FALSE),"#,##0円")&amp;CHAR(10)&amp;VLOOKUP(A46,#REF!,32,FALSE),IF(O46="単価契約","単価契約"&amp;CHAR(10)&amp;"予定調達総額 "&amp;TEXT(VLOOKUP(A46,#REF!,16,FALSE),"#,##0円")&amp;CHAR(10)&amp;VLOOKUP(A46,#REF!,32,FALSE),VLOOKUP(A46,#REF!,32,FALSE))))))))</f>
        <v/>
      </c>
      <c r="O46" s="15" t="str">
        <f>IF(A46="","",VLOOKUP(A46,#REF!,53,FALSE))</f>
        <v/>
      </c>
      <c r="P46" s="15" t="str">
        <f>IF(A46="","",IF(VLOOKUP(A46,#REF!,14,FALSE)="他官署で調達手続きを実施のため","×",IF(VLOOKUP(A46,#REF!,21,FALSE)="②同種の他の契約の予定価格を類推されるおそれがあるため公表しない","×","○")))</f>
        <v/>
      </c>
    </row>
    <row r="47" spans="1:16" s="15" customFormat="1" ht="60" customHeight="1">
      <c r="A47" s="16"/>
      <c r="B47" s="2" t="str">
        <f>IF(A47="","",VLOOKUP(A47,#REF!,5,FALSE))</f>
        <v/>
      </c>
      <c r="C47" s="1" t="str">
        <f>IF(A47="","",VLOOKUP(A47,#REF!,6,FALSE))</f>
        <v/>
      </c>
      <c r="D47" s="21" t="str">
        <f>IF(A47="","",VLOOKUP(A47,#REF!,9,FALSE))</f>
        <v/>
      </c>
      <c r="E47" s="2" t="str">
        <f>IF(A47="","",VLOOKUP(A47,#REF!,10,FALSE))</f>
        <v/>
      </c>
      <c r="F47" s="3" t="str">
        <f>IF(A47="","",VLOOKUP(A47,#REF!,11,FALSE))</f>
        <v/>
      </c>
      <c r="G47" s="4" t="str">
        <f>IF(A47="","",IF(VLOOKUP(A47,#REF!,12,FALSE)="②一般競争入札（総合評価方式）","一般競争入札"&amp;CHAR(10)&amp;"（総合評価方式）","一般競争入札"))</f>
        <v/>
      </c>
      <c r="H47" s="5" t="str">
        <f>IF(A47="","",IF(VLOOKUP(A47,#REF!,14,FALSE)="他官署で調達手続きを実施のため","他官署で調達手続きを実施のため",IF(VLOOKUP(A47,#REF!,21,FALSE)="②同種の他の契約の予定価格を類推されるおそれがあるため公表しない","同種の他の契約の予定価格を類推されるおそれがあるため公表しない",IF(VLOOKUP(A47,#REF!,21,FALSE)="－","－",IF(VLOOKUP(A47,#REF!,7,FALSE)&lt;&gt;"",TEXT(VLOOKUP(A47,#REF!,14,FALSE),"#,##0円")&amp;CHAR(10)&amp;"(A)",VLOOKUP(A47,#REF!,14,FALSE))))))</f>
        <v/>
      </c>
      <c r="I47" s="5" t="str">
        <f>IF(A47="","",VLOOKUP(A47,#REF!,15,FALSE))</f>
        <v/>
      </c>
      <c r="J47" s="6" t="str">
        <f>IF(A47="","",IF(VLOOKUP(A47,#REF!,14,FALSE)="他官署で調達手続きを実施のため","－",IF(VLOOKUP(A47,#REF!,21,FALSE)="②同種の他の契約の予定価格を類推されるおそれがあるため公表しない","－",IF(VLOOKUP(A47,#REF!,21,FALSE)="－","－",IF(VLOOKUP(A47,#REF!,7,FALSE)&lt;&gt;"",TEXT(VLOOKUP(A47,#REF!,17,FALSE),"#.0%")&amp;CHAR(10)&amp;"(B/A×100)",VLOOKUP(A47,#REF!,17,FALSE))))))</f>
        <v/>
      </c>
      <c r="K47" s="7" t="str">
        <f>IF(A47="","",IF(VLOOKUP(A47,#REF!,27,FALSE)="①公益社団法人","公社",IF(VLOOKUP(A47,#REF!,27,FALSE)="②公益財団法人","公財","")))</f>
        <v/>
      </c>
      <c r="L47" s="7" t="str">
        <f>IF(A47="","",VLOOKUP(A47,#REF!,28,FALSE))</f>
        <v/>
      </c>
      <c r="M47" s="8" t="str">
        <f>IF(A47="","",IF(VLOOKUP(A47,#REF!,28,FALSE)="国所管",VLOOKUP(A47,#REF!,22,FALSE),""))</f>
        <v/>
      </c>
      <c r="N47" s="9" t="str">
        <f>IF(A47="","",IF(AND(P47="○",O47="分担契約/単価契約"),"単価契約"&amp;CHAR(10)&amp;"予定調達総額 "&amp;TEXT(VLOOKUP(A47,#REF!,16,FALSE),"#,##0円")&amp;"(B)"&amp;CHAR(10)&amp;"分担契約"&amp;CHAR(10)&amp;VLOOKUP(A47,#REF!,32,FALSE),IF(AND(P47="○",O47="分担契約"),"分担契約"&amp;CHAR(10)&amp;"契約総額 "&amp;TEXT(VLOOKUP(A47,#REF!,16,FALSE),"#,##0円")&amp;"(B)"&amp;CHAR(10)&amp;VLOOKUP(A47,#REF!,32,FALSE),(IF(O47="分担契約/単価契約","単価契約"&amp;CHAR(10)&amp;"予定調達総額 "&amp;TEXT(VLOOKUP(A47,#REF!,16,FALSE),"#,##0円")&amp;CHAR(10)&amp;"分担契約"&amp;CHAR(10)&amp;VLOOKUP(A47,#REF!,32,FALSE),IF(O47="分担契約","分担契約"&amp;CHAR(10)&amp;"契約総額 "&amp;TEXT(VLOOKUP(A47,#REF!,16,FALSE),"#,##0円")&amp;CHAR(10)&amp;VLOOKUP(A47,#REF!,32,FALSE),IF(O47="単価契約","単価契約"&amp;CHAR(10)&amp;"予定調達総額 "&amp;TEXT(VLOOKUP(A47,#REF!,16,FALSE),"#,##0円")&amp;CHAR(10)&amp;VLOOKUP(A47,#REF!,32,FALSE),VLOOKUP(A47,#REF!,32,FALSE))))))))</f>
        <v/>
      </c>
      <c r="O47" s="15" t="str">
        <f>IF(A47="","",VLOOKUP(A47,#REF!,53,FALSE))</f>
        <v/>
      </c>
      <c r="P47" s="15" t="str">
        <f>IF(A47="","",IF(VLOOKUP(A47,#REF!,14,FALSE)="他官署で調達手続きを実施のため","×",IF(VLOOKUP(A47,#REF!,21,FALSE)="②同種の他の契約の予定価格を類推されるおそれがあるため公表しない","×","○")))</f>
        <v/>
      </c>
    </row>
    <row r="48" spans="1:16" s="15" customFormat="1" ht="60" customHeight="1">
      <c r="A48" s="16"/>
      <c r="B48" s="2" t="str">
        <f>IF(A48="","",VLOOKUP(A48,#REF!,5,FALSE))</f>
        <v/>
      </c>
      <c r="C48" s="1" t="str">
        <f>IF(A48="","",VLOOKUP(A48,#REF!,6,FALSE))</f>
        <v/>
      </c>
      <c r="D48" s="21" t="str">
        <f>IF(A48="","",VLOOKUP(A48,#REF!,9,FALSE))</f>
        <v/>
      </c>
      <c r="E48" s="2" t="str">
        <f>IF(A48="","",VLOOKUP(A48,#REF!,10,FALSE))</f>
        <v/>
      </c>
      <c r="F48" s="3" t="str">
        <f>IF(A48="","",VLOOKUP(A48,#REF!,11,FALSE))</f>
        <v/>
      </c>
      <c r="G48" s="4" t="str">
        <f>IF(A48="","",IF(VLOOKUP(A48,#REF!,12,FALSE)="②一般競争入札（総合評価方式）","一般競争入札"&amp;CHAR(10)&amp;"（総合評価方式）","一般競争入札"))</f>
        <v/>
      </c>
      <c r="H48" s="5" t="str">
        <f>IF(A48="","",IF(VLOOKUP(A48,#REF!,14,FALSE)="他官署で調達手続きを実施のため","他官署で調達手続きを実施のため",IF(VLOOKUP(A48,#REF!,21,FALSE)="②同種の他の契約の予定価格を類推されるおそれがあるため公表しない","同種の他の契約の予定価格を類推されるおそれがあるため公表しない",IF(VLOOKUP(A48,#REF!,21,FALSE)="－","－",IF(VLOOKUP(A48,#REF!,7,FALSE)&lt;&gt;"",TEXT(VLOOKUP(A48,#REF!,14,FALSE),"#,##0円")&amp;CHAR(10)&amp;"(A)",VLOOKUP(A48,#REF!,14,FALSE))))))</f>
        <v/>
      </c>
      <c r="I48" s="5" t="str">
        <f>IF(A48="","",VLOOKUP(A48,#REF!,15,FALSE))</f>
        <v/>
      </c>
      <c r="J48" s="6" t="str">
        <f>IF(A48="","",IF(VLOOKUP(A48,#REF!,14,FALSE)="他官署で調達手続きを実施のため","－",IF(VLOOKUP(A48,#REF!,21,FALSE)="②同種の他の契約の予定価格を類推されるおそれがあるため公表しない","－",IF(VLOOKUP(A48,#REF!,21,FALSE)="－","－",IF(VLOOKUP(A48,#REF!,7,FALSE)&lt;&gt;"",TEXT(VLOOKUP(A48,#REF!,17,FALSE),"#.0%")&amp;CHAR(10)&amp;"(B/A×100)",VLOOKUP(A48,#REF!,17,FALSE))))))</f>
        <v/>
      </c>
      <c r="K48" s="7" t="str">
        <f>IF(A48="","",IF(VLOOKUP(A48,#REF!,27,FALSE)="①公益社団法人","公社",IF(VLOOKUP(A48,#REF!,27,FALSE)="②公益財団法人","公財","")))</f>
        <v/>
      </c>
      <c r="L48" s="7" t="str">
        <f>IF(A48="","",VLOOKUP(A48,#REF!,28,FALSE))</f>
        <v/>
      </c>
      <c r="M48" s="8" t="str">
        <f>IF(A48="","",IF(VLOOKUP(A48,#REF!,28,FALSE)="国所管",VLOOKUP(A48,#REF!,22,FALSE),""))</f>
        <v/>
      </c>
      <c r="N48" s="9" t="str">
        <f>IF(A48="","",IF(AND(P48="○",O48="分担契約/単価契約"),"単価契約"&amp;CHAR(10)&amp;"予定調達総額 "&amp;TEXT(VLOOKUP(A48,#REF!,16,FALSE),"#,##0円")&amp;"(B)"&amp;CHAR(10)&amp;"分担契約"&amp;CHAR(10)&amp;VLOOKUP(A48,#REF!,32,FALSE),IF(AND(P48="○",O48="分担契約"),"分担契約"&amp;CHAR(10)&amp;"契約総額 "&amp;TEXT(VLOOKUP(A48,#REF!,16,FALSE),"#,##0円")&amp;"(B)"&amp;CHAR(10)&amp;VLOOKUP(A48,#REF!,32,FALSE),(IF(O48="分担契約/単価契約","単価契約"&amp;CHAR(10)&amp;"予定調達総額 "&amp;TEXT(VLOOKUP(A48,#REF!,16,FALSE),"#,##0円")&amp;CHAR(10)&amp;"分担契約"&amp;CHAR(10)&amp;VLOOKUP(A48,#REF!,32,FALSE),IF(O48="分担契約","分担契約"&amp;CHAR(10)&amp;"契約総額 "&amp;TEXT(VLOOKUP(A48,#REF!,16,FALSE),"#,##0円")&amp;CHAR(10)&amp;VLOOKUP(A48,#REF!,32,FALSE),IF(O48="単価契約","単価契約"&amp;CHAR(10)&amp;"予定調達総額 "&amp;TEXT(VLOOKUP(A48,#REF!,16,FALSE),"#,##0円")&amp;CHAR(10)&amp;VLOOKUP(A48,#REF!,32,FALSE),VLOOKUP(A48,#REF!,32,FALSE))))))))</f>
        <v/>
      </c>
      <c r="O48" s="15" t="str">
        <f>IF(A48="","",VLOOKUP(A48,#REF!,53,FALSE))</f>
        <v/>
      </c>
      <c r="P48" s="15" t="str">
        <f>IF(A48="","",IF(VLOOKUP(A48,#REF!,14,FALSE)="他官署で調達手続きを実施のため","×",IF(VLOOKUP(A48,#REF!,21,FALSE)="②同種の他の契約の予定価格を類推されるおそれがあるため公表しない","×","○")))</f>
        <v/>
      </c>
    </row>
    <row r="49" spans="1:16" s="15" customFormat="1" ht="60" customHeight="1">
      <c r="A49" s="16"/>
      <c r="B49" s="2" t="str">
        <f>IF(A49="","",VLOOKUP(A49,#REF!,5,FALSE))</f>
        <v/>
      </c>
      <c r="C49" s="1" t="str">
        <f>IF(A49="","",VLOOKUP(A49,#REF!,6,FALSE))</f>
        <v/>
      </c>
      <c r="D49" s="21" t="str">
        <f>IF(A49="","",VLOOKUP(A49,#REF!,9,FALSE))</f>
        <v/>
      </c>
      <c r="E49" s="2" t="str">
        <f>IF(A49="","",VLOOKUP(A49,#REF!,10,FALSE))</f>
        <v/>
      </c>
      <c r="F49" s="3" t="str">
        <f>IF(A49="","",VLOOKUP(A49,#REF!,11,FALSE))</f>
        <v/>
      </c>
      <c r="G49" s="4" t="str">
        <f>IF(A49="","",IF(VLOOKUP(A49,#REF!,12,FALSE)="②一般競争入札（総合評価方式）","一般競争入札"&amp;CHAR(10)&amp;"（総合評価方式）","一般競争入札"))</f>
        <v/>
      </c>
      <c r="H49" s="5" t="str">
        <f>IF(A49="","",IF(VLOOKUP(A49,#REF!,14,FALSE)="他官署で調達手続きを実施のため","他官署で調達手続きを実施のため",IF(VLOOKUP(A49,#REF!,21,FALSE)="②同種の他の契約の予定価格を類推されるおそれがあるため公表しない","同種の他の契約の予定価格を類推されるおそれがあるため公表しない",IF(VLOOKUP(A49,#REF!,21,FALSE)="－","－",IF(VLOOKUP(A49,#REF!,7,FALSE)&lt;&gt;"",TEXT(VLOOKUP(A49,#REF!,14,FALSE),"#,##0円")&amp;CHAR(10)&amp;"(A)",VLOOKUP(A49,#REF!,14,FALSE))))))</f>
        <v/>
      </c>
      <c r="I49" s="5" t="str">
        <f>IF(A49="","",VLOOKUP(A49,#REF!,15,FALSE))</f>
        <v/>
      </c>
      <c r="J49" s="6" t="str">
        <f>IF(A49="","",IF(VLOOKUP(A49,#REF!,14,FALSE)="他官署で調達手続きを実施のため","－",IF(VLOOKUP(A49,#REF!,21,FALSE)="②同種の他の契約の予定価格を類推されるおそれがあるため公表しない","－",IF(VLOOKUP(A49,#REF!,21,FALSE)="－","－",IF(VLOOKUP(A49,#REF!,7,FALSE)&lt;&gt;"",TEXT(VLOOKUP(A49,#REF!,17,FALSE),"#.0%")&amp;CHAR(10)&amp;"(B/A×100)",VLOOKUP(A49,#REF!,17,FALSE))))))</f>
        <v/>
      </c>
      <c r="K49" s="7" t="str">
        <f>IF(A49="","",IF(VLOOKUP(A49,#REF!,27,FALSE)="①公益社団法人","公社",IF(VLOOKUP(A49,#REF!,27,FALSE)="②公益財団法人","公財","")))</f>
        <v/>
      </c>
      <c r="L49" s="7" t="str">
        <f>IF(A49="","",VLOOKUP(A49,#REF!,28,FALSE))</f>
        <v/>
      </c>
      <c r="M49" s="8" t="str">
        <f>IF(A49="","",IF(VLOOKUP(A49,#REF!,28,FALSE)="国所管",VLOOKUP(A49,#REF!,22,FALSE),""))</f>
        <v/>
      </c>
      <c r="N49" s="9" t="str">
        <f>IF(A49="","",IF(AND(P49="○",O49="分担契約/単価契約"),"単価契約"&amp;CHAR(10)&amp;"予定調達総額 "&amp;TEXT(VLOOKUP(A49,#REF!,16,FALSE),"#,##0円")&amp;"(B)"&amp;CHAR(10)&amp;"分担契約"&amp;CHAR(10)&amp;VLOOKUP(A49,#REF!,32,FALSE),IF(AND(P49="○",O49="分担契約"),"分担契約"&amp;CHAR(10)&amp;"契約総額 "&amp;TEXT(VLOOKUP(A49,#REF!,16,FALSE),"#,##0円")&amp;"(B)"&amp;CHAR(10)&amp;VLOOKUP(A49,#REF!,32,FALSE),(IF(O49="分担契約/単価契約","単価契約"&amp;CHAR(10)&amp;"予定調達総額 "&amp;TEXT(VLOOKUP(A49,#REF!,16,FALSE),"#,##0円")&amp;CHAR(10)&amp;"分担契約"&amp;CHAR(10)&amp;VLOOKUP(A49,#REF!,32,FALSE),IF(O49="分担契約","分担契約"&amp;CHAR(10)&amp;"契約総額 "&amp;TEXT(VLOOKUP(A49,#REF!,16,FALSE),"#,##0円")&amp;CHAR(10)&amp;VLOOKUP(A49,#REF!,32,FALSE),IF(O49="単価契約","単価契約"&amp;CHAR(10)&amp;"予定調達総額 "&amp;TEXT(VLOOKUP(A49,#REF!,16,FALSE),"#,##0円")&amp;CHAR(10)&amp;VLOOKUP(A49,#REF!,32,FALSE),VLOOKUP(A49,#REF!,32,FALSE))))))))</f>
        <v/>
      </c>
      <c r="O49" s="15" t="str">
        <f>IF(A49="","",VLOOKUP(A49,#REF!,53,FALSE))</f>
        <v/>
      </c>
      <c r="P49" s="15" t="str">
        <f>IF(A49="","",IF(VLOOKUP(A49,#REF!,14,FALSE)="他官署で調達手続きを実施のため","×",IF(VLOOKUP(A49,#REF!,21,FALSE)="②同種の他の契約の予定価格を類推されるおそれがあるため公表しない","×","○")))</f>
        <v/>
      </c>
    </row>
    <row r="50" spans="1:16" s="15" customFormat="1" ht="60" customHeight="1">
      <c r="A50" s="16"/>
      <c r="B50" s="2" t="str">
        <f>IF(A50="","",VLOOKUP(A50,#REF!,5,FALSE))</f>
        <v/>
      </c>
      <c r="C50" s="1" t="str">
        <f>IF(A50="","",VLOOKUP(A50,#REF!,6,FALSE))</f>
        <v/>
      </c>
      <c r="D50" s="21" t="str">
        <f>IF(A50="","",VLOOKUP(A50,#REF!,9,FALSE))</f>
        <v/>
      </c>
      <c r="E50" s="2" t="str">
        <f>IF(A50="","",VLOOKUP(A50,#REF!,10,FALSE))</f>
        <v/>
      </c>
      <c r="F50" s="3" t="str">
        <f>IF(A50="","",VLOOKUP(A50,#REF!,11,FALSE))</f>
        <v/>
      </c>
      <c r="G50" s="4" t="str">
        <f>IF(A50="","",IF(VLOOKUP(A50,#REF!,12,FALSE)="②一般競争入札（総合評価方式）","一般競争入札"&amp;CHAR(10)&amp;"（総合評価方式）","一般競争入札"))</f>
        <v/>
      </c>
      <c r="H50" s="5" t="str">
        <f>IF(A50="","",IF(VLOOKUP(A50,#REF!,14,FALSE)="他官署で調達手続きを実施のため","他官署で調達手続きを実施のため",IF(VLOOKUP(A50,#REF!,21,FALSE)="②同種の他の契約の予定価格を類推されるおそれがあるため公表しない","同種の他の契約の予定価格を類推されるおそれがあるため公表しない",IF(VLOOKUP(A50,#REF!,21,FALSE)="－","－",IF(VLOOKUP(A50,#REF!,7,FALSE)&lt;&gt;"",TEXT(VLOOKUP(A50,#REF!,14,FALSE),"#,##0円")&amp;CHAR(10)&amp;"(A)",VLOOKUP(A50,#REF!,14,FALSE))))))</f>
        <v/>
      </c>
      <c r="I50" s="5" t="str">
        <f>IF(A50="","",VLOOKUP(A50,#REF!,15,FALSE))</f>
        <v/>
      </c>
      <c r="J50" s="6" t="str">
        <f>IF(A50="","",IF(VLOOKUP(A50,#REF!,14,FALSE)="他官署で調達手続きを実施のため","－",IF(VLOOKUP(A50,#REF!,21,FALSE)="②同種の他の契約の予定価格を類推されるおそれがあるため公表しない","－",IF(VLOOKUP(A50,#REF!,21,FALSE)="－","－",IF(VLOOKUP(A50,#REF!,7,FALSE)&lt;&gt;"",TEXT(VLOOKUP(A50,#REF!,17,FALSE),"#.0%")&amp;CHAR(10)&amp;"(B/A×100)",VLOOKUP(A50,#REF!,17,FALSE))))))</f>
        <v/>
      </c>
      <c r="K50" s="7" t="str">
        <f>IF(A50="","",IF(VLOOKUP(A50,#REF!,27,FALSE)="①公益社団法人","公社",IF(VLOOKUP(A50,#REF!,27,FALSE)="②公益財団法人","公財","")))</f>
        <v/>
      </c>
      <c r="L50" s="7" t="str">
        <f>IF(A50="","",VLOOKUP(A50,#REF!,28,FALSE))</f>
        <v/>
      </c>
      <c r="M50" s="8" t="str">
        <f>IF(A50="","",IF(VLOOKUP(A50,#REF!,28,FALSE)="国所管",VLOOKUP(A50,#REF!,22,FALSE),""))</f>
        <v/>
      </c>
      <c r="N50" s="9" t="str">
        <f>IF(A50="","",IF(AND(P50="○",O50="分担契約/単価契約"),"単価契約"&amp;CHAR(10)&amp;"予定調達総額 "&amp;TEXT(VLOOKUP(A50,#REF!,16,FALSE),"#,##0円")&amp;"(B)"&amp;CHAR(10)&amp;"分担契約"&amp;CHAR(10)&amp;VLOOKUP(A50,#REF!,32,FALSE),IF(AND(P50="○",O50="分担契約"),"分担契約"&amp;CHAR(10)&amp;"契約総額 "&amp;TEXT(VLOOKUP(A50,#REF!,16,FALSE),"#,##0円")&amp;"(B)"&amp;CHAR(10)&amp;VLOOKUP(A50,#REF!,32,FALSE),(IF(O50="分担契約/単価契約","単価契約"&amp;CHAR(10)&amp;"予定調達総額 "&amp;TEXT(VLOOKUP(A50,#REF!,16,FALSE),"#,##0円")&amp;CHAR(10)&amp;"分担契約"&amp;CHAR(10)&amp;VLOOKUP(A50,#REF!,32,FALSE),IF(O50="分担契約","分担契約"&amp;CHAR(10)&amp;"契約総額 "&amp;TEXT(VLOOKUP(A50,#REF!,16,FALSE),"#,##0円")&amp;CHAR(10)&amp;VLOOKUP(A50,#REF!,32,FALSE),IF(O50="単価契約","単価契約"&amp;CHAR(10)&amp;"予定調達総額 "&amp;TEXT(VLOOKUP(A50,#REF!,16,FALSE),"#,##0円")&amp;CHAR(10)&amp;VLOOKUP(A50,#REF!,32,FALSE),VLOOKUP(A50,#REF!,32,FALSE))))))))</f>
        <v/>
      </c>
      <c r="O50" s="15" t="str">
        <f>IF(A50="","",VLOOKUP(A50,#REF!,53,FALSE))</f>
        <v/>
      </c>
      <c r="P50" s="15" t="str">
        <f>IF(A50="","",IF(VLOOKUP(A50,#REF!,14,FALSE)="他官署で調達手続きを実施のため","×",IF(VLOOKUP(A50,#REF!,21,FALSE)="②同種の他の契約の予定価格を類推されるおそれがあるため公表しない","×","○")))</f>
        <v/>
      </c>
    </row>
    <row r="51" spans="1:16" s="15" customFormat="1" ht="60" customHeight="1">
      <c r="A51" s="16"/>
      <c r="B51" s="2" t="str">
        <f>IF(A51="","",VLOOKUP(A51,#REF!,5,FALSE))</f>
        <v/>
      </c>
      <c r="C51" s="1" t="str">
        <f>IF(A51="","",VLOOKUP(A51,#REF!,6,FALSE))</f>
        <v/>
      </c>
      <c r="D51" s="21" t="str">
        <f>IF(A51="","",VLOOKUP(A51,#REF!,9,FALSE))</f>
        <v/>
      </c>
      <c r="E51" s="2" t="str">
        <f>IF(A51="","",VLOOKUP(A51,#REF!,10,FALSE))</f>
        <v/>
      </c>
      <c r="F51" s="3" t="str">
        <f>IF(A51="","",VLOOKUP(A51,#REF!,11,FALSE))</f>
        <v/>
      </c>
      <c r="G51" s="4" t="str">
        <f>IF(A51="","",IF(VLOOKUP(A51,#REF!,12,FALSE)="②一般競争入札（総合評価方式）","一般競争入札"&amp;CHAR(10)&amp;"（総合評価方式）","一般競争入札"))</f>
        <v/>
      </c>
      <c r="H51" s="5" t="str">
        <f>IF(A51="","",IF(VLOOKUP(A51,#REF!,14,FALSE)="他官署で調達手続きを実施のため","他官署で調達手続きを実施のため",IF(VLOOKUP(A51,#REF!,21,FALSE)="②同種の他の契約の予定価格を類推されるおそれがあるため公表しない","同種の他の契約の予定価格を類推されるおそれがあるため公表しない",IF(VLOOKUP(A51,#REF!,21,FALSE)="－","－",IF(VLOOKUP(A51,#REF!,7,FALSE)&lt;&gt;"",TEXT(VLOOKUP(A51,#REF!,14,FALSE),"#,##0円")&amp;CHAR(10)&amp;"(A)",VLOOKUP(A51,#REF!,14,FALSE))))))</f>
        <v/>
      </c>
      <c r="I51" s="5" t="str">
        <f>IF(A51="","",VLOOKUP(A51,#REF!,15,FALSE))</f>
        <v/>
      </c>
      <c r="J51" s="6" t="str">
        <f>IF(A51="","",IF(VLOOKUP(A51,#REF!,14,FALSE)="他官署で調達手続きを実施のため","－",IF(VLOOKUP(A51,#REF!,21,FALSE)="②同種の他の契約の予定価格を類推されるおそれがあるため公表しない","－",IF(VLOOKUP(A51,#REF!,21,FALSE)="－","－",IF(VLOOKUP(A51,#REF!,7,FALSE)&lt;&gt;"",TEXT(VLOOKUP(A51,#REF!,17,FALSE),"#.0%")&amp;CHAR(10)&amp;"(B/A×100)",VLOOKUP(A51,#REF!,17,FALSE))))))</f>
        <v/>
      </c>
      <c r="K51" s="7" t="str">
        <f>IF(A51="","",IF(VLOOKUP(A51,#REF!,27,FALSE)="①公益社団法人","公社",IF(VLOOKUP(A51,#REF!,27,FALSE)="②公益財団法人","公財","")))</f>
        <v/>
      </c>
      <c r="L51" s="7" t="str">
        <f>IF(A51="","",VLOOKUP(A51,#REF!,28,FALSE))</f>
        <v/>
      </c>
      <c r="M51" s="8" t="str">
        <f>IF(A51="","",IF(VLOOKUP(A51,#REF!,28,FALSE)="国所管",VLOOKUP(A51,#REF!,22,FALSE),""))</f>
        <v/>
      </c>
      <c r="N51" s="9" t="str">
        <f>IF(A51="","",IF(AND(P51="○",O51="分担契約/単価契約"),"単価契約"&amp;CHAR(10)&amp;"予定調達総額 "&amp;TEXT(VLOOKUP(A51,#REF!,16,FALSE),"#,##0円")&amp;"(B)"&amp;CHAR(10)&amp;"分担契約"&amp;CHAR(10)&amp;VLOOKUP(A51,#REF!,32,FALSE),IF(AND(P51="○",O51="分担契約"),"分担契約"&amp;CHAR(10)&amp;"契約総額 "&amp;TEXT(VLOOKUP(A51,#REF!,16,FALSE),"#,##0円")&amp;"(B)"&amp;CHAR(10)&amp;VLOOKUP(A51,#REF!,32,FALSE),(IF(O51="分担契約/単価契約","単価契約"&amp;CHAR(10)&amp;"予定調達総額 "&amp;TEXT(VLOOKUP(A51,#REF!,16,FALSE),"#,##0円")&amp;CHAR(10)&amp;"分担契約"&amp;CHAR(10)&amp;VLOOKUP(A51,#REF!,32,FALSE),IF(O51="分担契約","分担契約"&amp;CHAR(10)&amp;"契約総額 "&amp;TEXT(VLOOKUP(A51,#REF!,16,FALSE),"#,##0円")&amp;CHAR(10)&amp;VLOOKUP(A51,#REF!,32,FALSE),IF(O51="単価契約","単価契約"&amp;CHAR(10)&amp;"予定調達総額 "&amp;TEXT(VLOOKUP(A51,#REF!,16,FALSE),"#,##0円")&amp;CHAR(10)&amp;VLOOKUP(A51,#REF!,32,FALSE),VLOOKUP(A51,#REF!,32,FALSE))))))))</f>
        <v/>
      </c>
      <c r="O51" s="15" t="str">
        <f>IF(A51="","",VLOOKUP(A51,#REF!,53,FALSE))</f>
        <v/>
      </c>
      <c r="P51" s="15" t="str">
        <f>IF(A51="","",IF(VLOOKUP(A51,#REF!,14,FALSE)="他官署で調達手続きを実施のため","×",IF(VLOOKUP(A51,#REF!,21,FALSE)="②同種の他の契約の予定価格を類推されるおそれがあるため公表しない","×","○")))</f>
        <v/>
      </c>
    </row>
    <row r="52" spans="1:16" s="15" customFormat="1" ht="60" customHeight="1">
      <c r="A52" s="16"/>
      <c r="B52" s="2" t="str">
        <f>IF(A52="","",VLOOKUP(A52,#REF!,5,FALSE))</f>
        <v/>
      </c>
      <c r="C52" s="1" t="str">
        <f>IF(A52="","",VLOOKUP(A52,#REF!,6,FALSE))</f>
        <v/>
      </c>
      <c r="D52" s="21" t="str">
        <f>IF(A52="","",VLOOKUP(A52,#REF!,9,FALSE))</f>
        <v/>
      </c>
      <c r="E52" s="2" t="str">
        <f>IF(A52="","",VLOOKUP(A52,#REF!,10,FALSE))</f>
        <v/>
      </c>
      <c r="F52" s="3" t="str">
        <f>IF(A52="","",VLOOKUP(A52,#REF!,11,FALSE))</f>
        <v/>
      </c>
      <c r="G52" s="4" t="str">
        <f>IF(A52="","",IF(VLOOKUP(A52,#REF!,12,FALSE)="②一般競争入札（総合評価方式）","一般競争入札"&amp;CHAR(10)&amp;"（総合評価方式）","一般競争入札"))</f>
        <v/>
      </c>
      <c r="H52" s="5" t="str">
        <f>IF(A52="","",IF(VLOOKUP(A52,#REF!,14,FALSE)="他官署で調達手続きを実施のため","他官署で調達手続きを実施のため",IF(VLOOKUP(A52,#REF!,21,FALSE)="②同種の他の契約の予定価格を類推されるおそれがあるため公表しない","同種の他の契約の予定価格を類推されるおそれがあるため公表しない",IF(VLOOKUP(A52,#REF!,21,FALSE)="－","－",IF(VLOOKUP(A52,#REF!,7,FALSE)&lt;&gt;"",TEXT(VLOOKUP(A52,#REF!,14,FALSE),"#,##0円")&amp;CHAR(10)&amp;"(A)",VLOOKUP(A52,#REF!,14,FALSE))))))</f>
        <v/>
      </c>
      <c r="I52" s="5" t="str">
        <f>IF(A52="","",VLOOKUP(A52,#REF!,15,FALSE))</f>
        <v/>
      </c>
      <c r="J52" s="6" t="str">
        <f>IF(A52="","",IF(VLOOKUP(A52,#REF!,14,FALSE)="他官署で調達手続きを実施のため","－",IF(VLOOKUP(A52,#REF!,21,FALSE)="②同種の他の契約の予定価格を類推されるおそれがあるため公表しない","－",IF(VLOOKUP(A52,#REF!,21,FALSE)="－","－",IF(VLOOKUP(A52,#REF!,7,FALSE)&lt;&gt;"",TEXT(VLOOKUP(A52,#REF!,17,FALSE),"#.0%")&amp;CHAR(10)&amp;"(B/A×100)",VLOOKUP(A52,#REF!,17,FALSE))))))</f>
        <v/>
      </c>
      <c r="K52" s="7" t="str">
        <f>IF(A52="","",IF(VLOOKUP(A52,#REF!,27,FALSE)="①公益社団法人","公社",IF(VLOOKUP(A52,#REF!,27,FALSE)="②公益財団法人","公財","")))</f>
        <v/>
      </c>
      <c r="L52" s="7" t="str">
        <f>IF(A52="","",VLOOKUP(A52,#REF!,28,FALSE))</f>
        <v/>
      </c>
      <c r="M52" s="8" t="str">
        <f>IF(A52="","",IF(VLOOKUP(A52,#REF!,28,FALSE)="国所管",VLOOKUP(A52,#REF!,22,FALSE),""))</f>
        <v/>
      </c>
      <c r="N52" s="9" t="str">
        <f>IF(A52="","",IF(AND(P52="○",O52="分担契約/単価契約"),"単価契約"&amp;CHAR(10)&amp;"予定調達総額 "&amp;TEXT(VLOOKUP(A52,#REF!,16,FALSE),"#,##0円")&amp;"(B)"&amp;CHAR(10)&amp;"分担契約"&amp;CHAR(10)&amp;VLOOKUP(A52,#REF!,32,FALSE),IF(AND(P52="○",O52="分担契約"),"分担契約"&amp;CHAR(10)&amp;"契約総額 "&amp;TEXT(VLOOKUP(A52,#REF!,16,FALSE),"#,##0円")&amp;"(B)"&amp;CHAR(10)&amp;VLOOKUP(A52,#REF!,32,FALSE),(IF(O52="分担契約/単価契約","単価契約"&amp;CHAR(10)&amp;"予定調達総額 "&amp;TEXT(VLOOKUP(A52,#REF!,16,FALSE),"#,##0円")&amp;CHAR(10)&amp;"分担契約"&amp;CHAR(10)&amp;VLOOKUP(A52,#REF!,32,FALSE),IF(O52="分担契約","分担契約"&amp;CHAR(10)&amp;"契約総額 "&amp;TEXT(VLOOKUP(A52,#REF!,16,FALSE),"#,##0円")&amp;CHAR(10)&amp;VLOOKUP(A52,#REF!,32,FALSE),IF(O52="単価契約","単価契約"&amp;CHAR(10)&amp;"予定調達総額 "&amp;TEXT(VLOOKUP(A52,#REF!,16,FALSE),"#,##0円")&amp;CHAR(10)&amp;VLOOKUP(A52,#REF!,32,FALSE),VLOOKUP(A52,#REF!,32,FALSE))))))))</f>
        <v/>
      </c>
      <c r="O52" s="15" t="str">
        <f>IF(A52="","",VLOOKUP(A52,#REF!,53,FALSE))</f>
        <v/>
      </c>
      <c r="P52" s="15" t="str">
        <f>IF(A52="","",IF(VLOOKUP(A52,#REF!,14,FALSE)="他官署で調達手続きを実施のため","×",IF(VLOOKUP(A52,#REF!,21,FALSE)="②同種の他の契約の予定価格を類推されるおそれがあるため公表しない","×","○")))</f>
        <v/>
      </c>
    </row>
    <row r="53" spans="1:16" s="15" customFormat="1" ht="60" customHeight="1">
      <c r="A53" s="16"/>
      <c r="B53" s="2" t="str">
        <f>IF(A53="","",VLOOKUP(A53,#REF!,5,FALSE))</f>
        <v/>
      </c>
      <c r="C53" s="1" t="str">
        <f>IF(A53="","",VLOOKUP(A53,#REF!,6,FALSE))</f>
        <v/>
      </c>
      <c r="D53" s="21" t="str">
        <f>IF(A53="","",VLOOKUP(A53,#REF!,9,FALSE))</f>
        <v/>
      </c>
      <c r="E53" s="2" t="str">
        <f>IF(A53="","",VLOOKUP(A53,#REF!,10,FALSE))</f>
        <v/>
      </c>
      <c r="F53" s="3" t="str">
        <f>IF(A53="","",VLOOKUP(A53,#REF!,11,FALSE))</f>
        <v/>
      </c>
      <c r="G53" s="4" t="str">
        <f>IF(A53="","",IF(VLOOKUP(A53,#REF!,12,FALSE)="②一般競争入札（総合評価方式）","一般競争入札"&amp;CHAR(10)&amp;"（総合評価方式）","一般競争入札"))</f>
        <v/>
      </c>
      <c r="H53" s="5" t="str">
        <f>IF(A53="","",IF(VLOOKUP(A53,#REF!,14,FALSE)="他官署で調達手続きを実施のため","他官署で調達手続きを実施のため",IF(VLOOKUP(A53,#REF!,21,FALSE)="②同種の他の契約の予定価格を類推されるおそれがあるため公表しない","同種の他の契約の予定価格を類推されるおそれがあるため公表しない",IF(VLOOKUP(A53,#REF!,21,FALSE)="－","－",IF(VLOOKUP(A53,#REF!,7,FALSE)&lt;&gt;"",TEXT(VLOOKUP(A53,#REF!,14,FALSE),"#,##0円")&amp;CHAR(10)&amp;"(A)",VLOOKUP(A53,#REF!,14,FALSE))))))</f>
        <v/>
      </c>
      <c r="I53" s="5" t="str">
        <f>IF(A53="","",VLOOKUP(A53,#REF!,15,FALSE))</f>
        <v/>
      </c>
      <c r="J53" s="6" t="str">
        <f>IF(A53="","",IF(VLOOKUP(A53,#REF!,14,FALSE)="他官署で調達手続きを実施のため","－",IF(VLOOKUP(A53,#REF!,21,FALSE)="②同種の他の契約の予定価格を類推されるおそれがあるため公表しない","－",IF(VLOOKUP(A53,#REF!,21,FALSE)="－","－",IF(VLOOKUP(A53,#REF!,7,FALSE)&lt;&gt;"",TEXT(VLOOKUP(A53,#REF!,17,FALSE),"#.0%")&amp;CHAR(10)&amp;"(B/A×100)",VLOOKUP(A53,#REF!,17,FALSE))))))</f>
        <v/>
      </c>
      <c r="K53" s="7" t="str">
        <f>IF(A53="","",IF(VLOOKUP(A53,#REF!,27,FALSE)="①公益社団法人","公社",IF(VLOOKUP(A53,#REF!,27,FALSE)="②公益財団法人","公財","")))</f>
        <v/>
      </c>
      <c r="L53" s="7" t="str">
        <f>IF(A53="","",VLOOKUP(A53,#REF!,28,FALSE))</f>
        <v/>
      </c>
      <c r="M53" s="8" t="str">
        <f>IF(A53="","",IF(VLOOKUP(A53,#REF!,28,FALSE)="国所管",VLOOKUP(A53,#REF!,22,FALSE),""))</f>
        <v/>
      </c>
      <c r="N53" s="9" t="str">
        <f>IF(A53="","",IF(AND(P53="○",O53="分担契約/単価契約"),"単価契約"&amp;CHAR(10)&amp;"予定調達総額 "&amp;TEXT(VLOOKUP(A53,#REF!,16,FALSE),"#,##0円")&amp;"(B)"&amp;CHAR(10)&amp;"分担契約"&amp;CHAR(10)&amp;VLOOKUP(A53,#REF!,32,FALSE),IF(AND(P53="○",O53="分担契約"),"分担契約"&amp;CHAR(10)&amp;"契約総額 "&amp;TEXT(VLOOKUP(A53,#REF!,16,FALSE),"#,##0円")&amp;"(B)"&amp;CHAR(10)&amp;VLOOKUP(A53,#REF!,32,FALSE),(IF(O53="分担契約/単価契約","単価契約"&amp;CHAR(10)&amp;"予定調達総額 "&amp;TEXT(VLOOKUP(A53,#REF!,16,FALSE),"#,##0円")&amp;CHAR(10)&amp;"分担契約"&amp;CHAR(10)&amp;VLOOKUP(A53,#REF!,32,FALSE),IF(O53="分担契約","分担契約"&amp;CHAR(10)&amp;"契約総額 "&amp;TEXT(VLOOKUP(A53,#REF!,16,FALSE),"#,##0円")&amp;CHAR(10)&amp;VLOOKUP(A53,#REF!,32,FALSE),IF(O53="単価契約","単価契約"&amp;CHAR(10)&amp;"予定調達総額 "&amp;TEXT(VLOOKUP(A53,#REF!,16,FALSE),"#,##0円")&amp;CHAR(10)&amp;VLOOKUP(A53,#REF!,32,FALSE),VLOOKUP(A53,#REF!,32,FALSE))))))))</f>
        <v/>
      </c>
      <c r="O53" s="15" t="str">
        <f>IF(A53="","",VLOOKUP(A53,#REF!,53,FALSE))</f>
        <v/>
      </c>
      <c r="P53" s="15" t="str">
        <f>IF(A53="","",IF(VLOOKUP(A53,#REF!,14,FALSE)="他官署で調達手続きを実施のため","×",IF(VLOOKUP(A53,#REF!,21,FALSE)="②同種の他の契約の予定価格を類推されるおそれがあるため公表しない","×","○")))</f>
        <v/>
      </c>
    </row>
    <row r="54" spans="1:16" s="15" customFormat="1" ht="60" customHeight="1">
      <c r="A54" s="16"/>
      <c r="B54" s="2" t="str">
        <f>IF(A54="","",VLOOKUP(A54,#REF!,5,FALSE))</f>
        <v/>
      </c>
      <c r="C54" s="1" t="str">
        <f>IF(A54="","",VLOOKUP(A54,#REF!,6,FALSE))</f>
        <v/>
      </c>
      <c r="D54" s="21" t="str">
        <f>IF(A54="","",VLOOKUP(A54,#REF!,9,FALSE))</f>
        <v/>
      </c>
      <c r="E54" s="2" t="str">
        <f>IF(A54="","",VLOOKUP(A54,#REF!,10,FALSE))</f>
        <v/>
      </c>
      <c r="F54" s="3" t="str">
        <f>IF(A54="","",VLOOKUP(A54,#REF!,11,FALSE))</f>
        <v/>
      </c>
      <c r="G54" s="4" t="str">
        <f>IF(A54="","",IF(VLOOKUP(A54,#REF!,12,FALSE)="②一般競争入札（総合評価方式）","一般競争入札"&amp;CHAR(10)&amp;"（総合評価方式）","一般競争入札"))</f>
        <v/>
      </c>
      <c r="H54" s="5" t="str">
        <f>IF(A54="","",IF(VLOOKUP(A54,#REF!,14,FALSE)="他官署で調達手続きを実施のため","他官署で調達手続きを実施のため",IF(VLOOKUP(A54,#REF!,21,FALSE)="②同種の他の契約の予定価格を類推されるおそれがあるため公表しない","同種の他の契約の予定価格を類推されるおそれがあるため公表しない",IF(VLOOKUP(A54,#REF!,21,FALSE)="－","－",IF(VLOOKUP(A54,#REF!,7,FALSE)&lt;&gt;"",TEXT(VLOOKUP(A54,#REF!,14,FALSE),"#,##0円")&amp;CHAR(10)&amp;"(A)",VLOOKUP(A54,#REF!,14,FALSE))))))</f>
        <v/>
      </c>
      <c r="I54" s="5" t="str">
        <f>IF(A54="","",VLOOKUP(A54,#REF!,15,FALSE))</f>
        <v/>
      </c>
      <c r="J54" s="6" t="str">
        <f>IF(A54="","",IF(VLOOKUP(A54,#REF!,14,FALSE)="他官署で調達手続きを実施のため","－",IF(VLOOKUP(A54,#REF!,21,FALSE)="②同種の他の契約の予定価格を類推されるおそれがあるため公表しない","－",IF(VLOOKUP(A54,#REF!,21,FALSE)="－","－",IF(VLOOKUP(A54,#REF!,7,FALSE)&lt;&gt;"",TEXT(VLOOKUP(A54,#REF!,17,FALSE),"#.0%")&amp;CHAR(10)&amp;"(B/A×100)",VLOOKUP(A54,#REF!,17,FALSE))))))</f>
        <v/>
      </c>
      <c r="K54" s="7" t="str">
        <f>IF(A54="","",IF(VLOOKUP(A54,#REF!,27,FALSE)="①公益社団法人","公社",IF(VLOOKUP(A54,#REF!,27,FALSE)="②公益財団法人","公財","")))</f>
        <v/>
      </c>
      <c r="L54" s="7" t="str">
        <f>IF(A54="","",VLOOKUP(A54,#REF!,28,FALSE))</f>
        <v/>
      </c>
      <c r="M54" s="8" t="str">
        <f>IF(A54="","",IF(VLOOKUP(A54,#REF!,28,FALSE)="国所管",VLOOKUP(A54,#REF!,22,FALSE),""))</f>
        <v/>
      </c>
      <c r="N54" s="9" t="str">
        <f>IF(A54="","",IF(AND(P54="○",O54="分担契約/単価契約"),"単価契約"&amp;CHAR(10)&amp;"予定調達総額 "&amp;TEXT(VLOOKUP(A54,#REF!,16,FALSE),"#,##0円")&amp;"(B)"&amp;CHAR(10)&amp;"分担契約"&amp;CHAR(10)&amp;VLOOKUP(A54,#REF!,32,FALSE),IF(AND(P54="○",O54="分担契約"),"分担契約"&amp;CHAR(10)&amp;"契約総額 "&amp;TEXT(VLOOKUP(A54,#REF!,16,FALSE),"#,##0円")&amp;"(B)"&amp;CHAR(10)&amp;VLOOKUP(A54,#REF!,32,FALSE),(IF(O54="分担契約/単価契約","単価契約"&amp;CHAR(10)&amp;"予定調達総額 "&amp;TEXT(VLOOKUP(A54,#REF!,16,FALSE),"#,##0円")&amp;CHAR(10)&amp;"分担契約"&amp;CHAR(10)&amp;VLOOKUP(A54,#REF!,32,FALSE),IF(O54="分担契約","分担契約"&amp;CHAR(10)&amp;"契約総額 "&amp;TEXT(VLOOKUP(A54,#REF!,16,FALSE),"#,##0円")&amp;CHAR(10)&amp;VLOOKUP(A54,#REF!,32,FALSE),IF(O54="単価契約","単価契約"&amp;CHAR(10)&amp;"予定調達総額 "&amp;TEXT(VLOOKUP(A54,#REF!,16,FALSE),"#,##0円")&amp;CHAR(10)&amp;VLOOKUP(A54,#REF!,32,FALSE),VLOOKUP(A54,#REF!,32,FALSE))))))))</f>
        <v/>
      </c>
      <c r="O54" s="15" t="str">
        <f>IF(A54="","",VLOOKUP(A54,#REF!,53,FALSE))</f>
        <v/>
      </c>
      <c r="P54" s="15" t="str">
        <f>IF(A54="","",IF(VLOOKUP(A54,#REF!,14,FALSE)="他官署で調達手続きを実施のため","×",IF(VLOOKUP(A54,#REF!,21,FALSE)="②同種の他の契約の予定価格を類推されるおそれがあるため公表しない","×","○")))</f>
        <v/>
      </c>
    </row>
    <row r="55" spans="1:16" s="15" customFormat="1" ht="60" customHeight="1">
      <c r="A55" s="16"/>
      <c r="B55" s="2" t="str">
        <f>IF(A55="","",VLOOKUP(A55,#REF!,5,FALSE))</f>
        <v/>
      </c>
      <c r="C55" s="1" t="str">
        <f>IF(A55="","",VLOOKUP(A55,#REF!,6,FALSE))</f>
        <v/>
      </c>
      <c r="D55" s="21" t="str">
        <f>IF(A55="","",VLOOKUP(A55,#REF!,9,FALSE))</f>
        <v/>
      </c>
      <c r="E55" s="2" t="str">
        <f>IF(A55="","",VLOOKUP(A55,#REF!,10,FALSE))</f>
        <v/>
      </c>
      <c r="F55" s="3" t="str">
        <f>IF(A55="","",VLOOKUP(A55,#REF!,11,FALSE))</f>
        <v/>
      </c>
      <c r="G55" s="4" t="str">
        <f>IF(A55="","",IF(VLOOKUP(A55,#REF!,12,FALSE)="②一般競争入札（総合評価方式）","一般競争入札"&amp;CHAR(10)&amp;"（総合評価方式）","一般競争入札"))</f>
        <v/>
      </c>
      <c r="H55" s="5" t="str">
        <f>IF(A55="","",IF(VLOOKUP(A55,#REF!,14,FALSE)="他官署で調達手続きを実施のため","他官署で調達手続きを実施のため",IF(VLOOKUP(A55,#REF!,21,FALSE)="②同種の他の契約の予定価格を類推されるおそれがあるため公表しない","同種の他の契約の予定価格を類推されるおそれがあるため公表しない",IF(VLOOKUP(A55,#REF!,21,FALSE)="－","－",IF(VLOOKUP(A55,#REF!,7,FALSE)&lt;&gt;"",TEXT(VLOOKUP(A55,#REF!,14,FALSE),"#,##0円")&amp;CHAR(10)&amp;"(A)",VLOOKUP(A55,#REF!,14,FALSE))))))</f>
        <v/>
      </c>
      <c r="I55" s="5" t="str">
        <f>IF(A55="","",VLOOKUP(A55,#REF!,15,FALSE))</f>
        <v/>
      </c>
      <c r="J55" s="6" t="str">
        <f>IF(A55="","",IF(VLOOKUP(A55,#REF!,14,FALSE)="他官署で調達手続きを実施のため","－",IF(VLOOKUP(A55,#REF!,21,FALSE)="②同種の他の契約の予定価格を類推されるおそれがあるため公表しない","－",IF(VLOOKUP(A55,#REF!,21,FALSE)="－","－",IF(VLOOKUP(A55,#REF!,7,FALSE)&lt;&gt;"",TEXT(VLOOKUP(A55,#REF!,17,FALSE),"#.0%")&amp;CHAR(10)&amp;"(B/A×100)",VLOOKUP(A55,#REF!,17,FALSE))))))</f>
        <v/>
      </c>
      <c r="K55" s="7" t="str">
        <f>IF(A55="","",IF(VLOOKUP(A55,#REF!,27,FALSE)="①公益社団法人","公社",IF(VLOOKUP(A55,#REF!,27,FALSE)="②公益財団法人","公財","")))</f>
        <v/>
      </c>
      <c r="L55" s="7" t="str">
        <f>IF(A55="","",VLOOKUP(A55,#REF!,28,FALSE))</f>
        <v/>
      </c>
      <c r="M55" s="8" t="str">
        <f>IF(A55="","",IF(VLOOKUP(A55,#REF!,28,FALSE)="国所管",VLOOKUP(A55,#REF!,22,FALSE),""))</f>
        <v/>
      </c>
      <c r="N55" s="9" t="str">
        <f>IF(A55="","",IF(AND(P55="○",O55="分担契約/単価契約"),"単価契約"&amp;CHAR(10)&amp;"予定調達総額 "&amp;TEXT(VLOOKUP(A55,#REF!,16,FALSE),"#,##0円")&amp;"(B)"&amp;CHAR(10)&amp;"分担契約"&amp;CHAR(10)&amp;VLOOKUP(A55,#REF!,32,FALSE),IF(AND(P55="○",O55="分担契約"),"分担契約"&amp;CHAR(10)&amp;"契約総額 "&amp;TEXT(VLOOKUP(A55,#REF!,16,FALSE),"#,##0円")&amp;"(B)"&amp;CHAR(10)&amp;VLOOKUP(A55,#REF!,32,FALSE),(IF(O55="分担契約/単価契約","単価契約"&amp;CHAR(10)&amp;"予定調達総額 "&amp;TEXT(VLOOKUP(A55,#REF!,16,FALSE),"#,##0円")&amp;CHAR(10)&amp;"分担契約"&amp;CHAR(10)&amp;VLOOKUP(A55,#REF!,32,FALSE),IF(O55="分担契約","分担契約"&amp;CHAR(10)&amp;"契約総額 "&amp;TEXT(VLOOKUP(A55,#REF!,16,FALSE),"#,##0円")&amp;CHAR(10)&amp;VLOOKUP(A55,#REF!,32,FALSE),IF(O55="単価契約","単価契約"&amp;CHAR(10)&amp;"予定調達総額 "&amp;TEXT(VLOOKUP(A55,#REF!,16,FALSE),"#,##0円")&amp;CHAR(10)&amp;VLOOKUP(A55,#REF!,32,FALSE),VLOOKUP(A55,#REF!,32,FALSE))))))))</f>
        <v/>
      </c>
      <c r="O55" s="15" t="str">
        <f>IF(A55="","",VLOOKUP(A55,#REF!,53,FALSE))</f>
        <v/>
      </c>
      <c r="P55" s="15" t="str">
        <f>IF(A55="","",IF(VLOOKUP(A55,#REF!,14,FALSE)="他官署で調達手続きを実施のため","×",IF(VLOOKUP(A55,#REF!,21,FALSE)="②同種の他の契約の予定価格を類推されるおそれがあるため公表しない","×","○")))</f>
        <v/>
      </c>
    </row>
    <row r="56" spans="1:16" s="15" customFormat="1" ht="60" customHeight="1">
      <c r="A56" s="16"/>
      <c r="B56" s="2" t="str">
        <f>IF(A56="","",VLOOKUP(A56,#REF!,5,FALSE))</f>
        <v/>
      </c>
      <c r="C56" s="1" t="str">
        <f>IF(A56="","",VLOOKUP(A56,#REF!,6,FALSE))</f>
        <v/>
      </c>
      <c r="D56" s="21" t="str">
        <f>IF(A56="","",VLOOKUP(A56,#REF!,9,FALSE))</f>
        <v/>
      </c>
      <c r="E56" s="2" t="str">
        <f>IF(A56="","",VLOOKUP(A56,#REF!,10,FALSE))</f>
        <v/>
      </c>
      <c r="F56" s="3" t="str">
        <f>IF(A56="","",VLOOKUP(A56,#REF!,11,FALSE))</f>
        <v/>
      </c>
      <c r="G56" s="4" t="str">
        <f>IF(A56="","",IF(VLOOKUP(A56,#REF!,12,FALSE)="②一般競争入札（総合評価方式）","一般競争入札"&amp;CHAR(10)&amp;"（総合評価方式）","一般競争入札"))</f>
        <v/>
      </c>
      <c r="H56" s="5" t="str">
        <f>IF(A56="","",IF(VLOOKUP(A56,#REF!,14,FALSE)="他官署で調達手続きを実施のため","他官署で調達手続きを実施のため",IF(VLOOKUP(A56,#REF!,21,FALSE)="②同種の他の契約の予定価格を類推されるおそれがあるため公表しない","同種の他の契約の予定価格を類推されるおそれがあるため公表しない",IF(VLOOKUP(A56,#REF!,21,FALSE)="－","－",IF(VLOOKUP(A56,#REF!,7,FALSE)&lt;&gt;"",TEXT(VLOOKUP(A56,#REF!,14,FALSE),"#,##0円")&amp;CHAR(10)&amp;"(A)",VLOOKUP(A56,#REF!,14,FALSE))))))</f>
        <v/>
      </c>
      <c r="I56" s="5" t="str">
        <f>IF(A56="","",VLOOKUP(A56,#REF!,15,FALSE))</f>
        <v/>
      </c>
      <c r="J56" s="6" t="str">
        <f>IF(A56="","",IF(VLOOKUP(A56,#REF!,14,FALSE)="他官署で調達手続きを実施のため","－",IF(VLOOKUP(A56,#REF!,21,FALSE)="②同種の他の契約の予定価格を類推されるおそれがあるため公表しない","－",IF(VLOOKUP(A56,#REF!,21,FALSE)="－","－",IF(VLOOKUP(A56,#REF!,7,FALSE)&lt;&gt;"",TEXT(VLOOKUP(A56,#REF!,17,FALSE),"#.0%")&amp;CHAR(10)&amp;"(B/A×100)",VLOOKUP(A56,#REF!,17,FALSE))))))</f>
        <v/>
      </c>
      <c r="K56" s="7" t="str">
        <f>IF(A56="","",IF(VLOOKUP(A56,#REF!,27,FALSE)="①公益社団法人","公社",IF(VLOOKUP(A56,#REF!,27,FALSE)="②公益財団法人","公財","")))</f>
        <v/>
      </c>
      <c r="L56" s="7" t="str">
        <f>IF(A56="","",VLOOKUP(A56,#REF!,28,FALSE))</f>
        <v/>
      </c>
      <c r="M56" s="8" t="str">
        <f>IF(A56="","",IF(VLOOKUP(A56,#REF!,28,FALSE)="国所管",VLOOKUP(A56,#REF!,22,FALSE),""))</f>
        <v/>
      </c>
      <c r="N56" s="9" t="str">
        <f>IF(A56="","",IF(AND(P56="○",O56="分担契約/単価契約"),"単価契約"&amp;CHAR(10)&amp;"予定調達総額 "&amp;TEXT(VLOOKUP(A56,#REF!,16,FALSE),"#,##0円")&amp;"(B)"&amp;CHAR(10)&amp;"分担契約"&amp;CHAR(10)&amp;VLOOKUP(A56,#REF!,32,FALSE),IF(AND(P56="○",O56="分担契約"),"分担契約"&amp;CHAR(10)&amp;"契約総額 "&amp;TEXT(VLOOKUP(A56,#REF!,16,FALSE),"#,##0円")&amp;"(B)"&amp;CHAR(10)&amp;VLOOKUP(A56,#REF!,32,FALSE),(IF(O56="分担契約/単価契約","単価契約"&amp;CHAR(10)&amp;"予定調達総額 "&amp;TEXT(VLOOKUP(A56,#REF!,16,FALSE),"#,##0円")&amp;CHAR(10)&amp;"分担契約"&amp;CHAR(10)&amp;VLOOKUP(A56,#REF!,32,FALSE),IF(O56="分担契約","分担契約"&amp;CHAR(10)&amp;"契約総額 "&amp;TEXT(VLOOKUP(A56,#REF!,16,FALSE),"#,##0円")&amp;CHAR(10)&amp;VLOOKUP(A56,#REF!,32,FALSE),IF(O56="単価契約","単価契約"&amp;CHAR(10)&amp;"予定調達総額 "&amp;TEXT(VLOOKUP(A56,#REF!,16,FALSE),"#,##0円")&amp;CHAR(10)&amp;VLOOKUP(A56,#REF!,32,FALSE),VLOOKUP(A56,#REF!,32,FALSE))))))))</f>
        <v/>
      </c>
      <c r="O56" s="15" t="str">
        <f>IF(A56="","",VLOOKUP(A56,#REF!,53,FALSE))</f>
        <v/>
      </c>
      <c r="P56" s="15" t="str">
        <f>IF(A56="","",IF(VLOOKUP(A56,#REF!,14,FALSE)="他官署で調達手続きを実施のため","×",IF(VLOOKUP(A56,#REF!,21,FALSE)="②同種の他の契約の予定価格を類推されるおそれがあるため公表しない","×","○")))</f>
        <v/>
      </c>
    </row>
    <row r="57" spans="1:16" s="15" customFormat="1" ht="60" customHeight="1">
      <c r="A57" s="16"/>
      <c r="B57" s="2" t="str">
        <f>IF(A57="","",VLOOKUP(A57,#REF!,5,FALSE))</f>
        <v/>
      </c>
      <c r="C57" s="1" t="str">
        <f>IF(A57="","",VLOOKUP(A57,#REF!,6,FALSE))</f>
        <v/>
      </c>
      <c r="D57" s="21" t="str">
        <f>IF(A57="","",VLOOKUP(A57,#REF!,9,FALSE))</f>
        <v/>
      </c>
      <c r="E57" s="2" t="str">
        <f>IF(A57="","",VLOOKUP(A57,#REF!,10,FALSE))</f>
        <v/>
      </c>
      <c r="F57" s="3" t="str">
        <f>IF(A57="","",VLOOKUP(A57,#REF!,11,FALSE))</f>
        <v/>
      </c>
      <c r="G57" s="4" t="str">
        <f>IF(A57="","",IF(VLOOKUP(A57,#REF!,12,FALSE)="②一般競争入札（総合評価方式）","一般競争入札"&amp;CHAR(10)&amp;"（総合評価方式）","一般競争入札"))</f>
        <v/>
      </c>
      <c r="H57" s="5" t="str">
        <f>IF(A57="","",IF(VLOOKUP(A57,#REF!,14,FALSE)="他官署で調達手続きを実施のため","他官署で調達手続きを実施のため",IF(VLOOKUP(A57,#REF!,21,FALSE)="②同種の他の契約の予定価格を類推されるおそれがあるため公表しない","同種の他の契約の予定価格を類推されるおそれがあるため公表しない",IF(VLOOKUP(A57,#REF!,21,FALSE)="－","－",IF(VLOOKUP(A57,#REF!,7,FALSE)&lt;&gt;"",TEXT(VLOOKUP(A57,#REF!,14,FALSE),"#,##0円")&amp;CHAR(10)&amp;"(A)",VLOOKUP(A57,#REF!,14,FALSE))))))</f>
        <v/>
      </c>
      <c r="I57" s="5" t="str">
        <f>IF(A57="","",VLOOKUP(A57,#REF!,15,FALSE))</f>
        <v/>
      </c>
      <c r="J57" s="6" t="str">
        <f>IF(A57="","",IF(VLOOKUP(A57,#REF!,14,FALSE)="他官署で調達手続きを実施のため","－",IF(VLOOKUP(A57,#REF!,21,FALSE)="②同種の他の契約の予定価格を類推されるおそれがあるため公表しない","－",IF(VLOOKUP(A57,#REF!,21,FALSE)="－","－",IF(VLOOKUP(A57,#REF!,7,FALSE)&lt;&gt;"",TEXT(VLOOKUP(A57,#REF!,17,FALSE),"#.0%")&amp;CHAR(10)&amp;"(B/A×100)",VLOOKUP(A57,#REF!,17,FALSE))))))</f>
        <v/>
      </c>
      <c r="K57" s="7" t="str">
        <f>IF(A57="","",IF(VLOOKUP(A57,#REF!,27,FALSE)="①公益社団法人","公社",IF(VLOOKUP(A57,#REF!,27,FALSE)="②公益財団法人","公財","")))</f>
        <v/>
      </c>
      <c r="L57" s="7" t="str">
        <f>IF(A57="","",VLOOKUP(A57,#REF!,28,FALSE))</f>
        <v/>
      </c>
      <c r="M57" s="8" t="str">
        <f>IF(A57="","",IF(VLOOKUP(A57,#REF!,28,FALSE)="国所管",VLOOKUP(A57,#REF!,22,FALSE),""))</f>
        <v/>
      </c>
      <c r="N57" s="9" t="str">
        <f>IF(A57="","",IF(AND(P57="○",O57="分担契約/単価契約"),"単価契約"&amp;CHAR(10)&amp;"予定調達総額 "&amp;TEXT(VLOOKUP(A57,#REF!,16,FALSE),"#,##0円")&amp;"(B)"&amp;CHAR(10)&amp;"分担契約"&amp;CHAR(10)&amp;VLOOKUP(A57,#REF!,32,FALSE),IF(AND(P57="○",O57="分担契約"),"分担契約"&amp;CHAR(10)&amp;"契約総額 "&amp;TEXT(VLOOKUP(A57,#REF!,16,FALSE),"#,##0円")&amp;"(B)"&amp;CHAR(10)&amp;VLOOKUP(A57,#REF!,32,FALSE),(IF(O57="分担契約/単価契約","単価契約"&amp;CHAR(10)&amp;"予定調達総額 "&amp;TEXT(VLOOKUP(A57,#REF!,16,FALSE),"#,##0円")&amp;CHAR(10)&amp;"分担契約"&amp;CHAR(10)&amp;VLOOKUP(A57,#REF!,32,FALSE),IF(O57="分担契約","分担契約"&amp;CHAR(10)&amp;"契約総額 "&amp;TEXT(VLOOKUP(A57,#REF!,16,FALSE),"#,##0円")&amp;CHAR(10)&amp;VLOOKUP(A57,#REF!,32,FALSE),IF(O57="単価契約","単価契約"&amp;CHAR(10)&amp;"予定調達総額 "&amp;TEXT(VLOOKUP(A57,#REF!,16,FALSE),"#,##0円")&amp;CHAR(10)&amp;VLOOKUP(A57,#REF!,32,FALSE),VLOOKUP(A57,#REF!,32,FALSE))))))))</f>
        <v/>
      </c>
      <c r="O57" s="15" t="str">
        <f>IF(A57="","",VLOOKUP(A57,#REF!,53,FALSE))</f>
        <v/>
      </c>
      <c r="P57" s="15" t="str">
        <f>IF(A57="","",IF(VLOOKUP(A57,#REF!,14,FALSE)="他官署で調達手続きを実施のため","×",IF(VLOOKUP(A57,#REF!,21,FALSE)="②同種の他の契約の予定価格を類推されるおそれがあるため公表しない","×","○")))</f>
        <v/>
      </c>
    </row>
    <row r="58" spans="1:16" s="15" customFormat="1" ht="60" customHeight="1">
      <c r="A58" s="16"/>
      <c r="B58" s="2" t="str">
        <f>IF(A58="","",VLOOKUP(A58,#REF!,5,FALSE))</f>
        <v/>
      </c>
      <c r="C58" s="1" t="str">
        <f>IF(A58="","",VLOOKUP(A58,#REF!,6,FALSE))</f>
        <v/>
      </c>
      <c r="D58" s="21" t="str">
        <f>IF(A58="","",VLOOKUP(A58,#REF!,9,FALSE))</f>
        <v/>
      </c>
      <c r="E58" s="2" t="str">
        <f>IF(A58="","",VLOOKUP(A58,#REF!,10,FALSE))</f>
        <v/>
      </c>
      <c r="F58" s="3" t="str">
        <f>IF(A58="","",VLOOKUP(A58,#REF!,11,FALSE))</f>
        <v/>
      </c>
      <c r="G58" s="4" t="str">
        <f>IF(A58="","",IF(VLOOKUP(A58,#REF!,12,FALSE)="②一般競争入札（総合評価方式）","一般競争入札"&amp;CHAR(10)&amp;"（総合評価方式）","一般競争入札"))</f>
        <v/>
      </c>
      <c r="H58" s="5" t="str">
        <f>IF(A58="","",IF(VLOOKUP(A58,#REF!,14,FALSE)="他官署で調達手続きを実施のため","他官署で調達手続きを実施のため",IF(VLOOKUP(A58,#REF!,21,FALSE)="②同種の他の契約の予定価格を類推されるおそれがあるため公表しない","同種の他の契約の予定価格を類推されるおそれがあるため公表しない",IF(VLOOKUP(A58,#REF!,21,FALSE)="－","－",IF(VLOOKUP(A58,#REF!,7,FALSE)&lt;&gt;"",TEXT(VLOOKUP(A58,#REF!,14,FALSE),"#,##0円")&amp;CHAR(10)&amp;"(A)",VLOOKUP(A58,#REF!,14,FALSE))))))</f>
        <v/>
      </c>
      <c r="I58" s="5" t="str">
        <f>IF(A58="","",VLOOKUP(A58,#REF!,15,FALSE))</f>
        <v/>
      </c>
      <c r="J58" s="6" t="str">
        <f>IF(A58="","",IF(VLOOKUP(A58,#REF!,14,FALSE)="他官署で調達手続きを実施のため","－",IF(VLOOKUP(A58,#REF!,21,FALSE)="②同種の他の契約の予定価格を類推されるおそれがあるため公表しない","－",IF(VLOOKUP(A58,#REF!,21,FALSE)="－","－",IF(VLOOKUP(A58,#REF!,7,FALSE)&lt;&gt;"",TEXT(VLOOKUP(A58,#REF!,17,FALSE),"#.0%")&amp;CHAR(10)&amp;"(B/A×100)",VLOOKUP(A58,#REF!,17,FALSE))))))</f>
        <v/>
      </c>
      <c r="K58" s="7" t="str">
        <f>IF(A58="","",IF(VLOOKUP(A58,#REF!,27,FALSE)="①公益社団法人","公社",IF(VLOOKUP(A58,#REF!,27,FALSE)="②公益財団法人","公財","")))</f>
        <v/>
      </c>
      <c r="L58" s="7" t="str">
        <f>IF(A58="","",VLOOKUP(A58,#REF!,28,FALSE))</f>
        <v/>
      </c>
      <c r="M58" s="8" t="str">
        <f>IF(A58="","",IF(VLOOKUP(A58,#REF!,28,FALSE)="国所管",VLOOKUP(A58,#REF!,22,FALSE),""))</f>
        <v/>
      </c>
      <c r="N58" s="9" t="str">
        <f>IF(A58="","",IF(AND(P58="○",O58="分担契約/単価契約"),"単価契約"&amp;CHAR(10)&amp;"予定調達総額 "&amp;TEXT(VLOOKUP(A58,#REF!,16,FALSE),"#,##0円")&amp;"(B)"&amp;CHAR(10)&amp;"分担契約"&amp;CHAR(10)&amp;VLOOKUP(A58,#REF!,32,FALSE),IF(AND(P58="○",O58="分担契約"),"分担契約"&amp;CHAR(10)&amp;"契約総額 "&amp;TEXT(VLOOKUP(A58,#REF!,16,FALSE),"#,##0円")&amp;"(B)"&amp;CHAR(10)&amp;VLOOKUP(A58,#REF!,32,FALSE),(IF(O58="分担契約/単価契約","単価契約"&amp;CHAR(10)&amp;"予定調達総額 "&amp;TEXT(VLOOKUP(A58,#REF!,16,FALSE),"#,##0円")&amp;CHAR(10)&amp;"分担契約"&amp;CHAR(10)&amp;VLOOKUP(A58,#REF!,32,FALSE),IF(O58="分担契約","分担契約"&amp;CHAR(10)&amp;"契約総額 "&amp;TEXT(VLOOKUP(A58,#REF!,16,FALSE),"#,##0円")&amp;CHAR(10)&amp;VLOOKUP(A58,#REF!,32,FALSE),IF(O58="単価契約","単価契約"&amp;CHAR(10)&amp;"予定調達総額 "&amp;TEXT(VLOOKUP(A58,#REF!,16,FALSE),"#,##0円")&amp;CHAR(10)&amp;VLOOKUP(A58,#REF!,32,FALSE),VLOOKUP(A58,#REF!,32,FALSE))))))))</f>
        <v/>
      </c>
      <c r="O58" s="15" t="str">
        <f>IF(A58="","",VLOOKUP(A58,#REF!,53,FALSE))</f>
        <v/>
      </c>
      <c r="P58" s="15" t="str">
        <f>IF(A58="","",IF(VLOOKUP(A58,#REF!,14,FALSE)="他官署で調達手続きを実施のため","×",IF(VLOOKUP(A58,#REF!,21,FALSE)="②同種の他の契約の予定価格を類推されるおそれがあるため公表しない","×","○")))</f>
        <v/>
      </c>
    </row>
    <row r="59" spans="1:16" s="15" customFormat="1" ht="60" customHeight="1">
      <c r="A59" s="16"/>
      <c r="B59" s="2" t="str">
        <f>IF(A59="","",VLOOKUP(A59,#REF!,5,FALSE))</f>
        <v/>
      </c>
      <c r="C59" s="1" t="str">
        <f>IF(A59="","",VLOOKUP(A59,#REF!,6,FALSE))</f>
        <v/>
      </c>
      <c r="D59" s="21" t="str">
        <f>IF(A59="","",VLOOKUP(A59,#REF!,9,FALSE))</f>
        <v/>
      </c>
      <c r="E59" s="2" t="str">
        <f>IF(A59="","",VLOOKUP(A59,#REF!,10,FALSE))</f>
        <v/>
      </c>
      <c r="F59" s="3" t="str">
        <f>IF(A59="","",VLOOKUP(A59,#REF!,11,FALSE))</f>
        <v/>
      </c>
      <c r="G59" s="4" t="str">
        <f>IF(A59="","",IF(VLOOKUP(A59,#REF!,12,FALSE)="②一般競争入札（総合評価方式）","一般競争入札"&amp;CHAR(10)&amp;"（総合評価方式）","一般競争入札"))</f>
        <v/>
      </c>
      <c r="H59" s="5" t="str">
        <f>IF(A59="","",IF(VLOOKUP(A59,#REF!,14,FALSE)="他官署で調達手続きを実施のため","他官署で調達手続きを実施のため",IF(VLOOKUP(A59,#REF!,21,FALSE)="②同種の他の契約の予定価格を類推されるおそれがあるため公表しない","同種の他の契約の予定価格を類推されるおそれがあるため公表しない",IF(VLOOKUP(A59,#REF!,21,FALSE)="－","－",IF(VLOOKUP(A59,#REF!,7,FALSE)&lt;&gt;"",TEXT(VLOOKUP(A59,#REF!,14,FALSE),"#,##0円")&amp;CHAR(10)&amp;"(A)",VLOOKUP(A59,#REF!,14,FALSE))))))</f>
        <v/>
      </c>
      <c r="I59" s="5" t="str">
        <f>IF(A59="","",VLOOKUP(A59,#REF!,15,FALSE))</f>
        <v/>
      </c>
      <c r="J59" s="6" t="str">
        <f>IF(A59="","",IF(VLOOKUP(A59,#REF!,14,FALSE)="他官署で調達手続きを実施のため","－",IF(VLOOKUP(A59,#REF!,21,FALSE)="②同種の他の契約の予定価格を類推されるおそれがあるため公表しない","－",IF(VLOOKUP(A59,#REF!,21,FALSE)="－","－",IF(VLOOKUP(A59,#REF!,7,FALSE)&lt;&gt;"",TEXT(VLOOKUP(A59,#REF!,17,FALSE),"#.0%")&amp;CHAR(10)&amp;"(B/A×100)",VLOOKUP(A59,#REF!,17,FALSE))))))</f>
        <v/>
      </c>
      <c r="K59" s="7" t="str">
        <f>IF(A59="","",IF(VLOOKUP(A59,#REF!,27,FALSE)="①公益社団法人","公社",IF(VLOOKUP(A59,#REF!,27,FALSE)="②公益財団法人","公財","")))</f>
        <v/>
      </c>
      <c r="L59" s="7" t="str">
        <f>IF(A59="","",VLOOKUP(A59,#REF!,28,FALSE))</f>
        <v/>
      </c>
      <c r="M59" s="8" t="str">
        <f>IF(A59="","",IF(VLOOKUP(A59,#REF!,28,FALSE)="国所管",VLOOKUP(A59,#REF!,22,FALSE),""))</f>
        <v/>
      </c>
      <c r="N59" s="9" t="str">
        <f>IF(A59="","",IF(AND(P59="○",O59="分担契約/単価契約"),"単価契約"&amp;CHAR(10)&amp;"予定調達総額 "&amp;TEXT(VLOOKUP(A59,#REF!,16,FALSE),"#,##0円")&amp;"(B)"&amp;CHAR(10)&amp;"分担契約"&amp;CHAR(10)&amp;VLOOKUP(A59,#REF!,32,FALSE),IF(AND(P59="○",O59="分担契約"),"分担契約"&amp;CHAR(10)&amp;"契約総額 "&amp;TEXT(VLOOKUP(A59,#REF!,16,FALSE),"#,##0円")&amp;"(B)"&amp;CHAR(10)&amp;VLOOKUP(A59,#REF!,32,FALSE),(IF(O59="分担契約/単価契約","単価契約"&amp;CHAR(10)&amp;"予定調達総額 "&amp;TEXT(VLOOKUP(A59,#REF!,16,FALSE),"#,##0円")&amp;CHAR(10)&amp;"分担契約"&amp;CHAR(10)&amp;VLOOKUP(A59,#REF!,32,FALSE),IF(O59="分担契約","分担契約"&amp;CHAR(10)&amp;"契約総額 "&amp;TEXT(VLOOKUP(A59,#REF!,16,FALSE),"#,##0円")&amp;CHAR(10)&amp;VLOOKUP(A59,#REF!,32,FALSE),IF(O59="単価契約","単価契約"&amp;CHAR(10)&amp;"予定調達総額 "&amp;TEXT(VLOOKUP(A59,#REF!,16,FALSE),"#,##0円")&amp;CHAR(10)&amp;VLOOKUP(A59,#REF!,32,FALSE),VLOOKUP(A59,#REF!,32,FALSE))))))))</f>
        <v/>
      </c>
      <c r="O59" s="15" t="str">
        <f>IF(A59="","",VLOOKUP(A59,#REF!,53,FALSE))</f>
        <v/>
      </c>
      <c r="P59" s="15" t="str">
        <f>IF(A59="","",IF(VLOOKUP(A59,#REF!,14,FALSE)="他官署で調達手続きを実施のため","×",IF(VLOOKUP(A59,#REF!,21,FALSE)="②同種の他の契約の予定価格を類推されるおそれがあるため公表しない","×","○")))</f>
        <v/>
      </c>
    </row>
    <row r="60" spans="1:16" s="15" customFormat="1" ht="60" customHeight="1">
      <c r="A60" s="16"/>
      <c r="B60" s="2" t="str">
        <f>IF(A60="","",VLOOKUP(A60,#REF!,5,FALSE))</f>
        <v/>
      </c>
      <c r="C60" s="1" t="str">
        <f>IF(A60="","",VLOOKUP(A60,#REF!,6,FALSE))</f>
        <v/>
      </c>
      <c r="D60" s="21" t="str">
        <f>IF(A60="","",VLOOKUP(A60,#REF!,9,FALSE))</f>
        <v/>
      </c>
      <c r="E60" s="2" t="str">
        <f>IF(A60="","",VLOOKUP(A60,#REF!,10,FALSE))</f>
        <v/>
      </c>
      <c r="F60" s="3" t="str">
        <f>IF(A60="","",VLOOKUP(A60,#REF!,11,FALSE))</f>
        <v/>
      </c>
      <c r="G60" s="4" t="str">
        <f>IF(A60="","",IF(VLOOKUP(A60,#REF!,12,FALSE)="②一般競争入札（総合評価方式）","一般競争入札"&amp;CHAR(10)&amp;"（総合評価方式）","一般競争入札"))</f>
        <v/>
      </c>
      <c r="H60" s="5" t="str">
        <f>IF(A60="","",IF(VLOOKUP(A60,#REF!,14,FALSE)="他官署で調達手続きを実施のため","他官署で調達手続きを実施のため",IF(VLOOKUP(A60,#REF!,21,FALSE)="②同種の他の契約の予定価格を類推されるおそれがあるため公表しない","同種の他の契約の予定価格を類推されるおそれがあるため公表しない",IF(VLOOKUP(A60,#REF!,21,FALSE)="－","－",IF(VLOOKUP(A60,#REF!,7,FALSE)&lt;&gt;"",TEXT(VLOOKUP(A60,#REF!,14,FALSE),"#,##0円")&amp;CHAR(10)&amp;"(A)",VLOOKUP(A60,#REF!,14,FALSE))))))</f>
        <v/>
      </c>
      <c r="I60" s="5" t="str">
        <f>IF(A60="","",VLOOKUP(A60,#REF!,15,FALSE))</f>
        <v/>
      </c>
      <c r="J60" s="6" t="str">
        <f>IF(A60="","",IF(VLOOKUP(A60,#REF!,14,FALSE)="他官署で調達手続きを実施のため","－",IF(VLOOKUP(A60,#REF!,21,FALSE)="②同種の他の契約の予定価格を類推されるおそれがあるため公表しない","－",IF(VLOOKUP(A60,#REF!,21,FALSE)="－","－",IF(VLOOKUP(A60,#REF!,7,FALSE)&lt;&gt;"",TEXT(VLOOKUP(A60,#REF!,17,FALSE),"#.0%")&amp;CHAR(10)&amp;"(B/A×100)",VLOOKUP(A60,#REF!,17,FALSE))))))</f>
        <v/>
      </c>
      <c r="K60" s="7" t="str">
        <f>IF(A60="","",IF(VLOOKUP(A60,#REF!,27,FALSE)="①公益社団法人","公社",IF(VLOOKUP(A60,#REF!,27,FALSE)="②公益財団法人","公財","")))</f>
        <v/>
      </c>
      <c r="L60" s="7" t="str">
        <f>IF(A60="","",VLOOKUP(A60,#REF!,28,FALSE))</f>
        <v/>
      </c>
      <c r="M60" s="8" t="str">
        <f>IF(A60="","",IF(VLOOKUP(A60,#REF!,28,FALSE)="国所管",VLOOKUP(A60,#REF!,22,FALSE),""))</f>
        <v/>
      </c>
      <c r="N60" s="9" t="str">
        <f>IF(A60="","",IF(AND(P60="○",O60="分担契約/単価契約"),"単価契約"&amp;CHAR(10)&amp;"予定調達総額 "&amp;TEXT(VLOOKUP(A60,#REF!,16,FALSE),"#,##0円")&amp;"(B)"&amp;CHAR(10)&amp;"分担契約"&amp;CHAR(10)&amp;VLOOKUP(A60,#REF!,32,FALSE),IF(AND(P60="○",O60="分担契約"),"分担契約"&amp;CHAR(10)&amp;"契約総額 "&amp;TEXT(VLOOKUP(A60,#REF!,16,FALSE),"#,##0円")&amp;"(B)"&amp;CHAR(10)&amp;VLOOKUP(A60,#REF!,32,FALSE),(IF(O60="分担契約/単価契約","単価契約"&amp;CHAR(10)&amp;"予定調達総額 "&amp;TEXT(VLOOKUP(A60,#REF!,16,FALSE),"#,##0円")&amp;CHAR(10)&amp;"分担契約"&amp;CHAR(10)&amp;VLOOKUP(A60,#REF!,32,FALSE),IF(O60="分担契約","分担契約"&amp;CHAR(10)&amp;"契約総額 "&amp;TEXT(VLOOKUP(A60,#REF!,16,FALSE),"#,##0円")&amp;CHAR(10)&amp;VLOOKUP(A60,#REF!,32,FALSE),IF(O60="単価契約","単価契約"&amp;CHAR(10)&amp;"予定調達総額 "&amp;TEXT(VLOOKUP(A60,#REF!,16,FALSE),"#,##0円")&amp;CHAR(10)&amp;VLOOKUP(A60,#REF!,32,FALSE),VLOOKUP(A60,#REF!,32,FALSE))))))))</f>
        <v/>
      </c>
      <c r="O60" s="15" t="str">
        <f>IF(A60="","",VLOOKUP(A60,#REF!,53,FALSE))</f>
        <v/>
      </c>
      <c r="P60" s="15" t="str">
        <f>IF(A60="","",IF(VLOOKUP(A60,#REF!,14,FALSE)="他官署で調達手続きを実施のため","×",IF(VLOOKUP(A60,#REF!,21,FALSE)="②同種の他の契約の予定価格を類推されるおそれがあるため公表しない","×","○")))</f>
        <v/>
      </c>
    </row>
    <row r="61" spans="1:16" s="15" customFormat="1" ht="60" customHeight="1">
      <c r="A61" s="16"/>
      <c r="B61" s="2" t="str">
        <f>IF(A61="","",VLOOKUP(A61,#REF!,5,FALSE))</f>
        <v/>
      </c>
      <c r="C61" s="1" t="str">
        <f>IF(A61="","",VLOOKUP(A61,#REF!,6,FALSE))</f>
        <v/>
      </c>
      <c r="D61" s="21" t="str">
        <f>IF(A61="","",VLOOKUP(A61,#REF!,9,FALSE))</f>
        <v/>
      </c>
      <c r="E61" s="2" t="str">
        <f>IF(A61="","",VLOOKUP(A61,#REF!,10,FALSE))</f>
        <v/>
      </c>
      <c r="F61" s="3" t="str">
        <f>IF(A61="","",VLOOKUP(A61,#REF!,11,FALSE))</f>
        <v/>
      </c>
      <c r="G61" s="4" t="str">
        <f>IF(A61="","",IF(VLOOKUP(A61,#REF!,12,FALSE)="②一般競争入札（総合評価方式）","一般競争入札"&amp;CHAR(10)&amp;"（総合評価方式）","一般競争入札"))</f>
        <v/>
      </c>
      <c r="H61" s="5" t="str">
        <f>IF(A61="","",IF(VLOOKUP(A61,#REF!,14,FALSE)="他官署で調達手続きを実施のため","他官署で調達手続きを実施のため",IF(VLOOKUP(A61,#REF!,21,FALSE)="②同種の他の契約の予定価格を類推されるおそれがあるため公表しない","同種の他の契約の予定価格を類推されるおそれがあるため公表しない",IF(VLOOKUP(A61,#REF!,21,FALSE)="－","－",IF(VLOOKUP(A61,#REF!,7,FALSE)&lt;&gt;"",TEXT(VLOOKUP(A61,#REF!,14,FALSE),"#,##0円")&amp;CHAR(10)&amp;"(A)",VLOOKUP(A61,#REF!,14,FALSE))))))</f>
        <v/>
      </c>
      <c r="I61" s="5" t="str">
        <f>IF(A61="","",VLOOKUP(A61,#REF!,15,FALSE))</f>
        <v/>
      </c>
      <c r="J61" s="6" t="str">
        <f>IF(A61="","",IF(VLOOKUP(A61,#REF!,14,FALSE)="他官署で調達手続きを実施のため","－",IF(VLOOKUP(A61,#REF!,21,FALSE)="②同種の他の契約の予定価格を類推されるおそれがあるため公表しない","－",IF(VLOOKUP(A61,#REF!,21,FALSE)="－","－",IF(VLOOKUP(A61,#REF!,7,FALSE)&lt;&gt;"",TEXT(VLOOKUP(A61,#REF!,17,FALSE),"#.0%")&amp;CHAR(10)&amp;"(B/A×100)",VLOOKUP(A61,#REF!,17,FALSE))))))</f>
        <v/>
      </c>
      <c r="K61" s="7" t="str">
        <f>IF(A61="","",IF(VLOOKUP(A61,#REF!,27,FALSE)="①公益社団法人","公社",IF(VLOOKUP(A61,#REF!,27,FALSE)="②公益財団法人","公財","")))</f>
        <v/>
      </c>
      <c r="L61" s="7" t="str">
        <f>IF(A61="","",VLOOKUP(A61,#REF!,28,FALSE))</f>
        <v/>
      </c>
      <c r="M61" s="8" t="str">
        <f>IF(A61="","",IF(VLOOKUP(A61,#REF!,28,FALSE)="国所管",VLOOKUP(A61,#REF!,22,FALSE),""))</f>
        <v/>
      </c>
      <c r="N61" s="9" t="str">
        <f>IF(A61="","",IF(AND(P61="○",O61="分担契約/単価契約"),"単価契約"&amp;CHAR(10)&amp;"予定調達総額 "&amp;TEXT(VLOOKUP(A61,#REF!,16,FALSE),"#,##0円")&amp;"(B)"&amp;CHAR(10)&amp;"分担契約"&amp;CHAR(10)&amp;VLOOKUP(A61,#REF!,32,FALSE),IF(AND(P61="○",O61="分担契約"),"分担契約"&amp;CHAR(10)&amp;"契約総額 "&amp;TEXT(VLOOKUP(A61,#REF!,16,FALSE),"#,##0円")&amp;"(B)"&amp;CHAR(10)&amp;VLOOKUP(A61,#REF!,32,FALSE),(IF(O61="分担契約/単価契約","単価契約"&amp;CHAR(10)&amp;"予定調達総額 "&amp;TEXT(VLOOKUP(A61,#REF!,16,FALSE),"#,##0円")&amp;CHAR(10)&amp;"分担契約"&amp;CHAR(10)&amp;VLOOKUP(A61,#REF!,32,FALSE),IF(O61="分担契約","分担契約"&amp;CHAR(10)&amp;"契約総額 "&amp;TEXT(VLOOKUP(A61,#REF!,16,FALSE),"#,##0円")&amp;CHAR(10)&amp;VLOOKUP(A61,#REF!,32,FALSE),IF(O61="単価契約","単価契約"&amp;CHAR(10)&amp;"予定調達総額 "&amp;TEXT(VLOOKUP(A61,#REF!,16,FALSE),"#,##0円")&amp;CHAR(10)&amp;VLOOKUP(A61,#REF!,32,FALSE),VLOOKUP(A61,#REF!,32,FALSE))))))))</f>
        <v/>
      </c>
      <c r="O61" s="15" t="str">
        <f>IF(A61="","",VLOOKUP(A61,#REF!,53,FALSE))</f>
        <v/>
      </c>
      <c r="P61" s="15" t="str">
        <f>IF(A61="","",IF(VLOOKUP(A61,#REF!,14,FALSE)="他官署で調達手続きを実施のため","×",IF(VLOOKUP(A61,#REF!,21,FALSE)="②同種の他の契約の予定価格を類推されるおそれがあるため公表しない","×","○")))</f>
        <v/>
      </c>
    </row>
    <row r="62" spans="1:16" s="15" customFormat="1" ht="60" customHeight="1">
      <c r="A62" s="16"/>
      <c r="B62" s="2" t="str">
        <f>IF(A62="","",VLOOKUP(A62,#REF!,5,FALSE))</f>
        <v/>
      </c>
      <c r="C62" s="1" t="str">
        <f>IF(A62="","",VLOOKUP(A62,#REF!,6,FALSE))</f>
        <v/>
      </c>
      <c r="D62" s="21" t="str">
        <f>IF(A62="","",VLOOKUP(A62,#REF!,9,FALSE))</f>
        <v/>
      </c>
      <c r="E62" s="2" t="str">
        <f>IF(A62="","",VLOOKUP(A62,#REF!,10,FALSE))</f>
        <v/>
      </c>
      <c r="F62" s="3" t="str">
        <f>IF(A62="","",VLOOKUP(A62,#REF!,11,FALSE))</f>
        <v/>
      </c>
      <c r="G62" s="4" t="str">
        <f>IF(A62="","",IF(VLOOKUP(A62,#REF!,12,FALSE)="②一般競争入札（総合評価方式）","一般競争入札"&amp;CHAR(10)&amp;"（総合評価方式）","一般競争入札"))</f>
        <v/>
      </c>
      <c r="H62" s="5" t="str">
        <f>IF(A62="","",IF(VLOOKUP(A62,#REF!,14,FALSE)="他官署で調達手続きを実施のため","他官署で調達手続きを実施のため",IF(VLOOKUP(A62,#REF!,21,FALSE)="②同種の他の契約の予定価格を類推されるおそれがあるため公表しない","同種の他の契約の予定価格を類推されるおそれがあるため公表しない",IF(VLOOKUP(A62,#REF!,21,FALSE)="－","－",IF(VLOOKUP(A62,#REF!,7,FALSE)&lt;&gt;"",TEXT(VLOOKUP(A62,#REF!,14,FALSE),"#,##0円")&amp;CHAR(10)&amp;"(A)",VLOOKUP(A62,#REF!,14,FALSE))))))</f>
        <v/>
      </c>
      <c r="I62" s="5" t="str">
        <f>IF(A62="","",VLOOKUP(A62,#REF!,15,FALSE))</f>
        <v/>
      </c>
      <c r="J62" s="6" t="str">
        <f>IF(A62="","",IF(VLOOKUP(A62,#REF!,14,FALSE)="他官署で調達手続きを実施のため","－",IF(VLOOKUP(A62,#REF!,21,FALSE)="②同種の他の契約の予定価格を類推されるおそれがあるため公表しない","－",IF(VLOOKUP(A62,#REF!,21,FALSE)="－","－",IF(VLOOKUP(A62,#REF!,7,FALSE)&lt;&gt;"",TEXT(VLOOKUP(A62,#REF!,17,FALSE),"#.0%")&amp;CHAR(10)&amp;"(B/A×100)",VLOOKUP(A62,#REF!,17,FALSE))))))</f>
        <v/>
      </c>
      <c r="K62" s="7" t="str">
        <f>IF(A62="","",IF(VLOOKUP(A62,#REF!,27,FALSE)="①公益社団法人","公社",IF(VLOOKUP(A62,#REF!,27,FALSE)="②公益財団法人","公財","")))</f>
        <v/>
      </c>
      <c r="L62" s="7" t="str">
        <f>IF(A62="","",VLOOKUP(A62,#REF!,28,FALSE))</f>
        <v/>
      </c>
      <c r="M62" s="8" t="str">
        <f>IF(A62="","",IF(VLOOKUP(A62,#REF!,28,FALSE)="国所管",VLOOKUP(A62,#REF!,22,FALSE),""))</f>
        <v/>
      </c>
      <c r="N62" s="9" t="str">
        <f>IF(A62="","",IF(AND(P62="○",O62="分担契約/単価契約"),"単価契約"&amp;CHAR(10)&amp;"予定調達総額 "&amp;TEXT(VLOOKUP(A62,#REF!,16,FALSE),"#,##0円")&amp;"(B)"&amp;CHAR(10)&amp;"分担契約"&amp;CHAR(10)&amp;VLOOKUP(A62,#REF!,32,FALSE),IF(AND(P62="○",O62="分担契約"),"分担契約"&amp;CHAR(10)&amp;"契約総額 "&amp;TEXT(VLOOKUP(A62,#REF!,16,FALSE),"#,##0円")&amp;"(B)"&amp;CHAR(10)&amp;VLOOKUP(A62,#REF!,32,FALSE),(IF(O62="分担契約/単価契約","単価契約"&amp;CHAR(10)&amp;"予定調達総額 "&amp;TEXT(VLOOKUP(A62,#REF!,16,FALSE),"#,##0円")&amp;CHAR(10)&amp;"分担契約"&amp;CHAR(10)&amp;VLOOKUP(A62,#REF!,32,FALSE),IF(O62="分担契約","分担契約"&amp;CHAR(10)&amp;"契約総額 "&amp;TEXT(VLOOKUP(A62,#REF!,16,FALSE),"#,##0円")&amp;CHAR(10)&amp;VLOOKUP(A62,#REF!,32,FALSE),IF(O62="単価契約","単価契約"&amp;CHAR(10)&amp;"予定調達総額 "&amp;TEXT(VLOOKUP(A62,#REF!,16,FALSE),"#,##0円")&amp;CHAR(10)&amp;VLOOKUP(A62,#REF!,32,FALSE),VLOOKUP(A62,#REF!,32,FALSE))))))))</f>
        <v/>
      </c>
      <c r="O62" s="15" t="str">
        <f>IF(A62="","",VLOOKUP(A62,#REF!,53,FALSE))</f>
        <v/>
      </c>
      <c r="P62" s="15" t="str">
        <f>IF(A62="","",IF(VLOOKUP(A62,#REF!,14,FALSE)="他官署で調達手続きを実施のため","×",IF(VLOOKUP(A62,#REF!,21,FALSE)="②同種の他の契約の予定価格を類推されるおそれがあるため公表しない","×","○")))</f>
        <v/>
      </c>
    </row>
    <row r="63" spans="1:16" s="15" customFormat="1" ht="60" customHeight="1">
      <c r="A63" s="16"/>
      <c r="B63" s="2" t="str">
        <f>IF(A63="","",VLOOKUP(A63,#REF!,5,FALSE))</f>
        <v/>
      </c>
      <c r="C63" s="1" t="str">
        <f>IF(A63="","",VLOOKUP(A63,#REF!,6,FALSE))</f>
        <v/>
      </c>
      <c r="D63" s="21" t="str">
        <f>IF(A63="","",VLOOKUP(A63,#REF!,9,FALSE))</f>
        <v/>
      </c>
      <c r="E63" s="2" t="str">
        <f>IF(A63="","",VLOOKUP(A63,#REF!,10,FALSE))</f>
        <v/>
      </c>
      <c r="F63" s="3" t="str">
        <f>IF(A63="","",VLOOKUP(A63,#REF!,11,FALSE))</f>
        <v/>
      </c>
      <c r="G63" s="4" t="str">
        <f>IF(A63="","",IF(VLOOKUP(A63,#REF!,12,FALSE)="②一般競争入札（総合評価方式）","一般競争入札"&amp;CHAR(10)&amp;"（総合評価方式）","一般競争入札"))</f>
        <v/>
      </c>
      <c r="H63" s="5" t="str">
        <f>IF(A63="","",IF(VLOOKUP(A63,#REF!,14,FALSE)="他官署で調達手続きを実施のため","他官署で調達手続きを実施のため",IF(VLOOKUP(A63,#REF!,21,FALSE)="②同種の他の契約の予定価格を類推されるおそれがあるため公表しない","同種の他の契約の予定価格を類推されるおそれがあるため公表しない",IF(VLOOKUP(A63,#REF!,21,FALSE)="－","－",IF(VLOOKUP(A63,#REF!,7,FALSE)&lt;&gt;"",TEXT(VLOOKUP(A63,#REF!,14,FALSE),"#,##0円")&amp;CHAR(10)&amp;"(A)",VLOOKUP(A63,#REF!,14,FALSE))))))</f>
        <v/>
      </c>
      <c r="I63" s="5" t="str">
        <f>IF(A63="","",VLOOKUP(A63,#REF!,15,FALSE))</f>
        <v/>
      </c>
      <c r="J63" s="6" t="str">
        <f>IF(A63="","",IF(VLOOKUP(A63,#REF!,14,FALSE)="他官署で調達手続きを実施のため","－",IF(VLOOKUP(A63,#REF!,21,FALSE)="②同種の他の契約の予定価格を類推されるおそれがあるため公表しない","－",IF(VLOOKUP(A63,#REF!,21,FALSE)="－","－",IF(VLOOKUP(A63,#REF!,7,FALSE)&lt;&gt;"",TEXT(VLOOKUP(A63,#REF!,17,FALSE),"#.0%")&amp;CHAR(10)&amp;"(B/A×100)",VLOOKUP(A63,#REF!,17,FALSE))))))</f>
        <v/>
      </c>
      <c r="K63" s="7" t="str">
        <f>IF(A63="","",IF(VLOOKUP(A63,#REF!,27,FALSE)="①公益社団法人","公社",IF(VLOOKUP(A63,#REF!,27,FALSE)="②公益財団法人","公財","")))</f>
        <v/>
      </c>
      <c r="L63" s="7" t="str">
        <f>IF(A63="","",VLOOKUP(A63,#REF!,28,FALSE))</f>
        <v/>
      </c>
      <c r="M63" s="8" t="str">
        <f>IF(A63="","",IF(VLOOKUP(A63,#REF!,28,FALSE)="国所管",VLOOKUP(A63,#REF!,22,FALSE),""))</f>
        <v/>
      </c>
      <c r="N63" s="9" t="str">
        <f>IF(A63="","",IF(AND(P63="○",O63="分担契約/単価契約"),"単価契約"&amp;CHAR(10)&amp;"予定調達総額 "&amp;TEXT(VLOOKUP(A63,#REF!,16,FALSE),"#,##0円")&amp;"(B)"&amp;CHAR(10)&amp;"分担契約"&amp;CHAR(10)&amp;VLOOKUP(A63,#REF!,32,FALSE),IF(AND(P63="○",O63="分担契約"),"分担契約"&amp;CHAR(10)&amp;"契約総額 "&amp;TEXT(VLOOKUP(A63,#REF!,16,FALSE),"#,##0円")&amp;"(B)"&amp;CHAR(10)&amp;VLOOKUP(A63,#REF!,32,FALSE),(IF(O63="分担契約/単価契約","単価契約"&amp;CHAR(10)&amp;"予定調達総額 "&amp;TEXT(VLOOKUP(A63,#REF!,16,FALSE),"#,##0円")&amp;CHAR(10)&amp;"分担契約"&amp;CHAR(10)&amp;VLOOKUP(A63,#REF!,32,FALSE),IF(O63="分担契約","分担契約"&amp;CHAR(10)&amp;"契約総額 "&amp;TEXT(VLOOKUP(A63,#REF!,16,FALSE),"#,##0円")&amp;CHAR(10)&amp;VLOOKUP(A63,#REF!,32,FALSE),IF(O63="単価契約","単価契約"&amp;CHAR(10)&amp;"予定調達総額 "&amp;TEXT(VLOOKUP(A63,#REF!,16,FALSE),"#,##0円")&amp;CHAR(10)&amp;VLOOKUP(A63,#REF!,32,FALSE),VLOOKUP(A63,#REF!,32,FALSE))))))))</f>
        <v/>
      </c>
      <c r="O63" s="15" t="str">
        <f>IF(A63="","",VLOOKUP(A63,#REF!,53,FALSE))</f>
        <v/>
      </c>
      <c r="P63" s="15" t="str">
        <f>IF(A63="","",IF(VLOOKUP(A63,#REF!,14,FALSE)="他官署で調達手続きを実施のため","×",IF(VLOOKUP(A63,#REF!,21,FALSE)="②同種の他の契約の予定価格を類推されるおそれがあるため公表しない","×","○")))</f>
        <v/>
      </c>
    </row>
    <row r="64" spans="1:16" s="15" customFormat="1" ht="60" customHeight="1">
      <c r="A64" s="16"/>
      <c r="B64" s="2" t="str">
        <f>IF(A64="","",VLOOKUP(A64,#REF!,5,FALSE))</f>
        <v/>
      </c>
      <c r="C64" s="1" t="str">
        <f>IF(A64="","",VLOOKUP(A64,#REF!,6,FALSE))</f>
        <v/>
      </c>
      <c r="D64" s="21" t="str">
        <f>IF(A64="","",VLOOKUP(A64,#REF!,9,FALSE))</f>
        <v/>
      </c>
      <c r="E64" s="2" t="str">
        <f>IF(A64="","",VLOOKUP(A64,#REF!,10,FALSE))</f>
        <v/>
      </c>
      <c r="F64" s="3" t="str">
        <f>IF(A64="","",VLOOKUP(A64,#REF!,11,FALSE))</f>
        <v/>
      </c>
      <c r="G64" s="4" t="str">
        <f>IF(A64="","",IF(VLOOKUP(A64,#REF!,12,FALSE)="②一般競争入札（総合評価方式）","一般競争入札"&amp;CHAR(10)&amp;"（総合評価方式）","一般競争入札"))</f>
        <v/>
      </c>
      <c r="H64" s="5" t="str">
        <f>IF(A64="","",IF(VLOOKUP(A64,#REF!,14,FALSE)="他官署で調達手続きを実施のため","他官署で調達手続きを実施のため",IF(VLOOKUP(A64,#REF!,21,FALSE)="②同種の他の契約の予定価格を類推されるおそれがあるため公表しない","同種の他の契約の予定価格を類推されるおそれがあるため公表しない",IF(VLOOKUP(A64,#REF!,21,FALSE)="－","－",IF(VLOOKUP(A64,#REF!,7,FALSE)&lt;&gt;"",TEXT(VLOOKUP(A64,#REF!,14,FALSE),"#,##0円")&amp;CHAR(10)&amp;"(A)",VLOOKUP(A64,#REF!,14,FALSE))))))</f>
        <v/>
      </c>
      <c r="I64" s="5" t="str">
        <f>IF(A64="","",VLOOKUP(A64,#REF!,15,FALSE))</f>
        <v/>
      </c>
      <c r="J64" s="6" t="str">
        <f>IF(A64="","",IF(VLOOKUP(A64,#REF!,14,FALSE)="他官署で調達手続きを実施のため","－",IF(VLOOKUP(A64,#REF!,21,FALSE)="②同種の他の契約の予定価格を類推されるおそれがあるため公表しない","－",IF(VLOOKUP(A64,#REF!,21,FALSE)="－","－",IF(VLOOKUP(A64,#REF!,7,FALSE)&lt;&gt;"",TEXT(VLOOKUP(A64,#REF!,17,FALSE),"#.0%")&amp;CHAR(10)&amp;"(B/A×100)",VLOOKUP(A64,#REF!,17,FALSE))))))</f>
        <v/>
      </c>
      <c r="K64" s="7" t="str">
        <f>IF(A64="","",IF(VLOOKUP(A64,#REF!,27,FALSE)="①公益社団法人","公社",IF(VLOOKUP(A64,#REF!,27,FALSE)="②公益財団法人","公財","")))</f>
        <v/>
      </c>
      <c r="L64" s="7" t="str">
        <f>IF(A64="","",VLOOKUP(A64,#REF!,28,FALSE))</f>
        <v/>
      </c>
      <c r="M64" s="8" t="str">
        <f>IF(A64="","",IF(VLOOKUP(A64,#REF!,28,FALSE)="国所管",VLOOKUP(A64,#REF!,22,FALSE),""))</f>
        <v/>
      </c>
      <c r="N64" s="9" t="str">
        <f>IF(A64="","",IF(AND(P64="○",O64="分担契約/単価契約"),"単価契約"&amp;CHAR(10)&amp;"予定調達総額 "&amp;TEXT(VLOOKUP(A64,#REF!,16,FALSE),"#,##0円")&amp;"(B)"&amp;CHAR(10)&amp;"分担契約"&amp;CHAR(10)&amp;VLOOKUP(A64,#REF!,32,FALSE),IF(AND(P64="○",O64="分担契約"),"分担契約"&amp;CHAR(10)&amp;"契約総額 "&amp;TEXT(VLOOKUP(A64,#REF!,16,FALSE),"#,##0円")&amp;"(B)"&amp;CHAR(10)&amp;VLOOKUP(A64,#REF!,32,FALSE),(IF(O64="分担契約/単価契約","単価契約"&amp;CHAR(10)&amp;"予定調達総額 "&amp;TEXT(VLOOKUP(A64,#REF!,16,FALSE),"#,##0円")&amp;CHAR(10)&amp;"分担契約"&amp;CHAR(10)&amp;VLOOKUP(A64,#REF!,32,FALSE),IF(O64="分担契約","分担契約"&amp;CHAR(10)&amp;"契約総額 "&amp;TEXT(VLOOKUP(A64,#REF!,16,FALSE),"#,##0円")&amp;CHAR(10)&amp;VLOOKUP(A64,#REF!,32,FALSE),IF(O64="単価契約","単価契約"&amp;CHAR(10)&amp;"予定調達総額 "&amp;TEXT(VLOOKUP(A64,#REF!,16,FALSE),"#,##0円")&amp;CHAR(10)&amp;VLOOKUP(A64,#REF!,32,FALSE),VLOOKUP(A64,#REF!,32,FALSE))))))))</f>
        <v/>
      </c>
      <c r="O64" s="15" t="str">
        <f>IF(A64="","",VLOOKUP(A64,#REF!,53,FALSE))</f>
        <v/>
      </c>
      <c r="P64" s="15" t="str">
        <f>IF(A64="","",IF(VLOOKUP(A64,#REF!,14,FALSE)="他官署で調達手続きを実施のため","×",IF(VLOOKUP(A64,#REF!,21,FALSE)="②同種の他の契約の予定価格を類推されるおそれがあるため公表しない","×","○")))</f>
        <v/>
      </c>
    </row>
    <row r="65" spans="1:16" s="15" customFormat="1" ht="60" customHeight="1">
      <c r="A65" s="16"/>
      <c r="B65" s="2" t="str">
        <f>IF(A65="","",VLOOKUP(A65,#REF!,5,FALSE))</f>
        <v/>
      </c>
      <c r="C65" s="1" t="str">
        <f>IF(A65="","",VLOOKUP(A65,#REF!,6,FALSE))</f>
        <v/>
      </c>
      <c r="D65" s="21" t="str">
        <f>IF(A65="","",VLOOKUP(A65,#REF!,9,FALSE))</f>
        <v/>
      </c>
      <c r="E65" s="2" t="str">
        <f>IF(A65="","",VLOOKUP(A65,#REF!,10,FALSE))</f>
        <v/>
      </c>
      <c r="F65" s="3" t="str">
        <f>IF(A65="","",VLOOKUP(A65,#REF!,11,FALSE))</f>
        <v/>
      </c>
      <c r="G65" s="4" t="str">
        <f>IF(A65="","",IF(VLOOKUP(A65,#REF!,12,FALSE)="②一般競争入札（総合評価方式）","一般競争入札"&amp;CHAR(10)&amp;"（総合評価方式）","一般競争入札"))</f>
        <v/>
      </c>
      <c r="H65" s="5" t="str">
        <f>IF(A65="","",IF(VLOOKUP(A65,#REF!,14,FALSE)="他官署で調達手続きを実施のため","他官署で調達手続きを実施のため",IF(VLOOKUP(A65,#REF!,21,FALSE)="②同種の他の契約の予定価格を類推されるおそれがあるため公表しない","同種の他の契約の予定価格を類推されるおそれがあるため公表しない",IF(VLOOKUP(A65,#REF!,21,FALSE)="－","－",IF(VLOOKUP(A65,#REF!,7,FALSE)&lt;&gt;"",TEXT(VLOOKUP(A65,#REF!,14,FALSE),"#,##0円")&amp;CHAR(10)&amp;"(A)",VLOOKUP(A65,#REF!,14,FALSE))))))</f>
        <v/>
      </c>
      <c r="I65" s="5" t="str">
        <f>IF(A65="","",VLOOKUP(A65,#REF!,15,FALSE))</f>
        <v/>
      </c>
      <c r="J65" s="6" t="str">
        <f>IF(A65="","",IF(VLOOKUP(A65,#REF!,14,FALSE)="他官署で調達手続きを実施のため","－",IF(VLOOKUP(A65,#REF!,21,FALSE)="②同種の他の契約の予定価格を類推されるおそれがあるため公表しない","－",IF(VLOOKUP(A65,#REF!,21,FALSE)="－","－",IF(VLOOKUP(A65,#REF!,7,FALSE)&lt;&gt;"",TEXT(VLOOKUP(A65,#REF!,17,FALSE),"#.0%")&amp;CHAR(10)&amp;"(B/A×100)",VLOOKUP(A65,#REF!,17,FALSE))))))</f>
        <v/>
      </c>
      <c r="K65" s="7" t="str">
        <f>IF(A65="","",IF(VLOOKUP(A65,#REF!,27,FALSE)="①公益社団法人","公社",IF(VLOOKUP(A65,#REF!,27,FALSE)="②公益財団法人","公財","")))</f>
        <v/>
      </c>
      <c r="L65" s="7" t="str">
        <f>IF(A65="","",VLOOKUP(A65,#REF!,28,FALSE))</f>
        <v/>
      </c>
      <c r="M65" s="8" t="str">
        <f>IF(A65="","",IF(VLOOKUP(A65,#REF!,28,FALSE)="国所管",VLOOKUP(A65,#REF!,22,FALSE),""))</f>
        <v/>
      </c>
      <c r="N65" s="9" t="str">
        <f>IF(A65="","",IF(AND(P65="○",O65="分担契約/単価契約"),"単価契約"&amp;CHAR(10)&amp;"予定調達総額 "&amp;TEXT(VLOOKUP(A65,#REF!,16,FALSE),"#,##0円")&amp;"(B)"&amp;CHAR(10)&amp;"分担契約"&amp;CHAR(10)&amp;VLOOKUP(A65,#REF!,32,FALSE),IF(AND(P65="○",O65="分担契約"),"分担契約"&amp;CHAR(10)&amp;"契約総額 "&amp;TEXT(VLOOKUP(A65,#REF!,16,FALSE),"#,##0円")&amp;"(B)"&amp;CHAR(10)&amp;VLOOKUP(A65,#REF!,32,FALSE),(IF(O65="分担契約/単価契約","単価契約"&amp;CHAR(10)&amp;"予定調達総額 "&amp;TEXT(VLOOKUP(A65,#REF!,16,FALSE),"#,##0円")&amp;CHAR(10)&amp;"分担契約"&amp;CHAR(10)&amp;VLOOKUP(A65,#REF!,32,FALSE),IF(O65="分担契約","分担契約"&amp;CHAR(10)&amp;"契約総額 "&amp;TEXT(VLOOKUP(A65,#REF!,16,FALSE),"#,##0円")&amp;CHAR(10)&amp;VLOOKUP(A65,#REF!,32,FALSE),IF(O65="単価契約","単価契約"&amp;CHAR(10)&amp;"予定調達総額 "&amp;TEXT(VLOOKUP(A65,#REF!,16,FALSE),"#,##0円")&amp;CHAR(10)&amp;VLOOKUP(A65,#REF!,32,FALSE),VLOOKUP(A65,#REF!,32,FALSE))))))))</f>
        <v/>
      </c>
      <c r="O65" s="15" t="str">
        <f>IF(A65="","",VLOOKUP(A65,#REF!,53,FALSE))</f>
        <v/>
      </c>
      <c r="P65" s="15" t="str">
        <f>IF(A65="","",IF(VLOOKUP(A65,#REF!,14,FALSE)="他官署で調達手続きを実施のため","×",IF(VLOOKUP(A65,#REF!,21,FALSE)="②同種の他の契約の予定価格を類推されるおそれがあるため公表しない","×","○")))</f>
        <v/>
      </c>
    </row>
    <row r="66" spans="1:16" s="15" customFormat="1" ht="60" customHeight="1">
      <c r="A66" s="16"/>
      <c r="B66" s="2" t="str">
        <f>IF(A66="","",VLOOKUP(A66,#REF!,5,FALSE))</f>
        <v/>
      </c>
      <c r="C66" s="1" t="str">
        <f>IF(A66="","",VLOOKUP(A66,#REF!,6,FALSE))</f>
        <v/>
      </c>
      <c r="D66" s="21" t="str">
        <f>IF(A66="","",VLOOKUP(A66,#REF!,9,FALSE))</f>
        <v/>
      </c>
      <c r="E66" s="2" t="str">
        <f>IF(A66="","",VLOOKUP(A66,#REF!,10,FALSE))</f>
        <v/>
      </c>
      <c r="F66" s="3" t="str">
        <f>IF(A66="","",VLOOKUP(A66,#REF!,11,FALSE))</f>
        <v/>
      </c>
      <c r="G66" s="4" t="str">
        <f>IF(A66="","",IF(VLOOKUP(A66,#REF!,12,FALSE)="②一般競争入札（総合評価方式）","一般競争入札"&amp;CHAR(10)&amp;"（総合評価方式）","一般競争入札"))</f>
        <v/>
      </c>
      <c r="H66" s="5" t="str">
        <f>IF(A66="","",IF(VLOOKUP(A66,#REF!,14,FALSE)="他官署で調達手続きを実施のため","他官署で調達手続きを実施のため",IF(VLOOKUP(A66,#REF!,21,FALSE)="②同種の他の契約の予定価格を類推されるおそれがあるため公表しない","同種の他の契約の予定価格を類推されるおそれがあるため公表しない",IF(VLOOKUP(A66,#REF!,21,FALSE)="－","－",IF(VLOOKUP(A66,#REF!,7,FALSE)&lt;&gt;"",TEXT(VLOOKUP(A66,#REF!,14,FALSE),"#,##0円")&amp;CHAR(10)&amp;"(A)",VLOOKUP(A66,#REF!,14,FALSE))))))</f>
        <v/>
      </c>
      <c r="I66" s="5" t="str">
        <f>IF(A66="","",VLOOKUP(A66,#REF!,15,FALSE))</f>
        <v/>
      </c>
      <c r="J66" s="6" t="str">
        <f>IF(A66="","",IF(VLOOKUP(A66,#REF!,14,FALSE)="他官署で調達手続きを実施のため","－",IF(VLOOKUP(A66,#REF!,21,FALSE)="②同種の他の契約の予定価格を類推されるおそれがあるため公表しない","－",IF(VLOOKUP(A66,#REF!,21,FALSE)="－","－",IF(VLOOKUP(A66,#REF!,7,FALSE)&lt;&gt;"",TEXT(VLOOKUP(A66,#REF!,17,FALSE),"#.0%")&amp;CHAR(10)&amp;"(B/A×100)",VLOOKUP(A66,#REF!,17,FALSE))))))</f>
        <v/>
      </c>
      <c r="K66" s="7" t="str">
        <f>IF(A66="","",IF(VLOOKUP(A66,#REF!,27,FALSE)="①公益社団法人","公社",IF(VLOOKUP(A66,#REF!,27,FALSE)="②公益財団法人","公財","")))</f>
        <v/>
      </c>
      <c r="L66" s="7" t="str">
        <f>IF(A66="","",VLOOKUP(A66,#REF!,28,FALSE))</f>
        <v/>
      </c>
      <c r="M66" s="8" t="str">
        <f>IF(A66="","",IF(VLOOKUP(A66,#REF!,28,FALSE)="国所管",VLOOKUP(A66,#REF!,22,FALSE),""))</f>
        <v/>
      </c>
      <c r="N66" s="9" t="str">
        <f>IF(A66="","",IF(AND(P66="○",O66="分担契約/単価契約"),"単価契約"&amp;CHAR(10)&amp;"予定調達総額 "&amp;TEXT(VLOOKUP(A66,#REF!,16,FALSE),"#,##0円")&amp;"(B)"&amp;CHAR(10)&amp;"分担契約"&amp;CHAR(10)&amp;VLOOKUP(A66,#REF!,32,FALSE),IF(AND(P66="○",O66="分担契約"),"分担契約"&amp;CHAR(10)&amp;"契約総額 "&amp;TEXT(VLOOKUP(A66,#REF!,16,FALSE),"#,##0円")&amp;"(B)"&amp;CHAR(10)&amp;VLOOKUP(A66,#REF!,32,FALSE),(IF(O66="分担契約/単価契約","単価契約"&amp;CHAR(10)&amp;"予定調達総額 "&amp;TEXT(VLOOKUP(A66,#REF!,16,FALSE),"#,##0円")&amp;CHAR(10)&amp;"分担契約"&amp;CHAR(10)&amp;VLOOKUP(A66,#REF!,32,FALSE),IF(O66="分担契約","分担契約"&amp;CHAR(10)&amp;"契約総額 "&amp;TEXT(VLOOKUP(A66,#REF!,16,FALSE),"#,##0円")&amp;CHAR(10)&amp;VLOOKUP(A66,#REF!,32,FALSE),IF(O66="単価契約","単価契約"&amp;CHAR(10)&amp;"予定調達総額 "&amp;TEXT(VLOOKUP(A66,#REF!,16,FALSE),"#,##0円")&amp;CHAR(10)&amp;VLOOKUP(A66,#REF!,32,FALSE),VLOOKUP(A66,#REF!,32,FALSE))))))))</f>
        <v/>
      </c>
      <c r="O66" s="15" t="str">
        <f>IF(A66="","",VLOOKUP(A66,#REF!,53,FALSE))</f>
        <v/>
      </c>
      <c r="P66" s="15" t="str">
        <f>IF(A66="","",IF(VLOOKUP(A66,#REF!,14,FALSE)="他官署で調達手続きを実施のため","×",IF(VLOOKUP(A66,#REF!,21,FALSE)="②同種の他の契約の予定価格を類推されるおそれがあるため公表しない","×","○")))</f>
        <v/>
      </c>
    </row>
    <row r="67" spans="1:16" s="15" customFormat="1" ht="60" customHeight="1">
      <c r="A67" s="16"/>
      <c r="B67" s="2" t="str">
        <f>IF(A67="","",VLOOKUP(A67,#REF!,5,FALSE))</f>
        <v/>
      </c>
      <c r="C67" s="1" t="str">
        <f>IF(A67="","",VLOOKUP(A67,#REF!,6,FALSE))</f>
        <v/>
      </c>
      <c r="D67" s="21" t="str">
        <f>IF(A67="","",VLOOKUP(A67,#REF!,9,FALSE))</f>
        <v/>
      </c>
      <c r="E67" s="2" t="str">
        <f>IF(A67="","",VLOOKUP(A67,#REF!,10,FALSE))</f>
        <v/>
      </c>
      <c r="F67" s="3" t="str">
        <f>IF(A67="","",VLOOKUP(A67,#REF!,11,FALSE))</f>
        <v/>
      </c>
      <c r="G67" s="4" t="str">
        <f>IF(A67="","",IF(VLOOKUP(A67,#REF!,12,FALSE)="②一般競争入札（総合評価方式）","一般競争入札"&amp;CHAR(10)&amp;"（総合評価方式）","一般競争入札"))</f>
        <v/>
      </c>
      <c r="H67" s="5" t="str">
        <f>IF(A67="","",IF(VLOOKUP(A67,#REF!,14,FALSE)="他官署で調達手続きを実施のため","他官署で調達手続きを実施のため",IF(VLOOKUP(A67,#REF!,21,FALSE)="②同種の他の契約の予定価格を類推されるおそれがあるため公表しない","同種の他の契約の予定価格を類推されるおそれがあるため公表しない",IF(VLOOKUP(A67,#REF!,21,FALSE)="－","－",IF(VLOOKUP(A67,#REF!,7,FALSE)&lt;&gt;"",TEXT(VLOOKUP(A67,#REF!,14,FALSE),"#,##0円")&amp;CHAR(10)&amp;"(A)",VLOOKUP(A67,#REF!,14,FALSE))))))</f>
        <v/>
      </c>
      <c r="I67" s="5" t="str">
        <f>IF(A67="","",VLOOKUP(A67,#REF!,15,FALSE))</f>
        <v/>
      </c>
      <c r="J67" s="6" t="str">
        <f>IF(A67="","",IF(VLOOKUP(A67,#REF!,14,FALSE)="他官署で調達手続きを実施のため","－",IF(VLOOKUP(A67,#REF!,21,FALSE)="②同種の他の契約の予定価格を類推されるおそれがあるため公表しない","－",IF(VLOOKUP(A67,#REF!,21,FALSE)="－","－",IF(VLOOKUP(A67,#REF!,7,FALSE)&lt;&gt;"",TEXT(VLOOKUP(A67,#REF!,17,FALSE),"#.0%")&amp;CHAR(10)&amp;"(B/A×100)",VLOOKUP(A67,#REF!,17,FALSE))))))</f>
        <v/>
      </c>
      <c r="K67" s="7" t="str">
        <f>IF(A67="","",IF(VLOOKUP(A67,#REF!,27,FALSE)="①公益社団法人","公社",IF(VLOOKUP(A67,#REF!,27,FALSE)="②公益財団法人","公財","")))</f>
        <v/>
      </c>
      <c r="L67" s="7" t="str">
        <f>IF(A67="","",VLOOKUP(A67,#REF!,28,FALSE))</f>
        <v/>
      </c>
      <c r="M67" s="8" t="str">
        <f>IF(A67="","",IF(VLOOKUP(A67,#REF!,28,FALSE)="国所管",VLOOKUP(A67,#REF!,22,FALSE),""))</f>
        <v/>
      </c>
      <c r="N67" s="9" t="str">
        <f>IF(A67="","",IF(AND(P67="○",O67="分担契約/単価契約"),"単価契約"&amp;CHAR(10)&amp;"予定調達総額 "&amp;TEXT(VLOOKUP(A67,#REF!,16,FALSE),"#,##0円")&amp;"(B)"&amp;CHAR(10)&amp;"分担契約"&amp;CHAR(10)&amp;VLOOKUP(A67,#REF!,32,FALSE),IF(AND(P67="○",O67="分担契約"),"分担契約"&amp;CHAR(10)&amp;"契約総額 "&amp;TEXT(VLOOKUP(A67,#REF!,16,FALSE),"#,##0円")&amp;"(B)"&amp;CHAR(10)&amp;VLOOKUP(A67,#REF!,32,FALSE),(IF(O67="分担契約/単価契約","単価契約"&amp;CHAR(10)&amp;"予定調達総額 "&amp;TEXT(VLOOKUP(A67,#REF!,16,FALSE),"#,##0円")&amp;CHAR(10)&amp;"分担契約"&amp;CHAR(10)&amp;VLOOKUP(A67,#REF!,32,FALSE),IF(O67="分担契約","分担契約"&amp;CHAR(10)&amp;"契約総額 "&amp;TEXT(VLOOKUP(A67,#REF!,16,FALSE),"#,##0円")&amp;CHAR(10)&amp;VLOOKUP(A67,#REF!,32,FALSE),IF(O67="単価契約","単価契約"&amp;CHAR(10)&amp;"予定調達総額 "&amp;TEXT(VLOOKUP(A67,#REF!,16,FALSE),"#,##0円")&amp;CHAR(10)&amp;VLOOKUP(A67,#REF!,32,FALSE),VLOOKUP(A67,#REF!,32,FALSE))))))))</f>
        <v/>
      </c>
      <c r="O67" s="15" t="str">
        <f>IF(A67="","",VLOOKUP(A67,#REF!,53,FALSE))</f>
        <v/>
      </c>
      <c r="P67" s="15" t="str">
        <f>IF(A67="","",IF(VLOOKUP(A67,#REF!,14,FALSE)="他官署で調達手続きを実施のため","×",IF(VLOOKUP(A67,#REF!,21,FALSE)="②同種の他の契約の予定価格を類推されるおそれがあるため公表しない","×","○")))</f>
        <v/>
      </c>
    </row>
    <row r="68" spans="1:16" s="15" customFormat="1" ht="60" customHeight="1">
      <c r="A68" s="16"/>
      <c r="B68" s="2" t="str">
        <f>IF(A68="","",VLOOKUP(A68,#REF!,5,FALSE))</f>
        <v/>
      </c>
      <c r="C68" s="1" t="str">
        <f>IF(A68="","",VLOOKUP(A68,#REF!,6,FALSE))</f>
        <v/>
      </c>
      <c r="D68" s="21" t="str">
        <f>IF(A68="","",VLOOKUP(A68,#REF!,9,FALSE))</f>
        <v/>
      </c>
      <c r="E68" s="2" t="str">
        <f>IF(A68="","",VLOOKUP(A68,#REF!,10,FALSE))</f>
        <v/>
      </c>
      <c r="F68" s="3" t="str">
        <f>IF(A68="","",VLOOKUP(A68,#REF!,11,FALSE))</f>
        <v/>
      </c>
      <c r="G68" s="4" t="str">
        <f>IF(A68="","",IF(VLOOKUP(A68,#REF!,12,FALSE)="②一般競争入札（総合評価方式）","一般競争入札"&amp;CHAR(10)&amp;"（総合評価方式）","一般競争入札"))</f>
        <v/>
      </c>
      <c r="H68" s="5" t="str">
        <f>IF(A68="","",IF(VLOOKUP(A68,#REF!,14,FALSE)="他官署で調達手続きを実施のため","他官署で調達手続きを実施のため",IF(VLOOKUP(A68,#REF!,21,FALSE)="②同種の他の契約の予定価格を類推されるおそれがあるため公表しない","同種の他の契約の予定価格を類推されるおそれがあるため公表しない",IF(VLOOKUP(A68,#REF!,21,FALSE)="－","－",IF(VLOOKUP(A68,#REF!,7,FALSE)&lt;&gt;"",TEXT(VLOOKUP(A68,#REF!,14,FALSE),"#,##0円")&amp;CHAR(10)&amp;"(A)",VLOOKUP(A68,#REF!,14,FALSE))))))</f>
        <v/>
      </c>
      <c r="I68" s="5" t="str">
        <f>IF(A68="","",VLOOKUP(A68,#REF!,15,FALSE))</f>
        <v/>
      </c>
      <c r="J68" s="6" t="str">
        <f>IF(A68="","",IF(VLOOKUP(A68,#REF!,14,FALSE)="他官署で調達手続きを実施のため","－",IF(VLOOKUP(A68,#REF!,21,FALSE)="②同種の他の契約の予定価格を類推されるおそれがあるため公表しない","－",IF(VLOOKUP(A68,#REF!,21,FALSE)="－","－",IF(VLOOKUP(A68,#REF!,7,FALSE)&lt;&gt;"",TEXT(VLOOKUP(A68,#REF!,17,FALSE),"#.0%")&amp;CHAR(10)&amp;"(B/A×100)",VLOOKUP(A68,#REF!,17,FALSE))))))</f>
        <v/>
      </c>
      <c r="K68" s="7" t="str">
        <f>IF(A68="","",IF(VLOOKUP(A68,#REF!,27,FALSE)="①公益社団法人","公社",IF(VLOOKUP(A68,#REF!,27,FALSE)="②公益財団法人","公財","")))</f>
        <v/>
      </c>
      <c r="L68" s="7" t="str">
        <f>IF(A68="","",VLOOKUP(A68,#REF!,28,FALSE))</f>
        <v/>
      </c>
      <c r="M68" s="8" t="str">
        <f>IF(A68="","",IF(VLOOKUP(A68,#REF!,28,FALSE)="国所管",VLOOKUP(A68,#REF!,22,FALSE),""))</f>
        <v/>
      </c>
      <c r="N68" s="9" t="str">
        <f>IF(A68="","",IF(AND(P68="○",O68="分担契約/単価契約"),"単価契約"&amp;CHAR(10)&amp;"予定調達総額 "&amp;TEXT(VLOOKUP(A68,#REF!,16,FALSE),"#,##0円")&amp;"(B)"&amp;CHAR(10)&amp;"分担契約"&amp;CHAR(10)&amp;VLOOKUP(A68,#REF!,32,FALSE),IF(AND(P68="○",O68="分担契約"),"分担契約"&amp;CHAR(10)&amp;"契約総額 "&amp;TEXT(VLOOKUP(A68,#REF!,16,FALSE),"#,##0円")&amp;"(B)"&amp;CHAR(10)&amp;VLOOKUP(A68,#REF!,32,FALSE),(IF(O68="分担契約/単価契約","単価契約"&amp;CHAR(10)&amp;"予定調達総額 "&amp;TEXT(VLOOKUP(A68,#REF!,16,FALSE),"#,##0円")&amp;CHAR(10)&amp;"分担契約"&amp;CHAR(10)&amp;VLOOKUP(A68,#REF!,32,FALSE),IF(O68="分担契約","分担契約"&amp;CHAR(10)&amp;"契約総額 "&amp;TEXT(VLOOKUP(A68,#REF!,16,FALSE),"#,##0円")&amp;CHAR(10)&amp;VLOOKUP(A68,#REF!,32,FALSE),IF(O68="単価契約","単価契約"&amp;CHAR(10)&amp;"予定調達総額 "&amp;TEXT(VLOOKUP(A68,#REF!,16,FALSE),"#,##0円")&amp;CHAR(10)&amp;VLOOKUP(A68,#REF!,32,FALSE),VLOOKUP(A68,#REF!,32,FALSE))))))))</f>
        <v/>
      </c>
      <c r="O68" s="15" t="str">
        <f>IF(A68="","",VLOOKUP(A68,#REF!,53,FALSE))</f>
        <v/>
      </c>
      <c r="P68" s="15" t="str">
        <f>IF(A68="","",IF(VLOOKUP(A68,#REF!,14,FALSE)="他官署で調達手続きを実施のため","×",IF(VLOOKUP(A68,#REF!,21,FALSE)="②同種の他の契約の予定価格を類推されるおそれがあるため公表しない","×","○")))</f>
        <v/>
      </c>
    </row>
    <row r="69" spans="1:16" s="15" customFormat="1" ht="60" customHeight="1">
      <c r="A69" s="16"/>
      <c r="B69" s="2" t="str">
        <f>IF(A69="","",VLOOKUP(A69,#REF!,5,FALSE))</f>
        <v/>
      </c>
      <c r="C69" s="1" t="str">
        <f>IF(A69="","",VLOOKUP(A69,#REF!,6,FALSE))</f>
        <v/>
      </c>
      <c r="D69" s="21" t="str">
        <f>IF(A69="","",VLOOKUP(A69,#REF!,9,FALSE))</f>
        <v/>
      </c>
      <c r="E69" s="2" t="str">
        <f>IF(A69="","",VLOOKUP(A69,#REF!,10,FALSE))</f>
        <v/>
      </c>
      <c r="F69" s="3" t="str">
        <f>IF(A69="","",VLOOKUP(A69,#REF!,11,FALSE))</f>
        <v/>
      </c>
      <c r="G69" s="4" t="str">
        <f>IF(A69="","",IF(VLOOKUP(A69,#REF!,12,FALSE)="②一般競争入札（総合評価方式）","一般競争入札"&amp;CHAR(10)&amp;"（総合評価方式）","一般競争入札"))</f>
        <v/>
      </c>
      <c r="H69" s="5" t="str">
        <f>IF(A69="","",IF(VLOOKUP(A69,#REF!,14,FALSE)="他官署で調達手続きを実施のため","他官署で調達手続きを実施のため",IF(VLOOKUP(A69,#REF!,21,FALSE)="②同種の他の契約の予定価格を類推されるおそれがあるため公表しない","同種の他の契約の予定価格を類推されるおそれがあるため公表しない",IF(VLOOKUP(A69,#REF!,21,FALSE)="－","－",IF(VLOOKUP(A69,#REF!,7,FALSE)&lt;&gt;"",TEXT(VLOOKUP(A69,#REF!,14,FALSE),"#,##0円")&amp;CHAR(10)&amp;"(A)",VLOOKUP(A69,#REF!,14,FALSE))))))</f>
        <v/>
      </c>
      <c r="I69" s="5" t="str">
        <f>IF(A69="","",VLOOKUP(A69,#REF!,15,FALSE))</f>
        <v/>
      </c>
      <c r="J69" s="6" t="str">
        <f>IF(A69="","",IF(VLOOKUP(A69,#REF!,14,FALSE)="他官署で調達手続きを実施のため","－",IF(VLOOKUP(A69,#REF!,21,FALSE)="②同種の他の契約の予定価格を類推されるおそれがあるため公表しない","－",IF(VLOOKUP(A69,#REF!,21,FALSE)="－","－",IF(VLOOKUP(A69,#REF!,7,FALSE)&lt;&gt;"",TEXT(VLOOKUP(A69,#REF!,17,FALSE),"#.0%")&amp;CHAR(10)&amp;"(B/A×100)",VLOOKUP(A69,#REF!,17,FALSE))))))</f>
        <v/>
      </c>
      <c r="K69" s="7" t="str">
        <f>IF(A69="","",IF(VLOOKUP(A69,#REF!,27,FALSE)="①公益社団法人","公社",IF(VLOOKUP(A69,#REF!,27,FALSE)="②公益財団法人","公財","")))</f>
        <v/>
      </c>
      <c r="L69" s="7" t="str">
        <f>IF(A69="","",VLOOKUP(A69,#REF!,28,FALSE))</f>
        <v/>
      </c>
      <c r="M69" s="8" t="str">
        <f>IF(A69="","",IF(VLOOKUP(A69,#REF!,28,FALSE)="国所管",VLOOKUP(A69,#REF!,22,FALSE),""))</f>
        <v/>
      </c>
      <c r="N69" s="9" t="str">
        <f>IF(A69="","",IF(AND(P69="○",O69="分担契約/単価契約"),"単価契約"&amp;CHAR(10)&amp;"予定調達総額 "&amp;TEXT(VLOOKUP(A69,#REF!,16,FALSE),"#,##0円")&amp;"(B)"&amp;CHAR(10)&amp;"分担契約"&amp;CHAR(10)&amp;VLOOKUP(A69,#REF!,32,FALSE),IF(AND(P69="○",O69="分担契約"),"分担契約"&amp;CHAR(10)&amp;"契約総額 "&amp;TEXT(VLOOKUP(A69,#REF!,16,FALSE),"#,##0円")&amp;"(B)"&amp;CHAR(10)&amp;VLOOKUP(A69,#REF!,32,FALSE),(IF(O69="分担契約/単価契約","単価契約"&amp;CHAR(10)&amp;"予定調達総額 "&amp;TEXT(VLOOKUP(A69,#REF!,16,FALSE),"#,##0円")&amp;CHAR(10)&amp;"分担契約"&amp;CHAR(10)&amp;VLOOKUP(A69,#REF!,32,FALSE),IF(O69="分担契約","分担契約"&amp;CHAR(10)&amp;"契約総額 "&amp;TEXT(VLOOKUP(A69,#REF!,16,FALSE),"#,##0円")&amp;CHAR(10)&amp;VLOOKUP(A69,#REF!,32,FALSE),IF(O69="単価契約","単価契約"&amp;CHAR(10)&amp;"予定調達総額 "&amp;TEXT(VLOOKUP(A69,#REF!,16,FALSE),"#,##0円")&amp;CHAR(10)&amp;VLOOKUP(A69,#REF!,32,FALSE),VLOOKUP(A69,#REF!,32,FALSE))))))))</f>
        <v/>
      </c>
      <c r="O69" s="15" t="str">
        <f>IF(A69="","",VLOOKUP(A69,#REF!,53,FALSE))</f>
        <v/>
      </c>
      <c r="P69" s="15" t="str">
        <f>IF(A69="","",IF(VLOOKUP(A69,#REF!,14,FALSE)="他官署で調達手続きを実施のため","×",IF(VLOOKUP(A69,#REF!,21,FALSE)="②同種の他の契約の予定価格を類推されるおそれがあるため公表しない","×","○")))</f>
        <v/>
      </c>
    </row>
    <row r="70" spans="1:16" s="15" customFormat="1" ht="60" customHeight="1">
      <c r="A70" s="16"/>
      <c r="B70" s="2" t="str">
        <f>IF(A70="","",VLOOKUP(A70,#REF!,5,FALSE))</f>
        <v/>
      </c>
      <c r="C70" s="1" t="str">
        <f>IF(A70="","",VLOOKUP(A70,#REF!,6,FALSE))</f>
        <v/>
      </c>
      <c r="D70" s="21" t="str">
        <f>IF(A70="","",VLOOKUP(A70,#REF!,9,FALSE))</f>
        <v/>
      </c>
      <c r="E70" s="2" t="str">
        <f>IF(A70="","",VLOOKUP(A70,#REF!,10,FALSE))</f>
        <v/>
      </c>
      <c r="F70" s="3" t="str">
        <f>IF(A70="","",VLOOKUP(A70,#REF!,11,FALSE))</f>
        <v/>
      </c>
      <c r="G70" s="4" t="str">
        <f>IF(A70="","",IF(VLOOKUP(A70,#REF!,12,FALSE)="②一般競争入札（総合評価方式）","一般競争入札"&amp;CHAR(10)&amp;"（総合評価方式）","一般競争入札"))</f>
        <v/>
      </c>
      <c r="H70" s="5" t="str">
        <f>IF(A70="","",IF(VLOOKUP(A70,#REF!,14,FALSE)="他官署で調達手続きを実施のため","他官署で調達手続きを実施のため",IF(VLOOKUP(A70,#REF!,21,FALSE)="②同種の他の契約の予定価格を類推されるおそれがあるため公表しない","同種の他の契約の予定価格を類推されるおそれがあるため公表しない",IF(VLOOKUP(A70,#REF!,21,FALSE)="－","－",IF(VLOOKUP(A70,#REF!,7,FALSE)&lt;&gt;"",TEXT(VLOOKUP(A70,#REF!,14,FALSE),"#,##0円")&amp;CHAR(10)&amp;"(A)",VLOOKUP(A70,#REF!,14,FALSE))))))</f>
        <v/>
      </c>
      <c r="I70" s="5" t="str">
        <f>IF(A70="","",VLOOKUP(A70,#REF!,15,FALSE))</f>
        <v/>
      </c>
      <c r="J70" s="6" t="str">
        <f>IF(A70="","",IF(VLOOKUP(A70,#REF!,14,FALSE)="他官署で調達手続きを実施のため","－",IF(VLOOKUP(A70,#REF!,21,FALSE)="②同種の他の契約の予定価格を類推されるおそれがあるため公表しない","－",IF(VLOOKUP(A70,#REF!,21,FALSE)="－","－",IF(VLOOKUP(A70,#REF!,7,FALSE)&lt;&gt;"",TEXT(VLOOKUP(A70,#REF!,17,FALSE),"#.0%")&amp;CHAR(10)&amp;"(B/A×100)",VLOOKUP(A70,#REF!,17,FALSE))))))</f>
        <v/>
      </c>
      <c r="K70" s="7" t="str">
        <f>IF(A70="","",IF(VLOOKUP(A70,#REF!,27,FALSE)="①公益社団法人","公社",IF(VLOOKUP(A70,#REF!,27,FALSE)="②公益財団法人","公財","")))</f>
        <v/>
      </c>
      <c r="L70" s="7" t="str">
        <f>IF(A70="","",VLOOKUP(A70,#REF!,28,FALSE))</f>
        <v/>
      </c>
      <c r="M70" s="8" t="str">
        <f>IF(A70="","",IF(VLOOKUP(A70,#REF!,28,FALSE)="国所管",VLOOKUP(A70,#REF!,22,FALSE),""))</f>
        <v/>
      </c>
      <c r="N70" s="9" t="str">
        <f>IF(A70="","",IF(AND(P70="○",O70="分担契約/単価契約"),"単価契約"&amp;CHAR(10)&amp;"予定調達総額 "&amp;TEXT(VLOOKUP(A70,#REF!,16,FALSE),"#,##0円")&amp;"(B)"&amp;CHAR(10)&amp;"分担契約"&amp;CHAR(10)&amp;VLOOKUP(A70,#REF!,32,FALSE),IF(AND(P70="○",O70="分担契約"),"分担契約"&amp;CHAR(10)&amp;"契約総額 "&amp;TEXT(VLOOKUP(A70,#REF!,16,FALSE),"#,##0円")&amp;"(B)"&amp;CHAR(10)&amp;VLOOKUP(A70,#REF!,32,FALSE),(IF(O70="分担契約/単価契約","単価契約"&amp;CHAR(10)&amp;"予定調達総額 "&amp;TEXT(VLOOKUP(A70,#REF!,16,FALSE),"#,##0円")&amp;CHAR(10)&amp;"分担契約"&amp;CHAR(10)&amp;VLOOKUP(A70,#REF!,32,FALSE),IF(O70="分担契約","分担契約"&amp;CHAR(10)&amp;"契約総額 "&amp;TEXT(VLOOKUP(A70,#REF!,16,FALSE),"#,##0円")&amp;CHAR(10)&amp;VLOOKUP(A70,#REF!,32,FALSE),IF(O70="単価契約","単価契約"&amp;CHAR(10)&amp;"予定調達総額 "&amp;TEXT(VLOOKUP(A70,#REF!,16,FALSE),"#,##0円")&amp;CHAR(10)&amp;VLOOKUP(A70,#REF!,32,FALSE),VLOOKUP(A70,#REF!,32,FALSE))))))))</f>
        <v/>
      </c>
      <c r="O70" s="15" t="str">
        <f>IF(A70="","",VLOOKUP(A70,#REF!,53,FALSE))</f>
        <v/>
      </c>
      <c r="P70" s="15" t="str">
        <f>IF(A70="","",IF(VLOOKUP(A70,#REF!,14,FALSE)="他官署で調達手続きを実施のため","×",IF(VLOOKUP(A70,#REF!,21,FALSE)="②同種の他の契約の予定価格を類推されるおそれがあるため公表しない","×","○")))</f>
        <v/>
      </c>
    </row>
    <row r="71" spans="1:16" s="15" customFormat="1" ht="60" customHeight="1">
      <c r="A71" s="16"/>
      <c r="B71" s="2" t="str">
        <f>IF(A71="","",VLOOKUP(A71,#REF!,5,FALSE))</f>
        <v/>
      </c>
      <c r="C71" s="1" t="str">
        <f>IF(A71="","",VLOOKUP(A71,#REF!,6,FALSE))</f>
        <v/>
      </c>
      <c r="D71" s="21" t="str">
        <f>IF(A71="","",VLOOKUP(A71,#REF!,9,FALSE))</f>
        <v/>
      </c>
      <c r="E71" s="2" t="str">
        <f>IF(A71="","",VLOOKUP(A71,#REF!,10,FALSE))</f>
        <v/>
      </c>
      <c r="F71" s="3" t="str">
        <f>IF(A71="","",VLOOKUP(A71,#REF!,11,FALSE))</f>
        <v/>
      </c>
      <c r="G71" s="4" t="str">
        <f>IF(A71="","",IF(VLOOKUP(A71,#REF!,12,FALSE)="②一般競争入札（総合評価方式）","一般競争入札"&amp;CHAR(10)&amp;"（総合評価方式）","一般競争入札"))</f>
        <v/>
      </c>
      <c r="H71" s="5" t="str">
        <f>IF(A71="","",IF(VLOOKUP(A71,#REF!,14,FALSE)="他官署で調達手続きを実施のため","他官署で調達手続きを実施のため",IF(VLOOKUP(A71,#REF!,21,FALSE)="②同種の他の契約の予定価格を類推されるおそれがあるため公表しない","同種の他の契約の予定価格を類推されるおそれがあるため公表しない",IF(VLOOKUP(A71,#REF!,21,FALSE)="－","－",IF(VLOOKUP(A71,#REF!,7,FALSE)&lt;&gt;"",TEXT(VLOOKUP(A71,#REF!,14,FALSE),"#,##0円")&amp;CHAR(10)&amp;"(A)",VLOOKUP(A71,#REF!,14,FALSE))))))</f>
        <v/>
      </c>
      <c r="I71" s="5" t="str">
        <f>IF(A71="","",VLOOKUP(A71,#REF!,15,FALSE))</f>
        <v/>
      </c>
      <c r="J71" s="6" t="str">
        <f>IF(A71="","",IF(VLOOKUP(A71,#REF!,14,FALSE)="他官署で調達手続きを実施のため","－",IF(VLOOKUP(A71,#REF!,21,FALSE)="②同種の他の契約の予定価格を類推されるおそれがあるため公表しない","－",IF(VLOOKUP(A71,#REF!,21,FALSE)="－","－",IF(VLOOKUP(A71,#REF!,7,FALSE)&lt;&gt;"",TEXT(VLOOKUP(A71,#REF!,17,FALSE),"#.0%")&amp;CHAR(10)&amp;"(B/A×100)",VLOOKUP(A71,#REF!,17,FALSE))))))</f>
        <v/>
      </c>
      <c r="K71" s="7" t="str">
        <f>IF(A71="","",IF(VLOOKUP(A71,#REF!,27,FALSE)="①公益社団法人","公社",IF(VLOOKUP(A71,#REF!,27,FALSE)="②公益財団法人","公財","")))</f>
        <v/>
      </c>
      <c r="L71" s="7" t="str">
        <f>IF(A71="","",VLOOKUP(A71,#REF!,28,FALSE))</f>
        <v/>
      </c>
      <c r="M71" s="8" t="str">
        <f>IF(A71="","",IF(VLOOKUP(A71,#REF!,28,FALSE)="国所管",VLOOKUP(A71,#REF!,22,FALSE),""))</f>
        <v/>
      </c>
      <c r="N71" s="9" t="str">
        <f>IF(A71="","",IF(AND(P71="○",O71="分担契約/単価契約"),"単価契約"&amp;CHAR(10)&amp;"予定調達総額 "&amp;TEXT(VLOOKUP(A71,#REF!,16,FALSE),"#,##0円")&amp;"(B)"&amp;CHAR(10)&amp;"分担契約"&amp;CHAR(10)&amp;VLOOKUP(A71,#REF!,32,FALSE),IF(AND(P71="○",O71="分担契約"),"分担契約"&amp;CHAR(10)&amp;"契約総額 "&amp;TEXT(VLOOKUP(A71,#REF!,16,FALSE),"#,##0円")&amp;"(B)"&amp;CHAR(10)&amp;VLOOKUP(A71,#REF!,32,FALSE),(IF(O71="分担契約/単価契約","単価契約"&amp;CHAR(10)&amp;"予定調達総額 "&amp;TEXT(VLOOKUP(A71,#REF!,16,FALSE),"#,##0円")&amp;CHAR(10)&amp;"分担契約"&amp;CHAR(10)&amp;VLOOKUP(A71,#REF!,32,FALSE),IF(O71="分担契約","分担契約"&amp;CHAR(10)&amp;"契約総額 "&amp;TEXT(VLOOKUP(A71,#REF!,16,FALSE),"#,##0円")&amp;CHAR(10)&amp;VLOOKUP(A71,#REF!,32,FALSE),IF(O71="単価契約","単価契約"&amp;CHAR(10)&amp;"予定調達総額 "&amp;TEXT(VLOOKUP(A71,#REF!,16,FALSE),"#,##0円")&amp;CHAR(10)&amp;VLOOKUP(A71,#REF!,32,FALSE),VLOOKUP(A71,#REF!,32,FALSE))))))))</f>
        <v/>
      </c>
      <c r="O71" s="15" t="str">
        <f>IF(A71="","",VLOOKUP(A71,#REF!,53,FALSE))</f>
        <v/>
      </c>
      <c r="P71" s="15" t="str">
        <f>IF(A71="","",IF(VLOOKUP(A71,#REF!,14,FALSE)="他官署で調達手続きを実施のため","×",IF(VLOOKUP(A71,#REF!,21,FALSE)="②同種の他の契約の予定価格を類推されるおそれがあるため公表しない","×","○")))</f>
        <v/>
      </c>
    </row>
    <row r="72" spans="1:16" s="15" customFormat="1" ht="60" customHeight="1">
      <c r="A72" s="16"/>
      <c r="B72" s="2" t="str">
        <f>IF(A72="","",VLOOKUP(A72,#REF!,5,FALSE))</f>
        <v/>
      </c>
      <c r="C72" s="1" t="str">
        <f>IF(A72="","",VLOOKUP(A72,#REF!,6,FALSE))</f>
        <v/>
      </c>
      <c r="D72" s="21" t="str">
        <f>IF(A72="","",VLOOKUP(A72,#REF!,9,FALSE))</f>
        <v/>
      </c>
      <c r="E72" s="2" t="str">
        <f>IF(A72="","",VLOOKUP(A72,#REF!,10,FALSE))</f>
        <v/>
      </c>
      <c r="F72" s="3" t="str">
        <f>IF(A72="","",VLOOKUP(A72,#REF!,11,FALSE))</f>
        <v/>
      </c>
      <c r="G72" s="4" t="str">
        <f>IF(A72="","",IF(VLOOKUP(A72,#REF!,12,FALSE)="②一般競争入札（総合評価方式）","一般競争入札"&amp;CHAR(10)&amp;"（総合評価方式）","一般競争入札"))</f>
        <v/>
      </c>
      <c r="H72" s="5" t="str">
        <f>IF(A72="","",IF(VLOOKUP(A72,#REF!,14,FALSE)="他官署で調達手続きを実施のため","他官署で調達手続きを実施のため",IF(VLOOKUP(A72,#REF!,21,FALSE)="②同種の他の契約の予定価格を類推されるおそれがあるため公表しない","同種の他の契約の予定価格を類推されるおそれがあるため公表しない",IF(VLOOKUP(A72,#REF!,21,FALSE)="－","－",IF(VLOOKUP(A72,#REF!,7,FALSE)&lt;&gt;"",TEXT(VLOOKUP(A72,#REF!,14,FALSE),"#,##0円")&amp;CHAR(10)&amp;"(A)",VLOOKUP(A72,#REF!,14,FALSE))))))</f>
        <v/>
      </c>
      <c r="I72" s="5" t="str">
        <f>IF(A72="","",VLOOKUP(A72,#REF!,15,FALSE))</f>
        <v/>
      </c>
      <c r="J72" s="6" t="str">
        <f>IF(A72="","",IF(VLOOKUP(A72,#REF!,14,FALSE)="他官署で調達手続きを実施のため","－",IF(VLOOKUP(A72,#REF!,21,FALSE)="②同種の他の契約の予定価格を類推されるおそれがあるため公表しない","－",IF(VLOOKUP(A72,#REF!,21,FALSE)="－","－",IF(VLOOKUP(A72,#REF!,7,FALSE)&lt;&gt;"",TEXT(VLOOKUP(A72,#REF!,17,FALSE),"#.0%")&amp;CHAR(10)&amp;"(B/A×100)",VLOOKUP(A72,#REF!,17,FALSE))))))</f>
        <v/>
      </c>
      <c r="K72" s="7" t="str">
        <f>IF(A72="","",IF(VLOOKUP(A72,#REF!,27,FALSE)="①公益社団法人","公社",IF(VLOOKUP(A72,#REF!,27,FALSE)="②公益財団法人","公財","")))</f>
        <v/>
      </c>
      <c r="L72" s="7" t="str">
        <f>IF(A72="","",VLOOKUP(A72,#REF!,28,FALSE))</f>
        <v/>
      </c>
      <c r="M72" s="8" t="str">
        <f>IF(A72="","",IF(VLOOKUP(A72,#REF!,28,FALSE)="国所管",VLOOKUP(A72,#REF!,22,FALSE),""))</f>
        <v/>
      </c>
      <c r="N72" s="9" t="str">
        <f>IF(A72="","",IF(AND(P72="○",O72="分担契約/単価契約"),"単価契約"&amp;CHAR(10)&amp;"予定調達総額 "&amp;TEXT(VLOOKUP(A72,#REF!,16,FALSE),"#,##0円")&amp;"(B)"&amp;CHAR(10)&amp;"分担契約"&amp;CHAR(10)&amp;VLOOKUP(A72,#REF!,32,FALSE),IF(AND(P72="○",O72="分担契約"),"分担契約"&amp;CHAR(10)&amp;"契約総額 "&amp;TEXT(VLOOKUP(A72,#REF!,16,FALSE),"#,##0円")&amp;"(B)"&amp;CHAR(10)&amp;VLOOKUP(A72,#REF!,32,FALSE),(IF(O72="分担契約/単価契約","単価契約"&amp;CHAR(10)&amp;"予定調達総額 "&amp;TEXT(VLOOKUP(A72,#REF!,16,FALSE),"#,##0円")&amp;CHAR(10)&amp;"分担契約"&amp;CHAR(10)&amp;VLOOKUP(A72,#REF!,32,FALSE),IF(O72="分担契約","分担契約"&amp;CHAR(10)&amp;"契約総額 "&amp;TEXT(VLOOKUP(A72,#REF!,16,FALSE),"#,##0円")&amp;CHAR(10)&amp;VLOOKUP(A72,#REF!,32,FALSE),IF(O72="単価契約","単価契約"&amp;CHAR(10)&amp;"予定調達総額 "&amp;TEXT(VLOOKUP(A72,#REF!,16,FALSE),"#,##0円")&amp;CHAR(10)&amp;VLOOKUP(A72,#REF!,32,FALSE),VLOOKUP(A72,#REF!,32,FALSE))))))))</f>
        <v/>
      </c>
      <c r="O72" s="15" t="str">
        <f>IF(A72="","",VLOOKUP(A72,#REF!,53,FALSE))</f>
        <v/>
      </c>
      <c r="P72" s="15" t="str">
        <f>IF(A72="","",IF(VLOOKUP(A72,#REF!,14,FALSE)="他官署で調達手続きを実施のため","×",IF(VLOOKUP(A72,#REF!,21,FALSE)="②同種の他の契約の予定価格を類推されるおそれがあるため公表しない","×","○")))</f>
        <v/>
      </c>
    </row>
    <row r="73" spans="1:16" s="15" customFormat="1" ht="60" customHeight="1">
      <c r="A73" s="16"/>
      <c r="B73" s="2" t="str">
        <f>IF(A73="","",VLOOKUP(A73,#REF!,5,FALSE))</f>
        <v/>
      </c>
      <c r="C73" s="1" t="str">
        <f>IF(A73="","",VLOOKUP(A73,#REF!,6,FALSE))</f>
        <v/>
      </c>
      <c r="D73" s="21" t="str">
        <f>IF(A73="","",VLOOKUP(A73,#REF!,9,FALSE))</f>
        <v/>
      </c>
      <c r="E73" s="2" t="str">
        <f>IF(A73="","",VLOOKUP(A73,#REF!,10,FALSE))</f>
        <v/>
      </c>
      <c r="F73" s="3" t="str">
        <f>IF(A73="","",VLOOKUP(A73,#REF!,11,FALSE))</f>
        <v/>
      </c>
      <c r="G73" s="4" t="str">
        <f>IF(A73="","",IF(VLOOKUP(A73,#REF!,12,FALSE)="②一般競争入札（総合評価方式）","一般競争入札"&amp;CHAR(10)&amp;"（総合評価方式）","一般競争入札"))</f>
        <v/>
      </c>
      <c r="H73" s="5" t="str">
        <f>IF(A73="","",IF(VLOOKUP(A73,#REF!,14,FALSE)="他官署で調達手続きを実施のため","他官署で調達手続きを実施のため",IF(VLOOKUP(A73,#REF!,21,FALSE)="②同種の他の契約の予定価格を類推されるおそれがあるため公表しない","同種の他の契約の予定価格を類推されるおそれがあるため公表しない",IF(VLOOKUP(A73,#REF!,21,FALSE)="－","－",IF(VLOOKUP(A73,#REF!,7,FALSE)&lt;&gt;"",TEXT(VLOOKUP(A73,#REF!,14,FALSE),"#,##0円")&amp;CHAR(10)&amp;"(A)",VLOOKUP(A73,#REF!,14,FALSE))))))</f>
        <v/>
      </c>
      <c r="I73" s="5" t="str">
        <f>IF(A73="","",VLOOKUP(A73,#REF!,15,FALSE))</f>
        <v/>
      </c>
      <c r="J73" s="6" t="str">
        <f>IF(A73="","",IF(VLOOKUP(A73,#REF!,14,FALSE)="他官署で調達手続きを実施のため","－",IF(VLOOKUP(A73,#REF!,21,FALSE)="②同種の他の契約の予定価格を類推されるおそれがあるため公表しない","－",IF(VLOOKUP(A73,#REF!,21,FALSE)="－","－",IF(VLOOKUP(A73,#REF!,7,FALSE)&lt;&gt;"",TEXT(VLOOKUP(A73,#REF!,17,FALSE),"#.0%")&amp;CHAR(10)&amp;"(B/A×100)",VLOOKUP(A73,#REF!,17,FALSE))))))</f>
        <v/>
      </c>
      <c r="K73" s="7" t="str">
        <f>IF(A73="","",IF(VLOOKUP(A73,#REF!,27,FALSE)="①公益社団法人","公社",IF(VLOOKUP(A73,#REF!,27,FALSE)="②公益財団法人","公財","")))</f>
        <v/>
      </c>
      <c r="L73" s="7" t="str">
        <f>IF(A73="","",VLOOKUP(A73,#REF!,28,FALSE))</f>
        <v/>
      </c>
      <c r="M73" s="8" t="str">
        <f>IF(A73="","",IF(VLOOKUP(A73,#REF!,28,FALSE)="国所管",VLOOKUP(A73,#REF!,22,FALSE),""))</f>
        <v/>
      </c>
      <c r="N73" s="9" t="str">
        <f>IF(A73="","",IF(AND(P73="○",O73="分担契約/単価契約"),"単価契約"&amp;CHAR(10)&amp;"予定調達総額 "&amp;TEXT(VLOOKUP(A73,#REF!,16,FALSE),"#,##0円")&amp;"(B)"&amp;CHAR(10)&amp;"分担契約"&amp;CHAR(10)&amp;VLOOKUP(A73,#REF!,32,FALSE),IF(AND(P73="○",O73="分担契約"),"分担契約"&amp;CHAR(10)&amp;"契約総額 "&amp;TEXT(VLOOKUP(A73,#REF!,16,FALSE),"#,##0円")&amp;"(B)"&amp;CHAR(10)&amp;VLOOKUP(A73,#REF!,32,FALSE),(IF(O73="分担契約/単価契約","単価契約"&amp;CHAR(10)&amp;"予定調達総額 "&amp;TEXT(VLOOKUP(A73,#REF!,16,FALSE),"#,##0円")&amp;CHAR(10)&amp;"分担契約"&amp;CHAR(10)&amp;VLOOKUP(A73,#REF!,32,FALSE),IF(O73="分担契約","分担契約"&amp;CHAR(10)&amp;"契約総額 "&amp;TEXT(VLOOKUP(A73,#REF!,16,FALSE),"#,##0円")&amp;CHAR(10)&amp;VLOOKUP(A73,#REF!,32,FALSE),IF(O73="単価契約","単価契約"&amp;CHAR(10)&amp;"予定調達総額 "&amp;TEXT(VLOOKUP(A73,#REF!,16,FALSE),"#,##0円")&amp;CHAR(10)&amp;VLOOKUP(A73,#REF!,32,FALSE),VLOOKUP(A73,#REF!,32,FALSE))))))))</f>
        <v/>
      </c>
      <c r="O73" s="15" t="str">
        <f>IF(A73="","",VLOOKUP(A73,#REF!,53,FALSE))</f>
        <v/>
      </c>
      <c r="P73" s="15" t="str">
        <f>IF(A73="","",IF(VLOOKUP(A73,#REF!,14,FALSE)="他官署で調達手続きを実施のため","×",IF(VLOOKUP(A73,#REF!,21,FALSE)="②同種の他の契約の予定価格を類推されるおそれがあるため公表しない","×","○")))</f>
        <v/>
      </c>
    </row>
    <row r="74" spans="1:16" s="15" customFormat="1" ht="60" customHeight="1">
      <c r="A74" s="16"/>
      <c r="B74" s="2" t="str">
        <f>IF(A74="","",VLOOKUP(A74,#REF!,5,FALSE))</f>
        <v/>
      </c>
      <c r="C74" s="1" t="str">
        <f>IF(A74="","",VLOOKUP(A74,#REF!,6,FALSE))</f>
        <v/>
      </c>
      <c r="D74" s="21" t="str">
        <f>IF(A74="","",VLOOKUP(A74,#REF!,9,FALSE))</f>
        <v/>
      </c>
      <c r="E74" s="2" t="str">
        <f>IF(A74="","",VLOOKUP(A74,#REF!,10,FALSE))</f>
        <v/>
      </c>
      <c r="F74" s="3" t="str">
        <f>IF(A74="","",VLOOKUP(A74,#REF!,11,FALSE))</f>
        <v/>
      </c>
      <c r="G74" s="4" t="str">
        <f>IF(A74="","",IF(VLOOKUP(A74,#REF!,12,FALSE)="②一般競争入札（総合評価方式）","一般競争入札"&amp;CHAR(10)&amp;"（総合評価方式）","一般競争入札"))</f>
        <v/>
      </c>
      <c r="H74" s="5" t="str">
        <f>IF(A74="","",IF(VLOOKUP(A74,#REF!,14,FALSE)="他官署で調達手続きを実施のため","他官署で調達手続きを実施のため",IF(VLOOKUP(A74,#REF!,21,FALSE)="②同種の他の契約の予定価格を類推されるおそれがあるため公表しない","同種の他の契約の予定価格を類推されるおそれがあるため公表しない",IF(VLOOKUP(A74,#REF!,21,FALSE)="－","－",IF(VLOOKUP(A74,#REF!,7,FALSE)&lt;&gt;"",TEXT(VLOOKUP(A74,#REF!,14,FALSE),"#,##0円")&amp;CHAR(10)&amp;"(A)",VLOOKUP(A74,#REF!,14,FALSE))))))</f>
        <v/>
      </c>
      <c r="I74" s="5" t="str">
        <f>IF(A74="","",VLOOKUP(A74,#REF!,15,FALSE))</f>
        <v/>
      </c>
      <c r="J74" s="6" t="str">
        <f>IF(A74="","",IF(VLOOKUP(A74,#REF!,14,FALSE)="他官署で調達手続きを実施のため","－",IF(VLOOKUP(A74,#REF!,21,FALSE)="②同種の他の契約の予定価格を類推されるおそれがあるため公表しない","－",IF(VLOOKUP(A74,#REF!,21,FALSE)="－","－",IF(VLOOKUP(A74,#REF!,7,FALSE)&lt;&gt;"",TEXT(VLOOKUP(A74,#REF!,17,FALSE),"#.0%")&amp;CHAR(10)&amp;"(B/A×100)",VLOOKUP(A74,#REF!,17,FALSE))))))</f>
        <v/>
      </c>
      <c r="K74" s="7" t="str">
        <f>IF(A74="","",IF(VLOOKUP(A74,#REF!,27,FALSE)="①公益社団法人","公社",IF(VLOOKUP(A74,#REF!,27,FALSE)="②公益財団法人","公財","")))</f>
        <v/>
      </c>
      <c r="L74" s="7" t="str">
        <f>IF(A74="","",VLOOKUP(A74,#REF!,28,FALSE))</f>
        <v/>
      </c>
      <c r="M74" s="8" t="str">
        <f>IF(A74="","",IF(VLOOKUP(A74,#REF!,28,FALSE)="国所管",VLOOKUP(A74,#REF!,22,FALSE),""))</f>
        <v/>
      </c>
      <c r="N74" s="9" t="str">
        <f>IF(A74="","",IF(AND(P74="○",O74="分担契約/単価契約"),"単価契約"&amp;CHAR(10)&amp;"予定調達総額 "&amp;TEXT(VLOOKUP(A74,#REF!,16,FALSE),"#,##0円")&amp;"(B)"&amp;CHAR(10)&amp;"分担契約"&amp;CHAR(10)&amp;VLOOKUP(A74,#REF!,32,FALSE),IF(AND(P74="○",O74="分担契約"),"分担契約"&amp;CHAR(10)&amp;"契約総額 "&amp;TEXT(VLOOKUP(A74,#REF!,16,FALSE),"#,##0円")&amp;"(B)"&amp;CHAR(10)&amp;VLOOKUP(A74,#REF!,32,FALSE),(IF(O74="分担契約/単価契約","単価契約"&amp;CHAR(10)&amp;"予定調達総額 "&amp;TEXT(VLOOKUP(A74,#REF!,16,FALSE),"#,##0円")&amp;CHAR(10)&amp;"分担契約"&amp;CHAR(10)&amp;VLOOKUP(A74,#REF!,32,FALSE),IF(O74="分担契約","分担契約"&amp;CHAR(10)&amp;"契約総額 "&amp;TEXT(VLOOKUP(A74,#REF!,16,FALSE),"#,##0円")&amp;CHAR(10)&amp;VLOOKUP(A74,#REF!,32,FALSE),IF(O74="単価契約","単価契約"&amp;CHAR(10)&amp;"予定調達総額 "&amp;TEXT(VLOOKUP(A74,#REF!,16,FALSE),"#,##0円")&amp;CHAR(10)&amp;VLOOKUP(A74,#REF!,32,FALSE),VLOOKUP(A74,#REF!,32,FALSE))))))))</f>
        <v/>
      </c>
      <c r="O74" s="15" t="str">
        <f>IF(A74="","",VLOOKUP(A74,#REF!,53,FALSE))</f>
        <v/>
      </c>
      <c r="P74" s="15" t="str">
        <f>IF(A74="","",IF(VLOOKUP(A74,#REF!,14,FALSE)="他官署で調達手続きを実施のため","×",IF(VLOOKUP(A74,#REF!,21,FALSE)="②同種の他の契約の予定価格を類推されるおそれがあるため公表しない","×","○")))</f>
        <v/>
      </c>
    </row>
    <row r="75" spans="1:16" s="15" customFormat="1" ht="60" customHeight="1">
      <c r="A75" s="16"/>
      <c r="B75" s="2" t="str">
        <f>IF(A75="","",VLOOKUP(A75,#REF!,5,FALSE))</f>
        <v/>
      </c>
      <c r="C75" s="1" t="str">
        <f>IF(A75="","",VLOOKUP(A75,#REF!,6,FALSE))</f>
        <v/>
      </c>
      <c r="D75" s="21" t="str">
        <f>IF(A75="","",VLOOKUP(A75,#REF!,9,FALSE))</f>
        <v/>
      </c>
      <c r="E75" s="2" t="str">
        <f>IF(A75="","",VLOOKUP(A75,#REF!,10,FALSE))</f>
        <v/>
      </c>
      <c r="F75" s="3" t="str">
        <f>IF(A75="","",VLOOKUP(A75,#REF!,11,FALSE))</f>
        <v/>
      </c>
      <c r="G75" s="4" t="str">
        <f>IF(A75="","",IF(VLOOKUP(A75,#REF!,12,FALSE)="②一般競争入札（総合評価方式）","一般競争入札"&amp;CHAR(10)&amp;"（総合評価方式）","一般競争入札"))</f>
        <v/>
      </c>
      <c r="H75" s="5" t="str">
        <f>IF(A75="","",IF(VLOOKUP(A75,#REF!,14,FALSE)="他官署で調達手続きを実施のため","他官署で調達手続きを実施のため",IF(VLOOKUP(A75,#REF!,21,FALSE)="②同種の他の契約の予定価格を類推されるおそれがあるため公表しない","同種の他の契約の予定価格を類推されるおそれがあるため公表しない",IF(VLOOKUP(A75,#REF!,21,FALSE)="－","－",IF(VLOOKUP(A75,#REF!,7,FALSE)&lt;&gt;"",TEXT(VLOOKUP(A75,#REF!,14,FALSE),"#,##0円")&amp;CHAR(10)&amp;"(A)",VLOOKUP(A75,#REF!,14,FALSE))))))</f>
        <v/>
      </c>
      <c r="I75" s="5" t="str">
        <f>IF(A75="","",VLOOKUP(A75,#REF!,15,FALSE))</f>
        <v/>
      </c>
      <c r="J75" s="6" t="str">
        <f>IF(A75="","",IF(VLOOKUP(A75,#REF!,14,FALSE)="他官署で調達手続きを実施のため","－",IF(VLOOKUP(A75,#REF!,21,FALSE)="②同種の他の契約の予定価格を類推されるおそれがあるため公表しない","－",IF(VLOOKUP(A75,#REF!,21,FALSE)="－","－",IF(VLOOKUP(A75,#REF!,7,FALSE)&lt;&gt;"",TEXT(VLOOKUP(A75,#REF!,17,FALSE),"#.0%")&amp;CHAR(10)&amp;"(B/A×100)",VLOOKUP(A75,#REF!,17,FALSE))))))</f>
        <v/>
      </c>
      <c r="K75" s="7" t="str">
        <f>IF(A75="","",IF(VLOOKUP(A75,#REF!,27,FALSE)="①公益社団法人","公社",IF(VLOOKUP(A75,#REF!,27,FALSE)="②公益財団法人","公財","")))</f>
        <v/>
      </c>
      <c r="L75" s="7" t="str">
        <f>IF(A75="","",VLOOKUP(A75,#REF!,28,FALSE))</f>
        <v/>
      </c>
      <c r="M75" s="8" t="str">
        <f>IF(A75="","",IF(VLOOKUP(A75,#REF!,28,FALSE)="国所管",VLOOKUP(A75,#REF!,22,FALSE),""))</f>
        <v/>
      </c>
      <c r="N75" s="9" t="str">
        <f>IF(A75="","",IF(AND(P75="○",O75="分担契約/単価契約"),"単価契約"&amp;CHAR(10)&amp;"予定調達総額 "&amp;TEXT(VLOOKUP(A75,#REF!,16,FALSE),"#,##0円")&amp;"(B)"&amp;CHAR(10)&amp;"分担契約"&amp;CHAR(10)&amp;VLOOKUP(A75,#REF!,32,FALSE),IF(AND(P75="○",O75="分担契約"),"分担契約"&amp;CHAR(10)&amp;"契約総額 "&amp;TEXT(VLOOKUP(A75,#REF!,16,FALSE),"#,##0円")&amp;"(B)"&amp;CHAR(10)&amp;VLOOKUP(A75,#REF!,32,FALSE),(IF(O75="分担契約/単価契約","単価契約"&amp;CHAR(10)&amp;"予定調達総額 "&amp;TEXT(VLOOKUP(A75,#REF!,16,FALSE),"#,##0円")&amp;CHAR(10)&amp;"分担契約"&amp;CHAR(10)&amp;VLOOKUP(A75,#REF!,32,FALSE),IF(O75="分担契約","分担契約"&amp;CHAR(10)&amp;"契約総額 "&amp;TEXT(VLOOKUP(A75,#REF!,16,FALSE),"#,##0円")&amp;CHAR(10)&amp;VLOOKUP(A75,#REF!,32,FALSE),IF(O75="単価契約","単価契約"&amp;CHAR(10)&amp;"予定調達総額 "&amp;TEXT(VLOOKUP(A75,#REF!,16,FALSE),"#,##0円")&amp;CHAR(10)&amp;VLOOKUP(A75,#REF!,32,FALSE),VLOOKUP(A75,#REF!,32,FALSE))))))))</f>
        <v/>
      </c>
      <c r="O75" s="15" t="str">
        <f>IF(A75="","",VLOOKUP(A75,#REF!,53,FALSE))</f>
        <v/>
      </c>
      <c r="P75" s="15" t="str">
        <f>IF(A75="","",IF(VLOOKUP(A75,#REF!,14,FALSE)="他官署で調達手続きを実施のため","×",IF(VLOOKUP(A75,#REF!,21,FALSE)="②同種の他の契約の予定価格を類推されるおそれがあるため公表しない","×","○")))</f>
        <v/>
      </c>
    </row>
    <row r="76" spans="1:16" s="15" customFormat="1" ht="60" customHeight="1">
      <c r="A76" s="16"/>
      <c r="B76" s="2" t="str">
        <f>IF(A76="","",VLOOKUP(A76,#REF!,5,FALSE))</f>
        <v/>
      </c>
      <c r="C76" s="1" t="str">
        <f>IF(A76="","",VLOOKUP(A76,#REF!,6,FALSE))</f>
        <v/>
      </c>
      <c r="D76" s="21" t="str">
        <f>IF(A76="","",VLOOKUP(A76,#REF!,9,FALSE))</f>
        <v/>
      </c>
      <c r="E76" s="2" t="str">
        <f>IF(A76="","",VLOOKUP(A76,#REF!,10,FALSE))</f>
        <v/>
      </c>
      <c r="F76" s="3" t="str">
        <f>IF(A76="","",VLOOKUP(A76,#REF!,11,FALSE))</f>
        <v/>
      </c>
      <c r="G76" s="4" t="str">
        <f>IF(A76="","",IF(VLOOKUP(A76,#REF!,12,FALSE)="②一般競争入札（総合評価方式）","一般競争入札"&amp;CHAR(10)&amp;"（総合評価方式）","一般競争入札"))</f>
        <v/>
      </c>
      <c r="H76" s="5" t="str">
        <f>IF(A76="","",IF(VLOOKUP(A76,#REF!,14,FALSE)="他官署で調達手続きを実施のため","他官署で調達手続きを実施のため",IF(VLOOKUP(A76,#REF!,21,FALSE)="②同種の他の契約の予定価格を類推されるおそれがあるため公表しない","同種の他の契約の予定価格を類推されるおそれがあるため公表しない",IF(VLOOKUP(A76,#REF!,21,FALSE)="－","－",IF(VLOOKUP(A76,#REF!,7,FALSE)&lt;&gt;"",TEXT(VLOOKUP(A76,#REF!,14,FALSE),"#,##0円")&amp;CHAR(10)&amp;"(A)",VLOOKUP(A76,#REF!,14,FALSE))))))</f>
        <v/>
      </c>
      <c r="I76" s="5" t="str">
        <f>IF(A76="","",VLOOKUP(A76,#REF!,15,FALSE))</f>
        <v/>
      </c>
      <c r="J76" s="6" t="str">
        <f>IF(A76="","",IF(VLOOKUP(A76,#REF!,14,FALSE)="他官署で調達手続きを実施のため","－",IF(VLOOKUP(A76,#REF!,21,FALSE)="②同種の他の契約の予定価格を類推されるおそれがあるため公表しない","－",IF(VLOOKUP(A76,#REF!,21,FALSE)="－","－",IF(VLOOKUP(A76,#REF!,7,FALSE)&lt;&gt;"",TEXT(VLOOKUP(A76,#REF!,17,FALSE),"#.0%")&amp;CHAR(10)&amp;"(B/A×100)",VLOOKUP(A76,#REF!,17,FALSE))))))</f>
        <v/>
      </c>
      <c r="K76" s="7" t="str">
        <f>IF(A76="","",IF(VLOOKUP(A76,#REF!,27,FALSE)="①公益社団法人","公社",IF(VLOOKUP(A76,#REF!,27,FALSE)="②公益財団法人","公財","")))</f>
        <v/>
      </c>
      <c r="L76" s="7" t="str">
        <f>IF(A76="","",VLOOKUP(A76,#REF!,28,FALSE))</f>
        <v/>
      </c>
      <c r="M76" s="8" t="str">
        <f>IF(A76="","",IF(VLOOKUP(A76,#REF!,28,FALSE)="国所管",VLOOKUP(A76,#REF!,22,FALSE),""))</f>
        <v/>
      </c>
      <c r="N76" s="9" t="str">
        <f>IF(A76="","",IF(AND(P76="○",O76="分担契約/単価契約"),"単価契約"&amp;CHAR(10)&amp;"予定調達総額 "&amp;TEXT(VLOOKUP(A76,#REF!,16,FALSE),"#,##0円")&amp;"(B)"&amp;CHAR(10)&amp;"分担契約"&amp;CHAR(10)&amp;VLOOKUP(A76,#REF!,32,FALSE),IF(AND(P76="○",O76="分担契約"),"分担契約"&amp;CHAR(10)&amp;"契約総額 "&amp;TEXT(VLOOKUP(A76,#REF!,16,FALSE),"#,##0円")&amp;"(B)"&amp;CHAR(10)&amp;VLOOKUP(A76,#REF!,32,FALSE),(IF(O76="分担契約/単価契約","単価契約"&amp;CHAR(10)&amp;"予定調達総額 "&amp;TEXT(VLOOKUP(A76,#REF!,16,FALSE),"#,##0円")&amp;CHAR(10)&amp;"分担契約"&amp;CHAR(10)&amp;VLOOKUP(A76,#REF!,32,FALSE),IF(O76="分担契約","分担契約"&amp;CHAR(10)&amp;"契約総額 "&amp;TEXT(VLOOKUP(A76,#REF!,16,FALSE),"#,##0円")&amp;CHAR(10)&amp;VLOOKUP(A76,#REF!,32,FALSE),IF(O76="単価契約","単価契約"&amp;CHAR(10)&amp;"予定調達総額 "&amp;TEXT(VLOOKUP(A76,#REF!,16,FALSE),"#,##0円")&amp;CHAR(10)&amp;VLOOKUP(A76,#REF!,32,FALSE),VLOOKUP(A76,#REF!,32,FALSE))))))))</f>
        <v/>
      </c>
      <c r="O76" s="15" t="str">
        <f>IF(A76="","",VLOOKUP(A76,#REF!,53,FALSE))</f>
        <v/>
      </c>
      <c r="P76" s="15" t="str">
        <f>IF(A76="","",IF(VLOOKUP(A76,#REF!,14,FALSE)="他官署で調達手続きを実施のため","×",IF(VLOOKUP(A76,#REF!,21,FALSE)="②同種の他の契約の予定価格を類推されるおそれがあるため公表しない","×","○")))</f>
        <v/>
      </c>
    </row>
    <row r="77" spans="1:16" s="15" customFormat="1" ht="60" customHeight="1">
      <c r="A77" s="16"/>
      <c r="B77" s="2" t="str">
        <f>IF(A77="","",VLOOKUP(A77,#REF!,5,FALSE))</f>
        <v/>
      </c>
      <c r="C77" s="1" t="str">
        <f>IF(A77="","",VLOOKUP(A77,#REF!,6,FALSE))</f>
        <v/>
      </c>
      <c r="D77" s="21" t="str">
        <f>IF(A77="","",VLOOKUP(A77,#REF!,9,FALSE))</f>
        <v/>
      </c>
      <c r="E77" s="2" t="str">
        <f>IF(A77="","",VLOOKUP(A77,#REF!,10,FALSE))</f>
        <v/>
      </c>
      <c r="F77" s="3" t="str">
        <f>IF(A77="","",VLOOKUP(A77,#REF!,11,FALSE))</f>
        <v/>
      </c>
      <c r="G77" s="4" t="str">
        <f>IF(A77="","",IF(VLOOKUP(A77,#REF!,12,FALSE)="②一般競争入札（総合評価方式）","一般競争入札"&amp;CHAR(10)&amp;"（総合評価方式）","一般競争入札"))</f>
        <v/>
      </c>
      <c r="H77" s="5" t="str">
        <f>IF(A77="","",IF(VLOOKUP(A77,#REF!,14,FALSE)="他官署で調達手続きを実施のため","他官署で調達手続きを実施のため",IF(VLOOKUP(A77,#REF!,21,FALSE)="②同種の他の契約の予定価格を類推されるおそれがあるため公表しない","同種の他の契約の予定価格を類推されるおそれがあるため公表しない",IF(VLOOKUP(A77,#REF!,21,FALSE)="－","－",IF(VLOOKUP(A77,#REF!,7,FALSE)&lt;&gt;"",TEXT(VLOOKUP(A77,#REF!,14,FALSE),"#,##0円")&amp;CHAR(10)&amp;"(A)",VLOOKUP(A77,#REF!,14,FALSE))))))</f>
        <v/>
      </c>
      <c r="I77" s="5" t="str">
        <f>IF(A77="","",VLOOKUP(A77,#REF!,15,FALSE))</f>
        <v/>
      </c>
      <c r="J77" s="6" t="str">
        <f>IF(A77="","",IF(VLOOKUP(A77,#REF!,14,FALSE)="他官署で調達手続きを実施のため","－",IF(VLOOKUP(A77,#REF!,21,FALSE)="②同種の他の契約の予定価格を類推されるおそれがあるため公表しない","－",IF(VLOOKUP(A77,#REF!,21,FALSE)="－","－",IF(VLOOKUP(A77,#REF!,7,FALSE)&lt;&gt;"",TEXT(VLOOKUP(A77,#REF!,17,FALSE),"#.0%")&amp;CHAR(10)&amp;"(B/A×100)",VLOOKUP(A77,#REF!,17,FALSE))))))</f>
        <v/>
      </c>
      <c r="K77" s="7" t="str">
        <f>IF(A77="","",IF(VLOOKUP(A77,#REF!,27,FALSE)="①公益社団法人","公社",IF(VLOOKUP(A77,#REF!,27,FALSE)="②公益財団法人","公財","")))</f>
        <v/>
      </c>
      <c r="L77" s="7" t="str">
        <f>IF(A77="","",VLOOKUP(A77,#REF!,28,FALSE))</f>
        <v/>
      </c>
      <c r="M77" s="8" t="str">
        <f>IF(A77="","",IF(VLOOKUP(A77,#REF!,28,FALSE)="国所管",VLOOKUP(A77,#REF!,22,FALSE),""))</f>
        <v/>
      </c>
      <c r="N77" s="9" t="str">
        <f>IF(A77="","",IF(AND(P77="○",O77="分担契約/単価契約"),"単価契約"&amp;CHAR(10)&amp;"予定調達総額 "&amp;TEXT(VLOOKUP(A77,#REF!,16,FALSE),"#,##0円")&amp;"(B)"&amp;CHAR(10)&amp;"分担契約"&amp;CHAR(10)&amp;VLOOKUP(A77,#REF!,32,FALSE),IF(AND(P77="○",O77="分担契約"),"分担契約"&amp;CHAR(10)&amp;"契約総額 "&amp;TEXT(VLOOKUP(A77,#REF!,16,FALSE),"#,##0円")&amp;"(B)"&amp;CHAR(10)&amp;VLOOKUP(A77,#REF!,32,FALSE),(IF(O77="分担契約/単価契約","単価契約"&amp;CHAR(10)&amp;"予定調達総額 "&amp;TEXT(VLOOKUP(A77,#REF!,16,FALSE),"#,##0円")&amp;CHAR(10)&amp;"分担契約"&amp;CHAR(10)&amp;VLOOKUP(A77,#REF!,32,FALSE),IF(O77="分担契約","分担契約"&amp;CHAR(10)&amp;"契約総額 "&amp;TEXT(VLOOKUP(A77,#REF!,16,FALSE),"#,##0円")&amp;CHAR(10)&amp;VLOOKUP(A77,#REF!,32,FALSE),IF(O77="単価契約","単価契約"&amp;CHAR(10)&amp;"予定調達総額 "&amp;TEXT(VLOOKUP(A77,#REF!,16,FALSE),"#,##0円")&amp;CHAR(10)&amp;VLOOKUP(A77,#REF!,32,FALSE),VLOOKUP(A77,#REF!,32,FALSE))))))))</f>
        <v/>
      </c>
      <c r="O77" s="15" t="str">
        <f>IF(A77="","",VLOOKUP(A77,#REF!,53,FALSE))</f>
        <v/>
      </c>
      <c r="P77" s="15" t="str">
        <f>IF(A77="","",IF(VLOOKUP(A77,#REF!,14,FALSE)="他官署で調達手続きを実施のため","×",IF(VLOOKUP(A77,#REF!,21,FALSE)="②同種の他の契約の予定価格を類推されるおそれがあるため公表しない","×","○")))</f>
        <v/>
      </c>
    </row>
    <row r="78" spans="1:16" s="15" customFormat="1" ht="60" customHeight="1">
      <c r="A78" s="16"/>
      <c r="B78" s="2" t="str">
        <f>IF(A78="","",VLOOKUP(A78,#REF!,5,FALSE))</f>
        <v/>
      </c>
      <c r="C78" s="1" t="str">
        <f>IF(A78="","",VLOOKUP(A78,#REF!,6,FALSE))</f>
        <v/>
      </c>
      <c r="D78" s="21" t="str">
        <f>IF(A78="","",VLOOKUP(A78,#REF!,9,FALSE))</f>
        <v/>
      </c>
      <c r="E78" s="2" t="str">
        <f>IF(A78="","",VLOOKUP(A78,#REF!,10,FALSE))</f>
        <v/>
      </c>
      <c r="F78" s="3" t="str">
        <f>IF(A78="","",VLOOKUP(A78,#REF!,11,FALSE))</f>
        <v/>
      </c>
      <c r="G78" s="4" t="str">
        <f>IF(A78="","",IF(VLOOKUP(A78,#REF!,12,FALSE)="②一般競争入札（総合評価方式）","一般競争入札"&amp;CHAR(10)&amp;"（総合評価方式）","一般競争入札"))</f>
        <v/>
      </c>
      <c r="H78" s="5" t="str">
        <f>IF(A78="","",IF(VLOOKUP(A78,#REF!,14,FALSE)="他官署で調達手続きを実施のため","他官署で調達手続きを実施のため",IF(VLOOKUP(A78,#REF!,21,FALSE)="②同種の他の契約の予定価格を類推されるおそれがあるため公表しない","同種の他の契約の予定価格を類推されるおそれがあるため公表しない",IF(VLOOKUP(A78,#REF!,21,FALSE)="－","－",IF(VLOOKUP(A78,#REF!,7,FALSE)&lt;&gt;"",TEXT(VLOOKUP(A78,#REF!,14,FALSE),"#,##0円")&amp;CHAR(10)&amp;"(A)",VLOOKUP(A78,#REF!,14,FALSE))))))</f>
        <v/>
      </c>
      <c r="I78" s="5" t="str">
        <f>IF(A78="","",VLOOKUP(A78,#REF!,15,FALSE))</f>
        <v/>
      </c>
      <c r="J78" s="6" t="str">
        <f>IF(A78="","",IF(VLOOKUP(A78,#REF!,14,FALSE)="他官署で調達手続きを実施のため","－",IF(VLOOKUP(A78,#REF!,21,FALSE)="②同種の他の契約の予定価格を類推されるおそれがあるため公表しない","－",IF(VLOOKUP(A78,#REF!,21,FALSE)="－","－",IF(VLOOKUP(A78,#REF!,7,FALSE)&lt;&gt;"",TEXT(VLOOKUP(A78,#REF!,17,FALSE),"#.0%")&amp;CHAR(10)&amp;"(B/A×100)",VLOOKUP(A78,#REF!,17,FALSE))))))</f>
        <v/>
      </c>
      <c r="K78" s="7" t="str">
        <f>IF(A78="","",IF(VLOOKUP(A78,#REF!,27,FALSE)="①公益社団法人","公社",IF(VLOOKUP(A78,#REF!,27,FALSE)="②公益財団法人","公財","")))</f>
        <v/>
      </c>
      <c r="L78" s="7" t="str">
        <f>IF(A78="","",VLOOKUP(A78,#REF!,28,FALSE))</f>
        <v/>
      </c>
      <c r="M78" s="8" t="str">
        <f>IF(A78="","",IF(VLOOKUP(A78,#REF!,28,FALSE)="国所管",VLOOKUP(A78,#REF!,22,FALSE),""))</f>
        <v/>
      </c>
      <c r="N78" s="9" t="str">
        <f>IF(A78="","",IF(AND(P78="○",O78="分担契約/単価契約"),"単価契約"&amp;CHAR(10)&amp;"予定調達総額 "&amp;TEXT(VLOOKUP(A78,#REF!,16,FALSE),"#,##0円")&amp;"(B)"&amp;CHAR(10)&amp;"分担契約"&amp;CHAR(10)&amp;VLOOKUP(A78,#REF!,32,FALSE),IF(AND(P78="○",O78="分担契約"),"分担契約"&amp;CHAR(10)&amp;"契約総額 "&amp;TEXT(VLOOKUP(A78,#REF!,16,FALSE),"#,##0円")&amp;"(B)"&amp;CHAR(10)&amp;VLOOKUP(A78,#REF!,32,FALSE),(IF(O78="分担契約/単価契約","単価契約"&amp;CHAR(10)&amp;"予定調達総額 "&amp;TEXT(VLOOKUP(A78,#REF!,16,FALSE),"#,##0円")&amp;CHAR(10)&amp;"分担契約"&amp;CHAR(10)&amp;VLOOKUP(A78,#REF!,32,FALSE),IF(O78="分担契約","分担契約"&amp;CHAR(10)&amp;"契約総額 "&amp;TEXT(VLOOKUP(A78,#REF!,16,FALSE),"#,##0円")&amp;CHAR(10)&amp;VLOOKUP(A78,#REF!,32,FALSE),IF(O78="単価契約","単価契約"&amp;CHAR(10)&amp;"予定調達総額 "&amp;TEXT(VLOOKUP(A78,#REF!,16,FALSE),"#,##0円")&amp;CHAR(10)&amp;VLOOKUP(A78,#REF!,32,FALSE),VLOOKUP(A78,#REF!,32,FALSE))))))))</f>
        <v/>
      </c>
      <c r="O78" s="15" t="str">
        <f>IF(A78="","",VLOOKUP(A78,#REF!,53,FALSE))</f>
        <v/>
      </c>
      <c r="P78" s="15" t="str">
        <f>IF(A78="","",IF(VLOOKUP(A78,#REF!,14,FALSE)="他官署で調達手続きを実施のため","×",IF(VLOOKUP(A78,#REF!,21,FALSE)="②同種の他の契約の予定価格を類推されるおそれがあるため公表しない","×","○")))</f>
        <v/>
      </c>
    </row>
    <row r="79" spans="1:16" s="15" customFormat="1" ht="60" customHeight="1">
      <c r="A79" s="16"/>
      <c r="B79" s="2" t="str">
        <f>IF(A79="","",VLOOKUP(A79,#REF!,5,FALSE))</f>
        <v/>
      </c>
      <c r="C79" s="1" t="str">
        <f>IF(A79="","",VLOOKUP(A79,#REF!,6,FALSE))</f>
        <v/>
      </c>
      <c r="D79" s="21" t="str">
        <f>IF(A79="","",VLOOKUP(A79,#REF!,9,FALSE))</f>
        <v/>
      </c>
      <c r="E79" s="2" t="str">
        <f>IF(A79="","",VLOOKUP(A79,#REF!,10,FALSE))</f>
        <v/>
      </c>
      <c r="F79" s="3" t="str">
        <f>IF(A79="","",VLOOKUP(A79,#REF!,11,FALSE))</f>
        <v/>
      </c>
      <c r="G79" s="4" t="str">
        <f>IF(A79="","",IF(VLOOKUP(A79,#REF!,12,FALSE)="②一般競争入札（総合評価方式）","一般競争入札"&amp;CHAR(10)&amp;"（総合評価方式）","一般競争入札"))</f>
        <v/>
      </c>
      <c r="H79" s="5" t="str">
        <f>IF(A79="","",IF(VLOOKUP(A79,#REF!,14,FALSE)="他官署で調達手続きを実施のため","他官署で調達手続きを実施のため",IF(VLOOKUP(A79,#REF!,21,FALSE)="②同種の他の契約の予定価格を類推されるおそれがあるため公表しない","同種の他の契約の予定価格を類推されるおそれがあるため公表しない",IF(VLOOKUP(A79,#REF!,21,FALSE)="－","－",IF(VLOOKUP(A79,#REF!,7,FALSE)&lt;&gt;"",TEXT(VLOOKUP(A79,#REF!,14,FALSE),"#,##0円")&amp;CHAR(10)&amp;"(A)",VLOOKUP(A79,#REF!,14,FALSE))))))</f>
        <v/>
      </c>
      <c r="I79" s="5" t="str">
        <f>IF(A79="","",VLOOKUP(A79,#REF!,15,FALSE))</f>
        <v/>
      </c>
      <c r="J79" s="6" t="str">
        <f>IF(A79="","",IF(VLOOKUP(A79,#REF!,14,FALSE)="他官署で調達手続きを実施のため","－",IF(VLOOKUP(A79,#REF!,21,FALSE)="②同種の他の契約の予定価格を類推されるおそれがあるため公表しない","－",IF(VLOOKUP(A79,#REF!,21,FALSE)="－","－",IF(VLOOKUP(A79,#REF!,7,FALSE)&lt;&gt;"",TEXT(VLOOKUP(A79,#REF!,17,FALSE),"#.0%")&amp;CHAR(10)&amp;"(B/A×100)",VLOOKUP(A79,#REF!,17,FALSE))))))</f>
        <v/>
      </c>
      <c r="K79" s="7" t="str">
        <f>IF(A79="","",IF(VLOOKUP(A79,#REF!,27,FALSE)="①公益社団法人","公社",IF(VLOOKUP(A79,#REF!,27,FALSE)="②公益財団法人","公財","")))</f>
        <v/>
      </c>
      <c r="L79" s="7" t="str">
        <f>IF(A79="","",VLOOKUP(A79,#REF!,28,FALSE))</f>
        <v/>
      </c>
      <c r="M79" s="8" t="str">
        <f>IF(A79="","",IF(VLOOKUP(A79,#REF!,28,FALSE)="国所管",VLOOKUP(A79,#REF!,22,FALSE),""))</f>
        <v/>
      </c>
      <c r="N79" s="9" t="str">
        <f>IF(A79="","",IF(AND(P79="○",O79="分担契約/単価契約"),"単価契約"&amp;CHAR(10)&amp;"予定調達総額 "&amp;TEXT(VLOOKUP(A79,#REF!,16,FALSE),"#,##0円")&amp;"(B)"&amp;CHAR(10)&amp;"分担契約"&amp;CHAR(10)&amp;VLOOKUP(A79,#REF!,32,FALSE),IF(AND(P79="○",O79="分担契約"),"分担契約"&amp;CHAR(10)&amp;"契約総額 "&amp;TEXT(VLOOKUP(A79,#REF!,16,FALSE),"#,##0円")&amp;"(B)"&amp;CHAR(10)&amp;VLOOKUP(A79,#REF!,32,FALSE),(IF(O79="分担契約/単価契約","単価契約"&amp;CHAR(10)&amp;"予定調達総額 "&amp;TEXT(VLOOKUP(A79,#REF!,16,FALSE),"#,##0円")&amp;CHAR(10)&amp;"分担契約"&amp;CHAR(10)&amp;VLOOKUP(A79,#REF!,32,FALSE),IF(O79="分担契約","分担契約"&amp;CHAR(10)&amp;"契約総額 "&amp;TEXT(VLOOKUP(A79,#REF!,16,FALSE),"#,##0円")&amp;CHAR(10)&amp;VLOOKUP(A79,#REF!,32,FALSE),IF(O79="単価契約","単価契約"&amp;CHAR(10)&amp;"予定調達総額 "&amp;TEXT(VLOOKUP(A79,#REF!,16,FALSE),"#,##0円")&amp;CHAR(10)&amp;VLOOKUP(A79,#REF!,32,FALSE),VLOOKUP(A79,#REF!,32,FALSE))))))))</f>
        <v/>
      </c>
      <c r="O79" s="15" t="str">
        <f>IF(A79="","",VLOOKUP(A79,#REF!,53,FALSE))</f>
        <v/>
      </c>
      <c r="P79" s="15" t="str">
        <f>IF(A79="","",IF(VLOOKUP(A79,#REF!,14,FALSE)="他官署で調達手続きを実施のため","×",IF(VLOOKUP(A79,#REF!,21,FALSE)="②同種の他の契約の予定価格を類推されるおそれがあるため公表しない","×","○")))</f>
        <v/>
      </c>
    </row>
    <row r="80" spans="1:16" s="15" customFormat="1" ht="60" customHeight="1">
      <c r="A80" s="16"/>
      <c r="B80" s="2" t="str">
        <f>IF(A80="","",VLOOKUP(A80,#REF!,5,FALSE))</f>
        <v/>
      </c>
      <c r="C80" s="1" t="str">
        <f>IF(A80="","",VLOOKUP(A80,#REF!,6,FALSE))</f>
        <v/>
      </c>
      <c r="D80" s="21" t="str">
        <f>IF(A80="","",VLOOKUP(A80,#REF!,9,FALSE))</f>
        <v/>
      </c>
      <c r="E80" s="2" t="str">
        <f>IF(A80="","",VLOOKUP(A80,#REF!,10,FALSE))</f>
        <v/>
      </c>
      <c r="F80" s="3" t="str">
        <f>IF(A80="","",VLOOKUP(A80,#REF!,11,FALSE))</f>
        <v/>
      </c>
      <c r="G80" s="4" t="str">
        <f>IF(A80="","",IF(VLOOKUP(A80,#REF!,12,FALSE)="②一般競争入札（総合評価方式）","一般競争入札"&amp;CHAR(10)&amp;"（総合評価方式）","一般競争入札"))</f>
        <v/>
      </c>
      <c r="H80" s="5" t="str">
        <f>IF(A80="","",IF(VLOOKUP(A80,#REF!,14,FALSE)="他官署で調達手続きを実施のため","他官署で調達手続きを実施のため",IF(VLOOKUP(A80,#REF!,21,FALSE)="②同種の他の契約の予定価格を類推されるおそれがあるため公表しない","同種の他の契約の予定価格を類推されるおそれがあるため公表しない",IF(VLOOKUP(A80,#REF!,21,FALSE)="－","－",IF(VLOOKUP(A80,#REF!,7,FALSE)&lt;&gt;"",TEXT(VLOOKUP(A80,#REF!,14,FALSE),"#,##0円")&amp;CHAR(10)&amp;"(A)",VLOOKUP(A80,#REF!,14,FALSE))))))</f>
        <v/>
      </c>
      <c r="I80" s="5" t="str">
        <f>IF(A80="","",VLOOKUP(A80,#REF!,15,FALSE))</f>
        <v/>
      </c>
      <c r="J80" s="6" t="str">
        <f>IF(A80="","",IF(VLOOKUP(A80,#REF!,14,FALSE)="他官署で調達手続きを実施のため","－",IF(VLOOKUP(A80,#REF!,21,FALSE)="②同種の他の契約の予定価格を類推されるおそれがあるため公表しない","－",IF(VLOOKUP(A80,#REF!,21,FALSE)="－","－",IF(VLOOKUP(A80,#REF!,7,FALSE)&lt;&gt;"",TEXT(VLOOKUP(A80,#REF!,17,FALSE),"#.0%")&amp;CHAR(10)&amp;"(B/A×100)",VLOOKUP(A80,#REF!,17,FALSE))))))</f>
        <v/>
      </c>
      <c r="K80" s="7" t="str">
        <f>IF(A80="","",IF(VLOOKUP(A80,#REF!,27,FALSE)="①公益社団法人","公社",IF(VLOOKUP(A80,#REF!,27,FALSE)="②公益財団法人","公財","")))</f>
        <v/>
      </c>
      <c r="L80" s="7" t="str">
        <f>IF(A80="","",VLOOKUP(A80,#REF!,28,FALSE))</f>
        <v/>
      </c>
      <c r="M80" s="8" t="str">
        <f>IF(A80="","",IF(VLOOKUP(A80,#REF!,28,FALSE)="国所管",VLOOKUP(A80,#REF!,22,FALSE),""))</f>
        <v/>
      </c>
      <c r="N80" s="9" t="str">
        <f>IF(A80="","",IF(AND(P80="○",O80="分担契約/単価契約"),"単価契約"&amp;CHAR(10)&amp;"予定調達総額 "&amp;TEXT(VLOOKUP(A80,#REF!,16,FALSE),"#,##0円")&amp;"(B)"&amp;CHAR(10)&amp;"分担契約"&amp;CHAR(10)&amp;VLOOKUP(A80,#REF!,32,FALSE),IF(AND(P80="○",O80="分担契約"),"分担契約"&amp;CHAR(10)&amp;"契約総額 "&amp;TEXT(VLOOKUP(A80,#REF!,16,FALSE),"#,##0円")&amp;"(B)"&amp;CHAR(10)&amp;VLOOKUP(A80,#REF!,32,FALSE),(IF(O80="分担契約/単価契約","単価契約"&amp;CHAR(10)&amp;"予定調達総額 "&amp;TEXT(VLOOKUP(A80,#REF!,16,FALSE),"#,##0円")&amp;CHAR(10)&amp;"分担契約"&amp;CHAR(10)&amp;VLOOKUP(A80,#REF!,32,FALSE),IF(O80="分担契約","分担契約"&amp;CHAR(10)&amp;"契約総額 "&amp;TEXT(VLOOKUP(A80,#REF!,16,FALSE),"#,##0円")&amp;CHAR(10)&amp;VLOOKUP(A80,#REF!,32,FALSE),IF(O80="単価契約","単価契約"&amp;CHAR(10)&amp;"予定調達総額 "&amp;TEXT(VLOOKUP(A80,#REF!,16,FALSE),"#,##0円")&amp;CHAR(10)&amp;VLOOKUP(A80,#REF!,32,FALSE),VLOOKUP(A80,#REF!,32,FALSE))))))))</f>
        <v/>
      </c>
      <c r="O80" s="15" t="str">
        <f>IF(A80="","",VLOOKUP(A80,#REF!,53,FALSE))</f>
        <v/>
      </c>
      <c r="P80" s="15" t="str">
        <f>IF(A80="","",IF(VLOOKUP(A80,#REF!,14,FALSE)="他官署で調達手続きを実施のため","×",IF(VLOOKUP(A80,#REF!,21,FALSE)="②同種の他の契約の予定価格を類推されるおそれがあるため公表しない","×","○")))</f>
        <v/>
      </c>
    </row>
    <row r="81" spans="1:16" s="15" customFormat="1" ht="60" customHeight="1">
      <c r="A81" s="16"/>
      <c r="B81" s="2" t="str">
        <f>IF(A81="","",VLOOKUP(A81,#REF!,5,FALSE))</f>
        <v/>
      </c>
      <c r="C81" s="1" t="str">
        <f>IF(A81="","",VLOOKUP(A81,#REF!,6,FALSE))</f>
        <v/>
      </c>
      <c r="D81" s="21" t="str">
        <f>IF(A81="","",VLOOKUP(A81,#REF!,9,FALSE))</f>
        <v/>
      </c>
      <c r="E81" s="2" t="str">
        <f>IF(A81="","",VLOOKUP(A81,#REF!,10,FALSE))</f>
        <v/>
      </c>
      <c r="F81" s="3" t="str">
        <f>IF(A81="","",VLOOKUP(A81,#REF!,11,FALSE))</f>
        <v/>
      </c>
      <c r="G81" s="4" t="str">
        <f>IF(A81="","",IF(VLOOKUP(A81,#REF!,12,FALSE)="②一般競争入札（総合評価方式）","一般競争入札"&amp;CHAR(10)&amp;"（総合評価方式）","一般競争入札"))</f>
        <v/>
      </c>
      <c r="H81" s="5" t="str">
        <f>IF(A81="","",IF(VLOOKUP(A81,#REF!,14,FALSE)="他官署で調達手続きを実施のため","他官署で調達手続きを実施のため",IF(VLOOKUP(A81,#REF!,21,FALSE)="②同種の他の契約の予定価格を類推されるおそれがあるため公表しない","同種の他の契約の予定価格を類推されるおそれがあるため公表しない",IF(VLOOKUP(A81,#REF!,21,FALSE)="－","－",IF(VLOOKUP(A81,#REF!,7,FALSE)&lt;&gt;"",TEXT(VLOOKUP(A81,#REF!,14,FALSE),"#,##0円")&amp;CHAR(10)&amp;"(A)",VLOOKUP(A81,#REF!,14,FALSE))))))</f>
        <v/>
      </c>
      <c r="I81" s="5" t="str">
        <f>IF(A81="","",VLOOKUP(A81,#REF!,15,FALSE))</f>
        <v/>
      </c>
      <c r="J81" s="6" t="str">
        <f>IF(A81="","",IF(VLOOKUP(A81,#REF!,14,FALSE)="他官署で調達手続きを実施のため","－",IF(VLOOKUP(A81,#REF!,21,FALSE)="②同種の他の契約の予定価格を類推されるおそれがあるため公表しない","－",IF(VLOOKUP(A81,#REF!,21,FALSE)="－","－",IF(VLOOKUP(A81,#REF!,7,FALSE)&lt;&gt;"",TEXT(VLOOKUP(A81,#REF!,17,FALSE),"#.0%")&amp;CHAR(10)&amp;"(B/A×100)",VLOOKUP(A81,#REF!,17,FALSE))))))</f>
        <v/>
      </c>
      <c r="K81" s="7" t="str">
        <f>IF(A81="","",IF(VLOOKUP(A81,#REF!,27,FALSE)="①公益社団法人","公社",IF(VLOOKUP(A81,#REF!,27,FALSE)="②公益財団法人","公財","")))</f>
        <v/>
      </c>
      <c r="L81" s="7" t="str">
        <f>IF(A81="","",VLOOKUP(A81,#REF!,28,FALSE))</f>
        <v/>
      </c>
      <c r="M81" s="8" t="str">
        <f>IF(A81="","",IF(VLOOKUP(A81,#REF!,28,FALSE)="国所管",VLOOKUP(A81,#REF!,22,FALSE),""))</f>
        <v/>
      </c>
      <c r="N81" s="9" t="str">
        <f>IF(A81="","",IF(AND(P81="○",O81="分担契約/単価契約"),"単価契約"&amp;CHAR(10)&amp;"予定調達総額 "&amp;TEXT(VLOOKUP(A81,#REF!,16,FALSE),"#,##0円")&amp;"(B)"&amp;CHAR(10)&amp;"分担契約"&amp;CHAR(10)&amp;VLOOKUP(A81,#REF!,32,FALSE),IF(AND(P81="○",O81="分担契約"),"分担契約"&amp;CHAR(10)&amp;"契約総額 "&amp;TEXT(VLOOKUP(A81,#REF!,16,FALSE),"#,##0円")&amp;"(B)"&amp;CHAR(10)&amp;VLOOKUP(A81,#REF!,32,FALSE),(IF(O81="分担契約/単価契約","単価契約"&amp;CHAR(10)&amp;"予定調達総額 "&amp;TEXT(VLOOKUP(A81,#REF!,16,FALSE),"#,##0円")&amp;CHAR(10)&amp;"分担契約"&amp;CHAR(10)&amp;VLOOKUP(A81,#REF!,32,FALSE),IF(O81="分担契約","分担契約"&amp;CHAR(10)&amp;"契約総額 "&amp;TEXT(VLOOKUP(A81,#REF!,16,FALSE),"#,##0円")&amp;CHAR(10)&amp;VLOOKUP(A81,#REF!,32,FALSE),IF(O81="単価契約","単価契約"&amp;CHAR(10)&amp;"予定調達総額 "&amp;TEXT(VLOOKUP(A81,#REF!,16,FALSE),"#,##0円")&amp;CHAR(10)&amp;VLOOKUP(A81,#REF!,32,FALSE),VLOOKUP(A81,#REF!,32,FALSE))))))))</f>
        <v/>
      </c>
      <c r="O81" s="15" t="str">
        <f>IF(A81="","",VLOOKUP(A81,#REF!,53,FALSE))</f>
        <v/>
      </c>
      <c r="P81" s="15" t="str">
        <f>IF(A81="","",IF(VLOOKUP(A81,#REF!,14,FALSE)="他官署で調達手続きを実施のため","×",IF(VLOOKUP(A81,#REF!,21,FALSE)="②同種の他の契約の予定価格を類推されるおそれがあるため公表しない","×","○")))</f>
        <v/>
      </c>
    </row>
    <row r="82" spans="1:16" s="15" customFormat="1" ht="60" customHeight="1">
      <c r="A82" s="16"/>
      <c r="B82" s="2" t="str">
        <f>IF(A82="","",VLOOKUP(A82,#REF!,5,FALSE))</f>
        <v/>
      </c>
      <c r="C82" s="1" t="str">
        <f>IF(A82="","",VLOOKUP(A82,#REF!,6,FALSE))</f>
        <v/>
      </c>
      <c r="D82" s="21" t="str">
        <f>IF(A82="","",VLOOKUP(A82,#REF!,9,FALSE))</f>
        <v/>
      </c>
      <c r="E82" s="2" t="str">
        <f>IF(A82="","",VLOOKUP(A82,#REF!,10,FALSE))</f>
        <v/>
      </c>
      <c r="F82" s="3" t="str">
        <f>IF(A82="","",VLOOKUP(A82,#REF!,11,FALSE))</f>
        <v/>
      </c>
      <c r="G82" s="4" t="str">
        <f>IF(A82="","",IF(VLOOKUP(A82,#REF!,12,FALSE)="②一般競争入札（総合評価方式）","一般競争入札"&amp;CHAR(10)&amp;"（総合評価方式）","一般競争入札"))</f>
        <v/>
      </c>
      <c r="H82" s="5" t="str">
        <f>IF(A82="","",IF(VLOOKUP(A82,#REF!,14,FALSE)="他官署で調達手続きを実施のため","他官署で調達手続きを実施のため",IF(VLOOKUP(A82,#REF!,21,FALSE)="②同種の他の契約の予定価格を類推されるおそれがあるため公表しない","同種の他の契約の予定価格を類推されるおそれがあるため公表しない",IF(VLOOKUP(A82,#REF!,21,FALSE)="－","－",IF(VLOOKUP(A82,#REF!,7,FALSE)&lt;&gt;"",TEXT(VLOOKUP(A82,#REF!,14,FALSE),"#,##0円")&amp;CHAR(10)&amp;"(A)",VLOOKUP(A82,#REF!,14,FALSE))))))</f>
        <v/>
      </c>
      <c r="I82" s="5" t="str">
        <f>IF(A82="","",VLOOKUP(A82,#REF!,15,FALSE))</f>
        <v/>
      </c>
      <c r="J82" s="6" t="str">
        <f>IF(A82="","",IF(VLOOKUP(A82,#REF!,14,FALSE)="他官署で調達手続きを実施のため","－",IF(VLOOKUP(A82,#REF!,21,FALSE)="②同種の他の契約の予定価格を類推されるおそれがあるため公表しない","－",IF(VLOOKUP(A82,#REF!,21,FALSE)="－","－",IF(VLOOKUP(A82,#REF!,7,FALSE)&lt;&gt;"",TEXT(VLOOKUP(A82,#REF!,17,FALSE),"#.0%")&amp;CHAR(10)&amp;"(B/A×100)",VLOOKUP(A82,#REF!,17,FALSE))))))</f>
        <v/>
      </c>
      <c r="K82" s="7" t="str">
        <f>IF(A82="","",IF(VLOOKUP(A82,#REF!,27,FALSE)="①公益社団法人","公社",IF(VLOOKUP(A82,#REF!,27,FALSE)="②公益財団法人","公財","")))</f>
        <v/>
      </c>
      <c r="L82" s="7" t="str">
        <f>IF(A82="","",VLOOKUP(A82,#REF!,28,FALSE))</f>
        <v/>
      </c>
      <c r="M82" s="8" t="str">
        <f>IF(A82="","",IF(VLOOKUP(A82,#REF!,28,FALSE)="国所管",VLOOKUP(A82,#REF!,22,FALSE),""))</f>
        <v/>
      </c>
      <c r="N82" s="9" t="str">
        <f>IF(A82="","",IF(AND(P82="○",O82="分担契約/単価契約"),"単価契約"&amp;CHAR(10)&amp;"予定調達総額 "&amp;TEXT(VLOOKUP(A82,#REF!,16,FALSE),"#,##0円")&amp;"(B)"&amp;CHAR(10)&amp;"分担契約"&amp;CHAR(10)&amp;VLOOKUP(A82,#REF!,32,FALSE),IF(AND(P82="○",O82="分担契約"),"分担契約"&amp;CHAR(10)&amp;"契約総額 "&amp;TEXT(VLOOKUP(A82,#REF!,16,FALSE),"#,##0円")&amp;"(B)"&amp;CHAR(10)&amp;VLOOKUP(A82,#REF!,32,FALSE),(IF(O82="分担契約/単価契約","単価契約"&amp;CHAR(10)&amp;"予定調達総額 "&amp;TEXT(VLOOKUP(A82,#REF!,16,FALSE),"#,##0円")&amp;CHAR(10)&amp;"分担契約"&amp;CHAR(10)&amp;VLOOKUP(A82,#REF!,32,FALSE),IF(O82="分担契約","分担契約"&amp;CHAR(10)&amp;"契約総額 "&amp;TEXT(VLOOKUP(A82,#REF!,16,FALSE),"#,##0円")&amp;CHAR(10)&amp;VLOOKUP(A82,#REF!,32,FALSE),IF(O82="単価契約","単価契約"&amp;CHAR(10)&amp;"予定調達総額 "&amp;TEXT(VLOOKUP(A82,#REF!,16,FALSE),"#,##0円")&amp;CHAR(10)&amp;VLOOKUP(A82,#REF!,32,FALSE),VLOOKUP(A82,#REF!,32,FALSE))))))))</f>
        <v/>
      </c>
      <c r="O82" s="15" t="str">
        <f>IF(A82="","",VLOOKUP(A82,#REF!,53,FALSE))</f>
        <v/>
      </c>
      <c r="P82" s="15" t="str">
        <f>IF(A82="","",IF(VLOOKUP(A82,#REF!,14,FALSE)="他官署で調達手続きを実施のため","×",IF(VLOOKUP(A82,#REF!,21,FALSE)="②同種の他の契約の予定価格を類推されるおそれがあるため公表しない","×","○")))</f>
        <v/>
      </c>
    </row>
    <row r="83" spans="1:16" s="15" customFormat="1" ht="60" customHeight="1">
      <c r="A83" s="16"/>
      <c r="B83" s="2" t="str">
        <f>IF(A83="","",VLOOKUP(A83,#REF!,5,FALSE))</f>
        <v/>
      </c>
      <c r="C83" s="1" t="str">
        <f>IF(A83="","",VLOOKUP(A83,#REF!,6,FALSE))</f>
        <v/>
      </c>
      <c r="D83" s="21" t="str">
        <f>IF(A83="","",VLOOKUP(A83,#REF!,9,FALSE))</f>
        <v/>
      </c>
      <c r="E83" s="2" t="str">
        <f>IF(A83="","",VLOOKUP(A83,#REF!,10,FALSE))</f>
        <v/>
      </c>
      <c r="F83" s="3" t="str">
        <f>IF(A83="","",VLOOKUP(A83,#REF!,11,FALSE))</f>
        <v/>
      </c>
      <c r="G83" s="4" t="str">
        <f>IF(A83="","",IF(VLOOKUP(A83,#REF!,12,FALSE)="②一般競争入札（総合評価方式）","一般競争入札"&amp;CHAR(10)&amp;"（総合評価方式）","一般競争入札"))</f>
        <v/>
      </c>
      <c r="H83" s="5" t="str">
        <f>IF(A83="","",IF(VLOOKUP(A83,#REF!,14,FALSE)="他官署で調達手続きを実施のため","他官署で調達手続きを実施のため",IF(VLOOKUP(A83,#REF!,21,FALSE)="②同種の他の契約の予定価格を類推されるおそれがあるため公表しない","同種の他の契約の予定価格を類推されるおそれがあるため公表しない",IF(VLOOKUP(A83,#REF!,21,FALSE)="－","－",IF(VLOOKUP(A83,#REF!,7,FALSE)&lt;&gt;"",TEXT(VLOOKUP(A83,#REF!,14,FALSE),"#,##0円")&amp;CHAR(10)&amp;"(A)",VLOOKUP(A83,#REF!,14,FALSE))))))</f>
        <v/>
      </c>
      <c r="I83" s="5" t="str">
        <f>IF(A83="","",VLOOKUP(A83,#REF!,15,FALSE))</f>
        <v/>
      </c>
      <c r="J83" s="6" t="str">
        <f>IF(A83="","",IF(VLOOKUP(A83,#REF!,14,FALSE)="他官署で調達手続きを実施のため","－",IF(VLOOKUP(A83,#REF!,21,FALSE)="②同種の他の契約の予定価格を類推されるおそれがあるため公表しない","－",IF(VLOOKUP(A83,#REF!,21,FALSE)="－","－",IF(VLOOKUP(A83,#REF!,7,FALSE)&lt;&gt;"",TEXT(VLOOKUP(A83,#REF!,17,FALSE),"#.0%")&amp;CHAR(10)&amp;"(B/A×100)",VLOOKUP(A83,#REF!,17,FALSE))))))</f>
        <v/>
      </c>
      <c r="K83" s="7" t="str">
        <f>IF(A83="","",IF(VLOOKUP(A83,#REF!,27,FALSE)="①公益社団法人","公社",IF(VLOOKUP(A83,#REF!,27,FALSE)="②公益財団法人","公財","")))</f>
        <v/>
      </c>
      <c r="L83" s="7" t="str">
        <f>IF(A83="","",VLOOKUP(A83,#REF!,28,FALSE))</f>
        <v/>
      </c>
      <c r="M83" s="8" t="str">
        <f>IF(A83="","",IF(VLOOKUP(A83,#REF!,28,FALSE)="国所管",VLOOKUP(A83,#REF!,22,FALSE),""))</f>
        <v/>
      </c>
      <c r="N83" s="9" t="str">
        <f>IF(A83="","",IF(AND(P83="○",O83="分担契約/単価契約"),"単価契約"&amp;CHAR(10)&amp;"予定調達総額 "&amp;TEXT(VLOOKUP(A83,#REF!,16,FALSE),"#,##0円")&amp;"(B)"&amp;CHAR(10)&amp;"分担契約"&amp;CHAR(10)&amp;VLOOKUP(A83,#REF!,32,FALSE),IF(AND(P83="○",O83="分担契約"),"分担契約"&amp;CHAR(10)&amp;"契約総額 "&amp;TEXT(VLOOKUP(A83,#REF!,16,FALSE),"#,##0円")&amp;"(B)"&amp;CHAR(10)&amp;VLOOKUP(A83,#REF!,32,FALSE),(IF(O83="分担契約/単価契約","単価契約"&amp;CHAR(10)&amp;"予定調達総額 "&amp;TEXT(VLOOKUP(A83,#REF!,16,FALSE),"#,##0円")&amp;CHAR(10)&amp;"分担契約"&amp;CHAR(10)&amp;VLOOKUP(A83,#REF!,32,FALSE),IF(O83="分担契約","分担契約"&amp;CHAR(10)&amp;"契約総額 "&amp;TEXT(VLOOKUP(A83,#REF!,16,FALSE),"#,##0円")&amp;CHAR(10)&amp;VLOOKUP(A83,#REF!,32,FALSE),IF(O83="単価契約","単価契約"&amp;CHAR(10)&amp;"予定調達総額 "&amp;TEXT(VLOOKUP(A83,#REF!,16,FALSE),"#,##0円")&amp;CHAR(10)&amp;VLOOKUP(A83,#REF!,32,FALSE),VLOOKUP(A83,#REF!,32,FALSE))))))))</f>
        <v/>
      </c>
      <c r="O83" s="15" t="str">
        <f>IF(A83="","",VLOOKUP(A83,#REF!,53,FALSE))</f>
        <v/>
      </c>
      <c r="P83" s="15" t="str">
        <f>IF(A83="","",IF(VLOOKUP(A83,#REF!,14,FALSE)="他官署で調達手続きを実施のため","×",IF(VLOOKUP(A83,#REF!,21,FALSE)="②同種の他の契約の予定価格を類推されるおそれがあるため公表しない","×","○")))</f>
        <v/>
      </c>
    </row>
    <row r="84" spans="1:16" s="15" customFormat="1" ht="60" customHeight="1">
      <c r="A84" s="16"/>
      <c r="B84" s="2" t="str">
        <f>IF(A84="","",VLOOKUP(A84,#REF!,5,FALSE))</f>
        <v/>
      </c>
      <c r="C84" s="1" t="str">
        <f>IF(A84="","",VLOOKUP(A84,#REF!,6,FALSE))</f>
        <v/>
      </c>
      <c r="D84" s="21" t="str">
        <f>IF(A84="","",VLOOKUP(A84,#REF!,9,FALSE))</f>
        <v/>
      </c>
      <c r="E84" s="2" t="str">
        <f>IF(A84="","",VLOOKUP(A84,#REF!,10,FALSE))</f>
        <v/>
      </c>
      <c r="F84" s="3" t="str">
        <f>IF(A84="","",VLOOKUP(A84,#REF!,11,FALSE))</f>
        <v/>
      </c>
      <c r="G84" s="4" t="str">
        <f>IF(A84="","",IF(VLOOKUP(A84,#REF!,12,FALSE)="②一般競争入札（総合評価方式）","一般競争入札"&amp;CHAR(10)&amp;"（総合評価方式）","一般競争入札"))</f>
        <v/>
      </c>
      <c r="H84" s="5" t="str">
        <f>IF(A84="","",IF(VLOOKUP(A84,#REF!,14,FALSE)="他官署で調達手続きを実施のため","他官署で調達手続きを実施のため",IF(VLOOKUP(A84,#REF!,21,FALSE)="②同種の他の契約の予定価格を類推されるおそれがあるため公表しない","同種の他の契約の予定価格を類推されるおそれがあるため公表しない",IF(VLOOKUP(A84,#REF!,21,FALSE)="－","－",IF(VLOOKUP(A84,#REF!,7,FALSE)&lt;&gt;"",TEXT(VLOOKUP(A84,#REF!,14,FALSE),"#,##0円")&amp;CHAR(10)&amp;"(A)",VLOOKUP(A84,#REF!,14,FALSE))))))</f>
        <v/>
      </c>
      <c r="I84" s="5" t="str">
        <f>IF(A84="","",VLOOKUP(A84,#REF!,15,FALSE))</f>
        <v/>
      </c>
      <c r="J84" s="6" t="str">
        <f>IF(A84="","",IF(VLOOKUP(A84,#REF!,14,FALSE)="他官署で調達手続きを実施のため","－",IF(VLOOKUP(A84,#REF!,21,FALSE)="②同種の他の契約の予定価格を類推されるおそれがあるため公表しない","－",IF(VLOOKUP(A84,#REF!,21,FALSE)="－","－",IF(VLOOKUP(A84,#REF!,7,FALSE)&lt;&gt;"",TEXT(VLOOKUP(A84,#REF!,17,FALSE),"#.0%")&amp;CHAR(10)&amp;"(B/A×100)",VLOOKUP(A84,#REF!,17,FALSE))))))</f>
        <v/>
      </c>
      <c r="K84" s="7" t="str">
        <f>IF(A84="","",IF(VLOOKUP(A84,#REF!,27,FALSE)="①公益社団法人","公社",IF(VLOOKUP(A84,#REF!,27,FALSE)="②公益財団法人","公財","")))</f>
        <v/>
      </c>
      <c r="L84" s="7" t="str">
        <f>IF(A84="","",VLOOKUP(A84,#REF!,28,FALSE))</f>
        <v/>
      </c>
      <c r="M84" s="8" t="str">
        <f>IF(A84="","",IF(VLOOKUP(A84,#REF!,28,FALSE)="国所管",VLOOKUP(A84,#REF!,22,FALSE),""))</f>
        <v/>
      </c>
      <c r="N84" s="9" t="str">
        <f>IF(A84="","",IF(AND(P84="○",O84="分担契約/単価契約"),"単価契約"&amp;CHAR(10)&amp;"予定調達総額 "&amp;TEXT(VLOOKUP(A84,#REF!,16,FALSE),"#,##0円")&amp;"(B)"&amp;CHAR(10)&amp;"分担契約"&amp;CHAR(10)&amp;VLOOKUP(A84,#REF!,32,FALSE),IF(AND(P84="○",O84="分担契約"),"分担契約"&amp;CHAR(10)&amp;"契約総額 "&amp;TEXT(VLOOKUP(A84,#REF!,16,FALSE),"#,##0円")&amp;"(B)"&amp;CHAR(10)&amp;VLOOKUP(A84,#REF!,32,FALSE),(IF(O84="分担契約/単価契約","単価契約"&amp;CHAR(10)&amp;"予定調達総額 "&amp;TEXT(VLOOKUP(A84,#REF!,16,FALSE),"#,##0円")&amp;CHAR(10)&amp;"分担契約"&amp;CHAR(10)&amp;VLOOKUP(A84,#REF!,32,FALSE),IF(O84="分担契約","分担契約"&amp;CHAR(10)&amp;"契約総額 "&amp;TEXT(VLOOKUP(A84,#REF!,16,FALSE),"#,##0円")&amp;CHAR(10)&amp;VLOOKUP(A84,#REF!,32,FALSE),IF(O84="単価契約","単価契約"&amp;CHAR(10)&amp;"予定調達総額 "&amp;TEXT(VLOOKUP(A84,#REF!,16,FALSE),"#,##0円")&amp;CHAR(10)&amp;VLOOKUP(A84,#REF!,32,FALSE),VLOOKUP(A84,#REF!,32,FALSE))))))))</f>
        <v/>
      </c>
      <c r="O84" s="15" t="str">
        <f>IF(A84="","",VLOOKUP(A84,#REF!,53,FALSE))</f>
        <v/>
      </c>
      <c r="P84" s="15" t="str">
        <f>IF(A84="","",IF(VLOOKUP(A84,#REF!,14,FALSE)="他官署で調達手続きを実施のため","×",IF(VLOOKUP(A84,#REF!,21,FALSE)="②同種の他の契約の予定価格を類推されるおそれがあるため公表しない","×","○")))</f>
        <v/>
      </c>
    </row>
    <row r="85" spans="1:16" s="15" customFormat="1" ht="60" customHeight="1">
      <c r="A85" s="16"/>
      <c r="B85" s="2" t="str">
        <f>IF(A85="","",VLOOKUP(A85,#REF!,5,FALSE))</f>
        <v/>
      </c>
      <c r="C85" s="1" t="str">
        <f>IF(A85="","",VLOOKUP(A85,#REF!,6,FALSE))</f>
        <v/>
      </c>
      <c r="D85" s="21" t="str">
        <f>IF(A85="","",VLOOKUP(A85,#REF!,9,FALSE))</f>
        <v/>
      </c>
      <c r="E85" s="2" t="str">
        <f>IF(A85="","",VLOOKUP(A85,#REF!,10,FALSE))</f>
        <v/>
      </c>
      <c r="F85" s="3" t="str">
        <f>IF(A85="","",VLOOKUP(A85,#REF!,11,FALSE))</f>
        <v/>
      </c>
      <c r="G85" s="4" t="str">
        <f>IF(A85="","",IF(VLOOKUP(A85,#REF!,12,FALSE)="②一般競争入札（総合評価方式）","一般競争入札"&amp;CHAR(10)&amp;"（総合評価方式）","一般競争入札"))</f>
        <v/>
      </c>
      <c r="H85" s="5" t="str">
        <f>IF(A85="","",IF(VLOOKUP(A85,#REF!,14,FALSE)="他官署で調達手続きを実施のため","他官署で調達手続きを実施のため",IF(VLOOKUP(A85,#REF!,21,FALSE)="②同種の他の契約の予定価格を類推されるおそれがあるため公表しない","同種の他の契約の予定価格を類推されるおそれがあるため公表しない",IF(VLOOKUP(A85,#REF!,21,FALSE)="－","－",IF(VLOOKUP(A85,#REF!,7,FALSE)&lt;&gt;"",TEXT(VLOOKUP(A85,#REF!,14,FALSE),"#,##0円")&amp;CHAR(10)&amp;"(A)",VLOOKUP(A85,#REF!,14,FALSE))))))</f>
        <v/>
      </c>
      <c r="I85" s="5" t="str">
        <f>IF(A85="","",VLOOKUP(A85,#REF!,15,FALSE))</f>
        <v/>
      </c>
      <c r="J85" s="6" t="str">
        <f>IF(A85="","",IF(VLOOKUP(A85,#REF!,14,FALSE)="他官署で調達手続きを実施のため","－",IF(VLOOKUP(A85,#REF!,21,FALSE)="②同種の他の契約の予定価格を類推されるおそれがあるため公表しない","－",IF(VLOOKUP(A85,#REF!,21,FALSE)="－","－",IF(VLOOKUP(A85,#REF!,7,FALSE)&lt;&gt;"",TEXT(VLOOKUP(A85,#REF!,17,FALSE),"#.0%")&amp;CHAR(10)&amp;"(B/A×100)",VLOOKUP(A85,#REF!,17,FALSE))))))</f>
        <v/>
      </c>
      <c r="K85" s="7" t="str">
        <f>IF(A85="","",IF(VLOOKUP(A85,#REF!,27,FALSE)="①公益社団法人","公社",IF(VLOOKUP(A85,#REF!,27,FALSE)="②公益財団法人","公財","")))</f>
        <v/>
      </c>
      <c r="L85" s="7" t="str">
        <f>IF(A85="","",VLOOKUP(A85,#REF!,28,FALSE))</f>
        <v/>
      </c>
      <c r="M85" s="8" t="str">
        <f>IF(A85="","",IF(VLOOKUP(A85,#REF!,28,FALSE)="国所管",VLOOKUP(A85,#REF!,22,FALSE),""))</f>
        <v/>
      </c>
      <c r="N85" s="9" t="str">
        <f>IF(A85="","",IF(AND(P85="○",O85="分担契約/単価契約"),"単価契約"&amp;CHAR(10)&amp;"予定調達総額 "&amp;TEXT(VLOOKUP(A85,#REF!,16,FALSE),"#,##0円")&amp;"(B)"&amp;CHAR(10)&amp;"分担契約"&amp;CHAR(10)&amp;VLOOKUP(A85,#REF!,32,FALSE),IF(AND(P85="○",O85="分担契約"),"分担契約"&amp;CHAR(10)&amp;"契約総額 "&amp;TEXT(VLOOKUP(A85,#REF!,16,FALSE),"#,##0円")&amp;"(B)"&amp;CHAR(10)&amp;VLOOKUP(A85,#REF!,32,FALSE),(IF(O85="分担契約/単価契約","単価契約"&amp;CHAR(10)&amp;"予定調達総額 "&amp;TEXT(VLOOKUP(A85,#REF!,16,FALSE),"#,##0円")&amp;CHAR(10)&amp;"分担契約"&amp;CHAR(10)&amp;VLOOKUP(A85,#REF!,32,FALSE),IF(O85="分担契約","分担契約"&amp;CHAR(10)&amp;"契約総額 "&amp;TEXT(VLOOKUP(A85,#REF!,16,FALSE),"#,##0円")&amp;CHAR(10)&amp;VLOOKUP(A85,#REF!,32,FALSE),IF(O85="単価契約","単価契約"&amp;CHAR(10)&amp;"予定調達総額 "&amp;TEXT(VLOOKUP(A85,#REF!,16,FALSE),"#,##0円")&amp;CHAR(10)&amp;VLOOKUP(A85,#REF!,32,FALSE),VLOOKUP(A85,#REF!,32,FALSE))))))))</f>
        <v/>
      </c>
      <c r="O85" s="15" t="str">
        <f>IF(A85="","",VLOOKUP(A85,#REF!,53,FALSE))</f>
        <v/>
      </c>
      <c r="P85" s="15" t="str">
        <f>IF(A85="","",IF(VLOOKUP(A85,#REF!,14,FALSE)="他官署で調達手続きを実施のため","×",IF(VLOOKUP(A85,#REF!,21,FALSE)="②同種の他の契約の予定価格を類推されるおそれがあるため公表しない","×","○")))</f>
        <v/>
      </c>
    </row>
    <row r="86" spans="1:16" ht="60" customHeight="1">
      <c r="A86" s="16"/>
      <c r="B86" s="2" t="str">
        <f>IF(A86="","",VLOOKUP(A86,#REF!,5,FALSE))</f>
        <v/>
      </c>
      <c r="C86" s="1" t="str">
        <f>IF(A86="","",VLOOKUP(A86,#REF!,6,FALSE))</f>
        <v/>
      </c>
      <c r="D86" s="21" t="str">
        <f>IF(A86="","",VLOOKUP(A86,#REF!,9,FALSE))</f>
        <v/>
      </c>
      <c r="E86" s="2" t="str">
        <f>IF(A86="","",VLOOKUP(A86,#REF!,10,FALSE))</f>
        <v/>
      </c>
      <c r="F86" s="3" t="str">
        <f>IF(A86="","",VLOOKUP(A86,#REF!,11,FALSE))</f>
        <v/>
      </c>
      <c r="G86" s="4" t="str">
        <f>IF(A86="","",IF(VLOOKUP(A86,#REF!,12,FALSE)="②一般競争入札（総合評価方式）","一般競争入札"&amp;CHAR(10)&amp;"（総合評価方式）","一般競争入札"))</f>
        <v/>
      </c>
      <c r="H86" s="5" t="str">
        <f>IF(A86="","",IF(VLOOKUP(A86,#REF!,14,FALSE)="他官署で調達手続きを実施のため","他官署で調達手続きを実施のため",IF(VLOOKUP(A86,#REF!,21,FALSE)="②同種の他の契約の予定価格を類推されるおそれがあるため公表しない","同種の他の契約の予定価格を類推されるおそれがあるため公表しない",IF(VLOOKUP(A86,#REF!,21,FALSE)="－","－",IF(VLOOKUP(A86,#REF!,7,FALSE)&lt;&gt;"",TEXT(VLOOKUP(A86,#REF!,14,FALSE),"#,##0円")&amp;CHAR(10)&amp;"(A)",VLOOKUP(A86,#REF!,14,FALSE))))))</f>
        <v/>
      </c>
      <c r="I86" s="5" t="str">
        <f>IF(A86="","",VLOOKUP(A86,#REF!,15,FALSE))</f>
        <v/>
      </c>
      <c r="J86" s="6" t="str">
        <f>IF(A86="","",IF(VLOOKUP(A86,#REF!,14,FALSE)="他官署で調達手続きを実施のため","－",IF(VLOOKUP(A86,#REF!,21,FALSE)="②同種の他の契約の予定価格を類推されるおそれがあるため公表しない","－",IF(VLOOKUP(A86,#REF!,21,FALSE)="－","－",IF(VLOOKUP(A86,#REF!,7,FALSE)&lt;&gt;"",TEXT(VLOOKUP(A86,#REF!,17,FALSE),"#.0%")&amp;CHAR(10)&amp;"(B/A×100)",VLOOKUP(A86,#REF!,17,FALSE))))))</f>
        <v/>
      </c>
      <c r="K86" s="7" t="str">
        <f>IF(A86="","",IF(VLOOKUP(A86,#REF!,27,FALSE)="①公益社団法人","公社",IF(VLOOKUP(A86,#REF!,27,FALSE)="②公益財団法人","公財","")))</f>
        <v/>
      </c>
      <c r="L86" s="7" t="str">
        <f>IF(A86="","",VLOOKUP(A86,#REF!,28,FALSE))</f>
        <v/>
      </c>
      <c r="M86" s="8" t="str">
        <f>IF(A86="","",IF(VLOOKUP(A86,#REF!,28,FALSE)="国所管",VLOOKUP(A86,#REF!,22,FALSE),""))</f>
        <v/>
      </c>
      <c r="N86" s="9" t="str">
        <f>IF(A86="","",IF(AND(P86="○",O86="分担契約/単価契約"),"単価契約"&amp;CHAR(10)&amp;"予定調達総額 "&amp;TEXT(VLOOKUP(A86,#REF!,16,FALSE),"#,##0円")&amp;"(B)"&amp;CHAR(10)&amp;"分担契約"&amp;CHAR(10)&amp;VLOOKUP(A86,#REF!,32,FALSE),IF(AND(P86="○",O86="分担契約"),"分担契約"&amp;CHAR(10)&amp;"契約総額 "&amp;TEXT(VLOOKUP(A86,#REF!,16,FALSE),"#,##0円")&amp;"(B)"&amp;CHAR(10)&amp;VLOOKUP(A86,#REF!,32,FALSE),(IF(O86="分担契約/単価契約","単価契約"&amp;CHAR(10)&amp;"予定調達総額 "&amp;TEXT(VLOOKUP(A86,#REF!,16,FALSE),"#,##0円")&amp;CHAR(10)&amp;"分担契約"&amp;CHAR(10)&amp;VLOOKUP(A86,#REF!,32,FALSE),IF(O86="分担契約","分担契約"&amp;CHAR(10)&amp;"契約総額 "&amp;TEXT(VLOOKUP(A86,#REF!,16,FALSE),"#,##0円")&amp;CHAR(10)&amp;VLOOKUP(A86,#REF!,32,FALSE),IF(O86="単価契約","単価契約"&amp;CHAR(10)&amp;"予定調達総額 "&amp;TEXT(VLOOKUP(A86,#REF!,16,FALSE),"#,##0円")&amp;CHAR(10)&amp;VLOOKUP(A86,#REF!,32,FALSE),VLOOKUP(A86,#REF!,32,FALSE))))))))</f>
        <v/>
      </c>
      <c r="O86" s="15" t="str">
        <f>IF(A86="","",VLOOKUP(A86,#REF!,53,FALSE))</f>
        <v/>
      </c>
      <c r="P86" s="15" t="str">
        <f>IF(A86="","",IF(VLOOKUP(A86,#REF!,14,FALSE)="他官署で調達手続きを実施のため","×",IF(VLOOKUP(A86,#REF!,21,FALSE)="②同種の他の契約の予定価格を類推されるおそれがあるため公表しない","×","○")))</f>
        <v/>
      </c>
    </row>
    <row r="87" spans="1:16" ht="60" customHeight="1">
      <c r="A87" s="16"/>
      <c r="B87" s="2" t="str">
        <f>IF(A87="","",VLOOKUP(A87,#REF!,5,FALSE))</f>
        <v/>
      </c>
      <c r="C87" s="1" t="str">
        <f>IF(A87="","",VLOOKUP(A87,#REF!,6,FALSE))</f>
        <v/>
      </c>
      <c r="D87" s="21" t="str">
        <f>IF(A87="","",VLOOKUP(A87,#REF!,9,FALSE))</f>
        <v/>
      </c>
      <c r="E87" s="2" t="str">
        <f>IF(A87="","",VLOOKUP(A87,#REF!,10,FALSE))</f>
        <v/>
      </c>
      <c r="F87" s="3" t="str">
        <f>IF(A87="","",VLOOKUP(A87,#REF!,11,FALSE))</f>
        <v/>
      </c>
      <c r="G87" s="4" t="str">
        <f>IF(A87="","",IF(VLOOKUP(A87,#REF!,12,FALSE)="②一般競争入札（総合評価方式）","一般競争入札"&amp;CHAR(10)&amp;"（総合評価方式）","一般競争入札"))</f>
        <v/>
      </c>
      <c r="H87" s="5" t="str">
        <f>IF(A87="","",IF(VLOOKUP(A87,#REF!,14,FALSE)="他官署で調達手続きを実施のため","他官署で調達手続きを実施のため",IF(VLOOKUP(A87,#REF!,21,FALSE)="②同種の他の契約の予定価格を類推されるおそれがあるため公表しない","同種の他の契約の予定価格を類推されるおそれがあるため公表しない",IF(VLOOKUP(A87,#REF!,21,FALSE)="－","－",IF(VLOOKUP(A87,#REF!,7,FALSE)&lt;&gt;"",TEXT(VLOOKUP(A87,#REF!,14,FALSE),"#,##0円")&amp;CHAR(10)&amp;"(A)",VLOOKUP(A87,#REF!,14,FALSE))))))</f>
        <v/>
      </c>
      <c r="I87" s="5" t="str">
        <f>IF(A87="","",VLOOKUP(A87,#REF!,15,FALSE))</f>
        <v/>
      </c>
      <c r="J87" s="6" t="str">
        <f>IF(A87="","",IF(VLOOKUP(A87,#REF!,14,FALSE)="他官署で調達手続きを実施のため","－",IF(VLOOKUP(A87,#REF!,21,FALSE)="②同種の他の契約の予定価格を類推されるおそれがあるため公表しない","－",IF(VLOOKUP(A87,#REF!,21,FALSE)="－","－",IF(VLOOKUP(A87,#REF!,7,FALSE)&lt;&gt;"",TEXT(VLOOKUP(A87,#REF!,17,FALSE),"#.0%")&amp;CHAR(10)&amp;"(B/A×100)",VLOOKUP(A87,#REF!,17,FALSE))))))</f>
        <v/>
      </c>
      <c r="K87" s="7" t="str">
        <f>IF(A87="","",IF(VLOOKUP(A87,#REF!,27,FALSE)="①公益社団法人","公社",IF(VLOOKUP(A87,#REF!,27,FALSE)="②公益財団法人","公財","")))</f>
        <v/>
      </c>
      <c r="L87" s="7" t="str">
        <f>IF(A87="","",VLOOKUP(A87,#REF!,28,FALSE))</f>
        <v/>
      </c>
      <c r="M87" s="8" t="str">
        <f>IF(A87="","",IF(VLOOKUP(A87,#REF!,28,FALSE)="国所管",VLOOKUP(A87,#REF!,22,FALSE),""))</f>
        <v/>
      </c>
      <c r="N87" s="9" t="str">
        <f>IF(A87="","",IF(AND(P87="○",O87="分担契約/単価契約"),"単価契約"&amp;CHAR(10)&amp;"予定調達総額 "&amp;TEXT(VLOOKUP(A87,#REF!,16,FALSE),"#,##0円")&amp;"(B)"&amp;CHAR(10)&amp;"分担契約"&amp;CHAR(10)&amp;VLOOKUP(A87,#REF!,32,FALSE),IF(AND(P87="○",O87="分担契約"),"分担契約"&amp;CHAR(10)&amp;"契約総額 "&amp;TEXT(VLOOKUP(A87,#REF!,16,FALSE),"#,##0円")&amp;"(B)"&amp;CHAR(10)&amp;VLOOKUP(A87,#REF!,32,FALSE),(IF(O87="分担契約/単価契約","単価契約"&amp;CHAR(10)&amp;"予定調達総額 "&amp;TEXT(VLOOKUP(A87,#REF!,16,FALSE),"#,##0円")&amp;CHAR(10)&amp;"分担契約"&amp;CHAR(10)&amp;VLOOKUP(A87,#REF!,32,FALSE),IF(O87="分担契約","分担契約"&amp;CHAR(10)&amp;"契約総額 "&amp;TEXT(VLOOKUP(A87,#REF!,16,FALSE),"#,##0円")&amp;CHAR(10)&amp;VLOOKUP(A87,#REF!,32,FALSE),IF(O87="単価契約","単価契約"&amp;CHAR(10)&amp;"予定調達総額 "&amp;TEXT(VLOOKUP(A87,#REF!,16,FALSE),"#,##0円")&amp;CHAR(10)&amp;VLOOKUP(A87,#REF!,32,FALSE),VLOOKUP(A87,#REF!,32,FALSE))))))))</f>
        <v/>
      </c>
      <c r="O87" s="15" t="str">
        <f>IF(A87="","",VLOOKUP(A87,#REF!,53,FALSE))</f>
        <v/>
      </c>
      <c r="P87" s="15" t="str">
        <f>IF(A87="","",IF(VLOOKUP(A87,#REF!,14,FALSE)="他官署で調達手続きを実施のため","×",IF(VLOOKUP(A87,#REF!,21,FALSE)="②同種の他の契約の予定価格を類推されるおそれがあるため公表しない","×","○")))</f>
        <v/>
      </c>
    </row>
    <row r="88" spans="1:16" ht="60" customHeight="1">
      <c r="A88" s="16"/>
      <c r="B88" s="2" t="str">
        <f>IF(A88="","",VLOOKUP(A88,#REF!,5,FALSE))</f>
        <v/>
      </c>
      <c r="C88" s="1" t="str">
        <f>IF(A88="","",VLOOKUP(A88,#REF!,6,FALSE))</f>
        <v/>
      </c>
      <c r="D88" s="21" t="str">
        <f>IF(A88="","",VLOOKUP(A88,#REF!,9,FALSE))</f>
        <v/>
      </c>
      <c r="E88" s="2" t="str">
        <f>IF(A88="","",VLOOKUP(A88,#REF!,10,FALSE))</f>
        <v/>
      </c>
      <c r="F88" s="3" t="str">
        <f>IF(A88="","",VLOOKUP(A88,#REF!,11,FALSE))</f>
        <v/>
      </c>
      <c r="G88" s="4" t="str">
        <f>IF(A88="","",IF(VLOOKUP(A88,#REF!,12,FALSE)="②一般競争入札（総合評価方式）","一般競争入札"&amp;CHAR(10)&amp;"（総合評価方式）","一般競争入札"))</f>
        <v/>
      </c>
      <c r="H88" s="5" t="str">
        <f>IF(A88="","",IF(VLOOKUP(A88,#REF!,14,FALSE)="他官署で調達手続きを実施のため","他官署で調達手続きを実施のため",IF(VLOOKUP(A88,#REF!,21,FALSE)="②同種の他の契約の予定価格を類推されるおそれがあるため公表しない","同種の他の契約の予定価格を類推されるおそれがあるため公表しない",IF(VLOOKUP(A88,#REF!,21,FALSE)="－","－",IF(VLOOKUP(A88,#REF!,7,FALSE)&lt;&gt;"",TEXT(VLOOKUP(A88,#REF!,14,FALSE),"#,##0円")&amp;CHAR(10)&amp;"(A)",VLOOKUP(A88,#REF!,14,FALSE))))))</f>
        <v/>
      </c>
      <c r="I88" s="5" t="str">
        <f>IF(A88="","",VLOOKUP(A88,#REF!,15,FALSE))</f>
        <v/>
      </c>
      <c r="J88" s="6" t="str">
        <f>IF(A88="","",IF(VLOOKUP(A88,#REF!,14,FALSE)="他官署で調達手続きを実施のため","－",IF(VLOOKUP(A88,#REF!,21,FALSE)="②同種の他の契約の予定価格を類推されるおそれがあるため公表しない","－",IF(VLOOKUP(A88,#REF!,21,FALSE)="－","－",IF(VLOOKUP(A88,#REF!,7,FALSE)&lt;&gt;"",TEXT(VLOOKUP(A88,#REF!,17,FALSE),"#.0%")&amp;CHAR(10)&amp;"(B/A×100)",VLOOKUP(A88,#REF!,17,FALSE))))))</f>
        <v/>
      </c>
      <c r="K88" s="7" t="str">
        <f>IF(A88="","",IF(VLOOKUP(A88,#REF!,27,FALSE)="①公益社団法人","公社",IF(VLOOKUP(A88,#REF!,27,FALSE)="②公益財団法人","公財","")))</f>
        <v/>
      </c>
      <c r="L88" s="7" t="str">
        <f>IF(A88="","",VLOOKUP(A88,#REF!,28,FALSE))</f>
        <v/>
      </c>
      <c r="M88" s="8" t="str">
        <f>IF(A88="","",IF(VLOOKUP(A88,#REF!,28,FALSE)="国所管",VLOOKUP(A88,#REF!,22,FALSE),""))</f>
        <v/>
      </c>
      <c r="N88" s="9" t="str">
        <f>IF(A88="","",IF(AND(P88="○",O88="分担契約/単価契約"),"単価契約"&amp;CHAR(10)&amp;"予定調達総額 "&amp;TEXT(VLOOKUP(A88,#REF!,16,FALSE),"#,##0円")&amp;"(B)"&amp;CHAR(10)&amp;"分担契約"&amp;CHAR(10)&amp;VLOOKUP(A88,#REF!,32,FALSE),IF(AND(P88="○",O88="分担契約"),"分担契約"&amp;CHAR(10)&amp;"契約総額 "&amp;TEXT(VLOOKUP(A88,#REF!,16,FALSE),"#,##0円")&amp;"(B)"&amp;CHAR(10)&amp;VLOOKUP(A88,#REF!,32,FALSE),(IF(O88="分担契約/単価契約","単価契約"&amp;CHAR(10)&amp;"予定調達総額 "&amp;TEXT(VLOOKUP(A88,#REF!,16,FALSE),"#,##0円")&amp;CHAR(10)&amp;"分担契約"&amp;CHAR(10)&amp;VLOOKUP(A88,#REF!,32,FALSE),IF(O88="分担契約","分担契約"&amp;CHAR(10)&amp;"契約総額 "&amp;TEXT(VLOOKUP(A88,#REF!,16,FALSE),"#,##0円")&amp;CHAR(10)&amp;VLOOKUP(A88,#REF!,32,FALSE),IF(O88="単価契約","単価契約"&amp;CHAR(10)&amp;"予定調達総額 "&amp;TEXT(VLOOKUP(A88,#REF!,16,FALSE),"#,##0円")&amp;CHAR(10)&amp;VLOOKUP(A88,#REF!,32,FALSE),VLOOKUP(A88,#REF!,32,FALSE))))))))</f>
        <v/>
      </c>
      <c r="O88" s="15" t="str">
        <f>IF(A88="","",VLOOKUP(A88,#REF!,53,FALSE))</f>
        <v/>
      </c>
      <c r="P88" s="15" t="str">
        <f>IF(A88="","",IF(VLOOKUP(A88,#REF!,14,FALSE)="他官署で調達手続きを実施のため","×",IF(VLOOKUP(A88,#REF!,21,FALSE)="②同種の他の契約の予定価格を類推されるおそれがあるため公表しない","×","○")))</f>
        <v/>
      </c>
    </row>
    <row r="89" spans="1:16" ht="60" customHeight="1">
      <c r="A89" s="16"/>
      <c r="B89" s="2" t="str">
        <f>IF(A89="","",VLOOKUP(A89,#REF!,5,FALSE))</f>
        <v/>
      </c>
      <c r="C89" s="1" t="str">
        <f>IF(A89="","",VLOOKUP(A89,#REF!,6,FALSE))</f>
        <v/>
      </c>
      <c r="D89" s="21" t="str">
        <f>IF(A89="","",VLOOKUP(A89,#REF!,9,FALSE))</f>
        <v/>
      </c>
      <c r="E89" s="2" t="str">
        <f>IF(A89="","",VLOOKUP(A89,#REF!,10,FALSE))</f>
        <v/>
      </c>
      <c r="F89" s="3" t="str">
        <f>IF(A89="","",VLOOKUP(A89,#REF!,11,FALSE))</f>
        <v/>
      </c>
      <c r="G89" s="4" t="str">
        <f>IF(A89="","",IF(VLOOKUP(A89,#REF!,12,FALSE)="②一般競争入札（総合評価方式）","一般競争入札"&amp;CHAR(10)&amp;"（総合評価方式）","一般競争入札"))</f>
        <v/>
      </c>
      <c r="H89" s="5" t="str">
        <f>IF(A89="","",IF(VLOOKUP(A89,#REF!,14,FALSE)="他官署で調達手続きを実施のため","他官署で調達手続きを実施のため",IF(VLOOKUP(A89,#REF!,21,FALSE)="②同種の他の契約の予定価格を類推されるおそれがあるため公表しない","同種の他の契約の予定価格を類推されるおそれがあるため公表しない",IF(VLOOKUP(A89,#REF!,21,FALSE)="－","－",IF(VLOOKUP(A89,#REF!,7,FALSE)&lt;&gt;"",TEXT(VLOOKUP(A89,#REF!,14,FALSE),"#,##0円")&amp;CHAR(10)&amp;"(A)",VLOOKUP(A89,#REF!,14,FALSE))))))</f>
        <v/>
      </c>
      <c r="I89" s="5" t="str">
        <f>IF(A89="","",VLOOKUP(A89,#REF!,15,FALSE))</f>
        <v/>
      </c>
      <c r="J89" s="6" t="str">
        <f>IF(A89="","",IF(VLOOKUP(A89,#REF!,14,FALSE)="他官署で調達手続きを実施のため","－",IF(VLOOKUP(A89,#REF!,21,FALSE)="②同種の他の契約の予定価格を類推されるおそれがあるため公表しない","－",IF(VLOOKUP(A89,#REF!,21,FALSE)="－","－",IF(VLOOKUP(A89,#REF!,7,FALSE)&lt;&gt;"",TEXT(VLOOKUP(A89,#REF!,17,FALSE),"#.0%")&amp;CHAR(10)&amp;"(B/A×100)",VLOOKUP(A89,#REF!,17,FALSE))))))</f>
        <v/>
      </c>
      <c r="K89" s="7" t="str">
        <f>IF(A89="","",IF(VLOOKUP(A89,#REF!,27,FALSE)="①公益社団法人","公社",IF(VLOOKUP(A89,#REF!,27,FALSE)="②公益財団法人","公財","")))</f>
        <v/>
      </c>
      <c r="L89" s="7" t="str">
        <f>IF(A89="","",VLOOKUP(A89,#REF!,28,FALSE))</f>
        <v/>
      </c>
      <c r="M89" s="8" t="str">
        <f>IF(A89="","",IF(VLOOKUP(A89,#REF!,28,FALSE)="国所管",VLOOKUP(A89,#REF!,22,FALSE),""))</f>
        <v/>
      </c>
      <c r="N89" s="9" t="str">
        <f>IF(A89="","",IF(AND(P89="○",O89="分担契約/単価契約"),"単価契約"&amp;CHAR(10)&amp;"予定調達総額 "&amp;TEXT(VLOOKUP(A89,#REF!,16,FALSE),"#,##0円")&amp;"(B)"&amp;CHAR(10)&amp;"分担契約"&amp;CHAR(10)&amp;VLOOKUP(A89,#REF!,32,FALSE),IF(AND(P89="○",O89="分担契約"),"分担契約"&amp;CHAR(10)&amp;"契約総額 "&amp;TEXT(VLOOKUP(A89,#REF!,16,FALSE),"#,##0円")&amp;"(B)"&amp;CHAR(10)&amp;VLOOKUP(A89,#REF!,32,FALSE),(IF(O89="分担契約/単価契約","単価契約"&amp;CHAR(10)&amp;"予定調達総額 "&amp;TEXT(VLOOKUP(A89,#REF!,16,FALSE),"#,##0円")&amp;CHAR(10)&amp;"分担契約"&amp;CHAR(10)&amp;VLOOKUP(A89,#REF!,32,FALSE),IF(O89="分担契約","分担契約"&amp;CHAR(10)&amp;"契約総額 "&amp;TEXT(VLOOKUP(A89,#REF!,16,FALSE),"#,##0円")&amp;CHAR(10)&amp;VLOOKUP(A89,#REF!,32,FALSE),IF(O89="単価契約","単価契約"&amp;CHAR(10)&amp;"予定調達総額 "&amp;TEXT(VLOOKUP(A89,#REF!,16,FALSE),"#,##0円")&amp;CHAR(10)&amp;VLOOKUP(A89,#REF!,32,FALSE),VLOOKUP(A89,#REF!,32,FALSE))))))))</f>
        <v/>
      </c>
      <c r="O89" s="15" t="str">
        <f>IF(A89="","",VLOOKUP(A89,#REF!,53,FALSE))</f>
        <v/>
      </c>
      <c r="P89" s="15" t="str">
        <f>IF(A89="","",IF(VLOOKUP(A89,#REF!,14,FALSE)="他官署で調達手続きを実施のため","×",IF(VLOOKUP(A89,#REF!,21,FALSE)="②同種の他の契約の予定価格を類推されるおそれがあるため公表しない","×","○")))</f>
        <v/>
      </c>
    </row>
    <row r="90" spans="1:16" ht="60" customHeight="1">
      <c r="A90" s="16"/>
      <c r="B90" s="2" t="str">
        <f>IF(A90="","",VLOOKUP(A90,#REF!,5,FALSE))</f>
        <v/>
      </c>
      <c r="C90" s="1" t="str">
        <f>IF(A90="","",VLOOKUP(A90,#REF!,6,FALSE))</f>
        <v/>
      </c>
      <c r="D90" s="21" t="str">
        <f>IF(A90="","",VLOOKUP(A90,#REF!,9,FALSE))</f>
        <v/>
      </c>
      <c r="E90" s="2" t="str">
        <f>IF(A90="","",VLOOKUP(A90,#REF!,10,FALSE))</f>
        <v/>
      </c>
      <c r="F90" s="3" t="str">
        <f>IF(A90="","",VLOOKUP(A90,#REF!,11,FALSE))</f>
        <v/>
      </c>
      <c r="G90" s="4" t="str">
        <f>IF(A90="","",IF(VLOOKUP(A90,#REF!,12,FALSE)="②一般競争入札（総合評価方式）","一般競争入札"&amp;CHAR(10)&amp;"（総合評価方式）","一般競争入札"))</f>
        <v/>
      </c>
      <c r="H90" s="5" t="str">
        <f>IF(A90="","",IF(VLOOKUP(A90,#REF!,14,FALSE)="他官署で調達手続きを実施のため","他官署で調達手続きを実施のため",IF(VLOOKUP(A90,#REF!,21,FALSE)="②同種の他の契約の予定価格を類推されるおそれがあるため公表しない","同種の他の契約の予定価格を類推されるおそれがあるため公表しない",IF(VLOOKUP(A90,#REF!,21,FALSE)="－","－",IF(VLOOKUP(A90,#REF!,7,FALSE)&lt;&gt;"",TEXT(VLOOKUP(A90,#REF!,14,FALSE),"#,##0円")&amp;CHAR(10)&amp;"(A)",VLOOKUP(A90,#REF!,14,FALSE))))))</f>
        <v/>
      </c>
      <c r="I90" s="5" t="str">
        <f>IF(A90="","",VLOOKUP(A90,#REF!,15,FALSE))</f>
        <v/>
      </c>
      <c r="J90" s="6" t="str">
        <f>IF(A90="","",IF(VLOOKUP(A90,#REF!,14,FALSE)="他官署で調達手続きを実施のため","－",IF(VLOOKUP(A90,#REF!,21,FALSE)="②同種の他の契約の予定価格を類推されるおそれがあるため公表しない","－",IF(VLOOKUP(A90,#REF!,21,FALSE)="－","－",IF(VLOOKUP(A90,#REF!,7,FALSE)&lt;&gt;"",TEXT(VLOOKUP(A90,#REF!,17,FALSE),"#.0%")&amp;CHAR(10)&amp;"(B/A×100)",VLOOKUP(A90,#REF!,17,FALSE))))))</f>
        <v/>
      </c>
      <c r="K90" s="7" t="str">
        <f>IF(A90="","",IF(VLOOKUP(A90,#REF!,27,FALSE)="①公益社団法人","公社",IF(VLOOKUP(A90,#REF!,27,FALSE)="②公益財団法人","公財","")))</f>
        <v/>
      </c>
      <c r="L90" s="7" t="str">
        <f>IF(A90="","",VLOOKUP(A90,#REF!,28,FALSE))</f>
        <v/>
      </c>
      <c r="M90" s="8" t="str">
        <f>IF(A90="","",IF(VLOOKUP(A90,#REF!,28,FALSE)="国所管",VLOOKUP(A90,#REF!,22,FALSE),""))</f>
        <v/>
      </c>
      <c r="N90" s="9" t="str">
        <f>IF(A90="","",IF(AND(P90="○",O90="分担契約/単価契約"),"単価契約"&amp;CHAR(10)&amp;"予定調達総額 "&amp;TEXT(VLOOKUP(A90,#REF!,16,FALSE),"#,##0円")&amp;"(B)"&amp;CHAR(10)&amp;"分担契約"&amp;CHAR(10)&amp;VLOOKUP(A90,#REF!,32,FALSE),IF(AND(P90="○",O90="分担契約"),"分担契約"&amp;CHAR(10)&amp;"契約総額 "&amp;TEXT(VLOOKUP(A90,#REF!,16,FALSE),"#,##0円")&amp;"(B)"&amp;CHAR(10)&amp;VLOOKUP(A90,#REF!,32,FALSE),(IF(O90="分担契約/単価契約","単価契約"&amp;CHAR(10)&amp;"予定調達総額 "&amp;TEXT(VLOOKUP(A90,#REF!,16,FALSE),"#,##0円")&amp;CHAR(10)&amp;"分担契約"&amp;CHAR(10)&amp;VLOOKUP(A90,#REF!,32,FALSE),IF(O90="分担契約","分担契約"&amp;CHAR(10)&amp;"契約総額 "&amp;TEXT(VLOOKUP(A90,#REF!,16,FALSE),"#,##0円")&amp;CHAR(10)&amp;VLOOKUP(A90,#REF!,32,FALSE),IF(O90="単価契約","単価契約"&amp;CHAR(10)&amp;"予定調達総額 "&amp;TEXT(VLOOKUP(A90,#REF!,16,FALSE),"#,##0円")&amp;CHAR(10)&amp;VLOOKUP(A90,#REF!,32,FALSE),VLOOKUP(A90,#REF!,32,FALSE))))))))</f>
        <v/>
      </c>
      <c r="O90" s="15" t="str">
        <f>IF(A90="","",VLOOKUP(A90,#REF!,53,FALSE))</f>
        <v/>
      </c>
      <c r="P90" s="15" t="str">
        <f>IF(A90="","",IF(VLOOKUP(A90,#REF!,14,FALSE)="他官署で調達手続きを実施のため","×",IF(VLOOKUP(A90,#REF!,21,FALSE)="②同種の他の契約の予定価格を類推されるおそれがあるため公表しない","×","○")))</f>
        <v/>
      </c>
    </row>
    <row r="91" spans="1:16" ht="60" customHeight="1">
      <c r="A91" s="16"/>
      <c r="B91" s="2" t="str">
        <f>IF(A91="","",VLOOKUP(A91,#REF!,5,FALSE))</f>
        <v/>
      </c>
      <c r="C91" s="1" t="str">
        <f>IF(A91="","",VLOOKUP(A91,#REF!,6,FALSE))</f>
        <v/>
      </c>
      <c r="D91" s="21" t="str">
        <f>IF(A91="","",VLOOKUP(A91,#REF!,9,FALSE))</f>
        <v/>
      </c>
      <c r="E91" s="2" t="str">
        <f>IF(A91="","",VLOOKUP(A91,#REF!,10,FALSE))</f>
        <v/>
      </c>
      <c r="F91" s="3" t="str">
        <f>IF(A91="","",VLOOKUP(A91,#REF!,11,FALSE))</f>
        <v/>
      </c>
      <c r="G91" s="4" t="str">
        <f>IF(A91="","",IF(VLOOKUP(A91,#REF!,12,FALSE)="②一般競争入札（総合評価方式）","一般競争入札"&amp;CHAR(10)&amp;"（総合評価方式）","一般競争入札"))</f>
        <v/>
      </c>
      <c r="H91" s="5" t="str">
        <f>IF(A91="","",IF(VLOOKUP(A91,#REF!,14,FALSE)="他官署で調達手続きを実施のため","他官署で調達手続きを実施のため",IF(VLOOKUP(A91,#REF!,21,FALSE)="②同種の他の契約の予定価格を類推されるおそれがあるため公表しない","同種の他の契約の予定価格を類推されるおそれがあるため公表しない",IF(VLOOKUP(A91,#REF!,21,FALSE)="－","－",IF(VLOOKUP(A91,#REF!,7,FALSE)&lt;&gt;"",TEXT(VLOOKUP(A91,#REF!,14,FALSE),"#,##0円")&amp;CHAR(10)&amp;"(A)",VLOOKUP(A91,#REF!,14,FALSE))))))</f>
        <v/>
      </c>
      <c r="I91" s="5" t="str">
        <f>IF(A91="","",VLOOKUP(A91,#REF!,15,FALSE))</f>
        <v/>
      </c>
      <c r="J91" s="6" t="str">
        <f>IF(A91="","",IF(VLOOKUP(A91,#REF!,14,FALSE)="他官署で調達手続きを実施のため","－",IF(VLOOKUP(A91,#REF!,21,FALSE)="②同種の他の契約の予定価格を類推されるおそれがあるため公表しない","－",IF(VLOOKUP(A91,#REF!,21,FALSE)="－","－",IF(VLOOKUP(A91,#REF!,7,FALSE)&lt;&gt;"",TEXT(VLOOKUP(A91,#REF!,17,FALSE),"#.0%")&amp;CHAR(10)&amp;"(B/A×100)",VLOOKUP(A91,#REF!,17,FALSE))))))</f>
        <v/>
      </c>
      <c r="K91" s="7" t="str">
        <f>IF(A91="","",IF(VLOOKUP(A91,#REF!,27,FALSE)="①公益社団法人","公社",IF(VLOOKUP(A91,#REF!,27,FALSE)="②公益財団法人","公財","")))</f>
        <v/>
      </c>
      <c r="L91" s="7" t="str">
        <f>IF(A91="","",VLOOKUP(A91,#REF!,28,FALSE))</f>
        <v/>
      </c>
      <c r="M91" s="8" t="str">
        <f>IF(A91="","",IF(VLOOKUP(A91,#REF!,28,FALSE)="国所管",VLOOKUP(A91,#REF!,22,FALSE),""))</f>
        <v/>
      </c>
      <c r="N91" s="9" t="str">
        <f>IF(A91="","",IF(AND(P91="○",O91="分担契約/単価契約"),"単価契約"&amp;CHAR(10)&amp;"予定調達総額 "&amp;TEXT(VLOOKUP(A91,#REF!,16,FALSE),"#,##0円")&amp;"(B)"&amp;CHAR(10)&amp;"分担契約"&amp;CHAR(10)&amp;VLOOKUP(A91,#REF!,32,FALSE),IF(AND(P91="○",O91="分担契約"),"分担契約"&amp;CHAR(10)&amp;"契約総額 "&amp;TEXT(VLOOKUP(A91,#REF!,16,FALSE),"#,##0円")&amp;"(B)"&amp;CHAR(10)&amp;VLOOKUP(A91,#REF!,32,FALSE),(IF(O91="分担契約/単価契約","単価契約"&amp;CHAR(10)&amp;"予定調達総額 "&amp;TEXT(VLOOKUP(A91,#REF!,16,FALSE),"#,##0円")&amp;CHAR(10)&amp;"分担契約"&amp;CHAR(10)&amp;VLOOKUP(A91,#REF!,32,FALSE),IF(O91="分担契約","分担契約"&amp;CHAR(10)&amp;"契約総額 "&amp;TEXT(VLOOKUP(A91,#REF!,16,FALSE),"#,##0円")&amp;CHAR(10)&amp;VLOOKUP(A91,#REF!,32,FALSE),IF(O91="単価契約","単価契約"&amp;CHAR(10)&amp;"予定調達総額 "&amp;TEXT(VLOOKUP(A91,#REF!,16,FALSE),"#,##0円")&amp;CHAR(10)&amp;VLOOKUP(A91,#REF!,32,FALSE),VLOOKUP(A91,#REF!,32,FALSE))))))))</f>
        <v/>
      </c>
      <c r="O91" s="15" t="str">
        <f>IF(A91="","",VLOOKUP(A91,#REF!,53,FALSE))</f>
        <v/>
      </c>
      <c r="P91" s="15" t="str">
        <f>IF(A91="","",IF(VLOOKUP(A91,#REF!,14,FALSE)="他官署で調達手続きを実施のため","×",IF(VLOOKUP(A91,#REF!,21,FALSE)="②同種の他の契約の予定価格を類推されるおそれがあるため公表しない","×","○")))</f>
        <v/>
      </c>
    </row>
    <row r="92" spans="1:16" ht="60" customHeight="1">
      <c r="A92" s="16"/>
      <c r="B92" s="2" t="str">
        <f>IF(A92="","",VLOOKUP(A92,#REF!,5,FALSE))</f>
        <v/>
      </c>
      <c r="C92" s="1" t="str">
        <f>IF(A92="","",VLOOKUP(A92,#REF!,6,FALSE))</f>
        <v/>
      </c>
      <c r="D92" s="21" t="str">
        <f>IF(A92="","",VLOOKUP(A92,#REF!,9,FALSE))</f>
        <v/>
      </c>
      <c r="E92" s="2" t="str">
        <f>IF(A92="","",VLOOKUP(A92,#REF!,10,FALSE))</f>
        <v/>
      </c>
      <c r="F92" s="3" t="str">
        <f>IF(A92="","",VLOOKUP(A92,#REF!,11,FALSE))</f>
        <v/>
      </c>
      <c r="G92" s="4" t="str">
        <f>IF(A92="","",IF(VLOOKUP(A92,#REF!,12,FALSE)="②一般競争入札（総合評価方式）","一般競争入札"&amp;CHAR(10)&amp;"（総合評価方式）","一般競争入札"))</f>
        <v/>
      </c>
      <c r="H92" s="5" t="str">
        <f>IF(A92="","",IF(VLOOKUP(A92,#REF!,14,FALSE)="他官署で調達手続きを実施のため","他官署で調達手続きを実施のため",IF(VLOOKUP(A92,#REF!,21,FALSE)="②同種の他の契約の予定価格を類推されるおそれがあるため公表しない","同種の他の契約の予定価格を類推されるおそれがあるため公表しない",IF(VLOOKUP(A92,#REF!,21,FALSE)="－","－",IF(VLOOKUP(A92,#REF!,7,FALSE)&lt;&gt;"",TEXT(VLOOKUP(A92,#REF!,14,FALSE),"#,##0円")&amp;CHAR(10)&amp;"(A)",VLOOKUP(A92,#REF!,14,FALSE))))))</f>
        <v/>
      </c>
      <c r="I92" s="5" t="str">
        <f>IF(A92="","",VLOOKUP(A92,#REF!,15,FALSE))</f>
        <v/>
      </c>
      <c r="J92" s="6" t="str">
        <f>IF(A92="","",IF(VLOOKUP(A92,#REF!,14,FALSE)="他官署で調達手続きを実施のため","－",IF(VLOOKUP(A92,#REF!,21,FALSE)="②同種の他の契約の予定価格を類推されるおそれがあるため公表しない","－",IF(VLOOKUP(A92,#REF!,21,FALSE)="－","－",IF(VLOOKUP(A92,#REF!,7,FALSE)&lt;&gt;"",TEXT(VLOOKUP(A92,#REF!,17,FALSE),"#.0%")&amp;CHAR(10)&amp;"(B/A×100)",VLOOKUP(A92,#REF!,17,FALSE))))))</f>
        <v/>
      </c>
      <c r="K92" s="7" t="str">
        <f>IF(A92="","",IF(VLOOKUP(A92,#REF!,27,FALSE)="①公益社団法人","公社",IF(VLOOKUP(A92,#REF!,27,FALSE)="②公益財団法人","公財","")))</f>
        <v/>
      </c>
      <c r="L92" s="7" t="str">
        <f>IF(A92="","",VLOOKUP(A92,#REF!,28,FALSE))</f>
        <v/>
      </c>
      <c r="M92" s="8" t="str">
        <f>IF(A92="","",IF(VLOOKUP(A92,#REF!,28,FALSE)="国所管",VLOOKUP(A92,#REF!,22,FALSE),""))</f>
        <v/>
      </c>
      <c r="N92" s="9" t="str">
        <f>IF(A92="","",IF(AND(P92="○",O92="分担契約/単価契約"),"単価契約"&amp;CHAR(10)&amp;"予定調達総額 "&amp;TEXT(VLOOKUP(A92,#REF!,16,FALSE),"#,##0円")&amp;"(B)"&amp;CHAR(10)&amp;"分担契約"&amp;CHAR(10)&amp;VLOOKUP(A92,#REF!,32,FALSE),IF(AND(P92="○",O92="分担契約"),"分担契約"&amp;CHAR(10)&amp;"契約総額 "&amp;TEXT(VLOOKUP(A92,#REF!,16,FALSE),"#,##0円")&amp;"(B)"&amp;CHAR(10)&amp;VLOOKUP(A92,#REF!,32,FALSE),(IF(O92="分担契約/単価契約","単価契約"&amp;CHAR(10)&amp;"予定調達総額 "&amp;TEXT(VLOOKUP(A92,#REF!,16,FALSE),"#,##0円")&amp;CHAR(10)&amp;"分担契約"&amp;CHAR(10)&amp;VLOOKUP(A92,#REF!,32,FALSE),IF(O92="分担契約","分担契約"&amp;CHAR(10)&amp;"契約総額 "&amp;TEXT(VLOOKUP(A92,#REF!,16,FALSE),"#,##0円")&amp;CHAR(10)&amp;VLOOKUP(A92,#REF!,32,FALSE),IF(O92="単価契約","単価契約"&amp;CHAR(10)&amp;"予定調達総額 "&amp;TEXT(VLOOKUP(A92,#REF!,16,FALSE),"#,##0円")&amp;CHAR(10)&amp;VLOOKUP(A92,#REF!,32,FALSE),VLOOKUP(A92,#REF!,32,FALSE))))))))</f>
        <v/>
      </c>
      <c r="O92" s="15" t="str">
        <f>IF(A92="","",VLOOKUP(A92,#REF!,53,FALSE))</f>
        <v/>
      </c>
      <c r="P92" s="15" t="str">
        <f>IF(A92="","",IF(VLOOKUP(A92,#REF!,14,FALSE)="他官署で調達手続きを実施のため","×",IF(VLOOKUP(A92,#REF!,21,FALSE)="②同種の他の契約の予定価格を類推されるおそれがあるため公表しない","×","○")))</f>
        <v/>
      </c>
    </row>
    <row r="93" spans="1:16" ht="60" customHeight="1">
      <c r="A93" s="16"/>
      <c r="B93" s="2" t="str">
        <f>IF(A93="","",VLOOKUP(A93,#REF!,5,FALSE))</f>
        <v/>
      </c>
      <c r="C93" s="1" t="str">
        <f>IF(A93="","",VLOOKUP(A93,#REF!,6,FALSE))</f>
        <v/>
      </c>
      <c r="D93" s="21" t="str">
        <f>IF(A93="","",VLOOKUP(A93,#REF!,9,FALSE))</f>
        <v/>
      </c>
      <c r="E93" s="2" t="str">
        <f>IF(A93="","",VLOOKUP(A93,#REF!,10,FALSE))</f>
        <v/>
      </c>
      <c r="F93" s="3" t="str">
        <f>IF(A93="","",VLOOKUP(A93,#REF!,11,FALSE))</f>
        <v/>
      </c>
      <c r="G93" s="4" t="str">
        <f>IF(A93="","",IF(VLOOKUP(A93,#REF!,12,FALSE)="②一般競争入札（総合評価方式）","一般競争入札"&amp;CHAR(10)&amp;"（総合評価方式）","一般競争入札"))</f>
        <v/>
      </c>
      <c r="H93" s="5" t="str">
        <f>IF(A93="","",IF(VLOOKUP(A93,#REF!,14,FALSE)="他官署で調達手続きを実施のため","他官署で調達手続きを実施のため",IF(VLOOKUP(A93,#REF!,21,FALSE)="②同種の他の契約の予定価格を類推されるおそれがあるため公表しない","同種の他の契約の予定価格を類推されるおそれがあるため公表しない",IF(VLOOKUP(A93,#REF!,21,FALSE)="－","－",IF(VLOOKUP(A93,#REF!,7,FALSE)&lt;&gt;"",TEXT(VLOOKUP(A93,#REF!,14,FALSE),"#,##0円")&amp;CHAR(10)&amp;"(A)",VLOOKUP(A93,#REF!,14,FALSE))))))</f>
        <v/>
      </c>
      <c r="I93" s="5" t="str">
        <f>IF(A93="","",VLOOKUP(A93,#REF!,15,FALSE))</f>
        <v/>
      </c>
      <c r="J93" s="6" t="str">
        <f>IF(A93="","",IF(VLOOKUP(A93,#REF!,14,FALSE)="他官署で調達手続きを実施のため","－",IF(VLOOKUP(A93,#REF!,21,FALSE)="②同種の他の契約の予定価格を類推されるおそれがあるため公表しない","－",IF(VLOOKUP(A93,#REF!,21,FALSE)="－","－",IF(VLOOKUP(A93,#REF!,7,FALSE)&lt;&gt;"",TEXT(VLOOKUP(A93,#REF!,17,FALSE),"#.0%")&amp;CHAR(10)&amp;"(B/A×100)",VLOOKUP(A93,#REF!,17,FALSE))))))</f>
        <v/>
      </c>
      <c r="K93" s="7" t="str">
        <f>IF(A93="","",IF(VLOOKUP(A93,#REF!,27,FALSE)="①公益社団法人","公社",IF(VLOOKUP(A93,#REF!,27,FALSE)="②公益財団法人","公財","")))</f>
        <v/>
      </c>
      <c r="L93" s="7" t="str">
        <f>IF(A93="","",VLOOKUP(A93,#REF!,28,FALSE))</f>
        <v/>
      </c>
      <c r="M93" s="8" t="str">
        <f>IF(A93="","",IF(VLOOKUP(A93,#REF!,28,FALSE)="国所管",VLOOKUP(A93,#REF!,22,FALSE),""))</f>
        <v/>
      </c>
      <c r="N93" s="9" t="str">
        <f>IF(A93="","",IF(AND(P93="○",O93="分担契約/単価契約"),"単価契約"&amp;CHAR(10)&amp;"予定調達総額 "&amp;TEXT(VLOOKUP(A93,#REF!,16,FALSE),"#,##0円")&amp;"(B)"&amp;CHAR(10)&amp;"分担契約"&amp;CHAR(10)&amp;VLOOKUP(A93,#REF!,32,FALSE),IF(AND(P93="○",O93="分担契約"),"分担契約"&amp;CHAR(10)&amp;"契約総額 "&amp;TEXT(VLOOKUP(A93,#REF!,16,FALSE),"#,##0円")&amp;"(B)"&amp;CHAR(10)&amp;VLOOKUP(A93,#REF!,32,FALSE),(IF(O93="分担契約/単価契約","単価契約"&amp;CHAR(10)&amp;"予定調達総額 "&amp;TEXT(VLOOKUP(A93,#REF!,16,FALSE),"#,##0円")&amp;CHAR(10)&amp;"分担契約"&amp;CHAR(10)&amp;VLOOKUP(A93,#REF!,32,FALSE),IF(O93="分担契約","分担契約"&amp;CHAR(10)&amp;"契約総額 "&amp;TEXT(VLOOKUP(A93,#REF!,16,FALSE),"#,##0円")&amp;CHAR(10)&amp;VLOOKUP(A93,#REF!,32,FALSE),IF(O93="単価契約","単価契約"&amp;CHAR(10)&amp;"予定調達総額 "&amp;TEXT(VLOOKUP(A93,#REF!,16,FALSE),"#,##0円")&amp;CHAR(10)&amp;VLOOKUP(A93,#REF!,32,FALSE),VLOOKUP(A93,#REF!,32,FALSE))))))))</f>
        <v/>
      </c>
      <c r="O93" s="15" t="str">
        <f>IF(A93="","",VLOOKUP(A93,#REF!,53,FALSE))</f>
        <v/>
      </c>
      <c r="P93" s="15" t="str">
        <f>IF(A93="","",IF(VLOOKUP(A93,#REF!,14,FALSE)="他官署で調達手続きを実施のため","×",IF(VLOOKUP(A93,#REF!,21,FALSE)="②同種の他の契約の予定価格を類推されるおそれがあるため公表しない","×","○")))</f>
        <v/>
      </c>
    </row>
    <row r="94" spans="1:16" ht="60" customHeight="1">
      <c r="A94" s="16"/>
      <c r="B94" s="2" t="str">
        <f>IF(A94="","",VLOOKUP(A94,#REF!,5,FALSE))</f>
        <v/>
      </c>
      <c r="C94" s="1" t="str">
        <f>IF(A94="","",VLOOKUP(A94,#REF!,6,FALSE))</f>
        <v/>
      </c>
      <c r="D94" s="21" t="str">
        <f>IF(A94="","",VLOOKUP(A94,#REF!,9,FALSE))</f>
        <v/>
      </c>
      <c r="E94" s="2" t="str">
        <f>IF(A94="","",VLOOKUP(A94,#REF!,10,FALSE))</f>
        <v/>
      </c>
      <c r="F94" s="3" t="str">
        <f>IF(A94="","",VLOOKUP(A94,#REF!,11,FALSE))</f>
        <v/>
      </c>
      <c r="G94" s="4" t="str">
        <f>IF(A94="","",IF(VLOOKUP(A94,#REF!,12,FALSE)="②一般競争入札（総合評価方式）","一般競争入札"&amp;CHAR(10)&amp;"（総合評価方式）","一般競争入札"))</f>
        <v/>
      </c>
      <c r="H94" s="5" t="str">
        <f>IF(A94="","",IF(VLOOKUP(A94,#REF!,14,FALSE)="他官署で調達手続きを実施のため","他官署で調達手続きを実施のため",IF(VLOOKUP(A94,#REF!,21,FALSE)="②同種の他の契約の予定価格を類推されるおそれがあるため公表しない","同種の他の契約の予定価格を類推されるおそれがあるため公表しない",IF(VLOOKUP(A94,#REF!,21,FALSE)="－","－",IF(VLOOKUP(A94,#REF!,7,FALSE)&lt;&gt;"",TEXT(VLOOKUP(A94,#REF!,14,FALSE),"#,##0円")&amp;CHAR(10)&amp;"(A)",VLOOKUP(A94,#REF!,14,FALSE))))))</f>
        <v/>
      </c>
      <c r="I94" s="5" t="str">
        <f>IF(A94="","",VLOOKUP(A94,#REF!,15,FALSE))</f>
        <v/>
      </c>
      <c r="J94" s="6" t="str">
        <f>IF(A94="","",IF(VLOOKUP(A94,#REF!,14,FALSE)="他官署で調達手続きを実施のため","－",IF(VLOOKUP(A94,#REF!,21,FALSE)="②同種の他の契約の予定価格を類推されるおそれがあるため公表しない","－",IF(VLOOKUP(A94,#REF!,21,FALSE)="－","－",IF(VLOOKUP(A94,#REF!,7,FALSE)&lt;&gt;"",TEXT(VLOOKUP(A94,#REF!,17,FALSE),"#.0%")&amp;CHAR(10)&amp;"(B/A×100)",VLOOKUP(A94,#REF!,17,FALSE))))))</f>
        <v/>
      </c>
      <c r="K94" s="7" t="str">
        <f>IF(A94="","",IF(VLOOKUP(A94,#REF!,27,FALSE)="①公益社団法人","公社",IF(VLOOKUP(A94,#REF!,27,FALSE)="②公益財団法人","公財","")))</f>
        <v/>
      </c>
      <c r="L94" s="7" t="str">
        <f>IF(A94="","",VLOOKUP(A94,#REF!,28,FALSE))</f>
        <v/>
      </c>
      <c r="M94" s="8" t="str">
        <f>IF(A94="","",IF(VLOOKUP(A94,#REF!,28,FALSE)="国所管",VLOOKUP(A94,#REF!,22,FALSE),""))</f>
        <v/>
      </c>
      <c r="N94" s="9"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15" t="str">
        <f>IF(A94="","",VLOOKUP(A94,#REF!,53,FALSE))</f>
        <v/>
      </c>
      <c r="P94" s="15" t="str">
        <f>IF(A94="","",IF(VLOOKUP(A94,#REF!,14,FALSE)="他官署で調達手続きを実施のため","×",IF(VLOOKUP(A94,#REF!,21,FALSE)="②同種の他の契約の予定価格を類推されるおそれがあるため公表しない","×","○")))</f>
        <v/>
      </c>
    </row>
    <row r="95" spans="1:16" ht="60" customHeight="1">
      <c r="A95" s="16"/>
      <c r="B95" s="2" t="str">
        <f>IF(A95="","",VLOOKUP(A95,#REF!,5,FALSE))</f>
        <v/>
      </c>
      <c r="C95" s="1" t="str">
        <f>IF(A95="","",VLOOKUP(A95,#REF!,6,FALSE))</f>
        <v/>
      </c>
      <c r="D95" s="21" t="str">
        <f>IF(A95="","",VLOOKUP(A95,#REF!,9,FALSE))</f>
        <v/>
      </c>
      <c r="E95" s="2" t="str">
        <f>IF(A95="","",VLOOKUP(A95,#REF!,10,FALSE))</f>
        <v/>
      </c>
      <c r="F95" s="3" t="str">
        <f>IF(A95="","",VLOOKUP(A95,#REF!,11,FALSE))</f>
        <v/>
      </c>
      <c r="G95" s="4" t="str">
        <f>IF(A95="","",IF(VLOOKUP(A95,#REF!,12,FALSE)="②一般競争入札（総合評価方式）","一般競争入札"&amp;CHAR(10)&amp;"（総合評価方式）","一般競争入札"))</f>
        <v/>
      </c>
      <c r="H95" s="5" t="str">
        <f>IF(A95="","",IF(VLOOKUP(A95,#REF!,14,FALSE)="他官署で調達手続きを実施のため","他官署で調達手続きを実施のため",IF(VLOOKUP(A95,#REF!,21,FALSE)="②同種の他の契約の予定価格を類推されるおそれがあるため公表しない","同種の他の契約の予定価格を類推されるおそれがあるため公表しない",IF(VLOOKUP(A95,#REF!,21,FALSE)="－","－",IF(VLOOKUP(A95,#REF!,7,FALSE)&lt;&gt;"",TEXT(VLOOKUP(A95,#REF!,14,FALSE),"#,##0円")&amp;CHAR(10)&amp;"(A)",VLOOKUP(A95,#REF!,14,FALSE))))))</f>
        <v/>
      </c>
      <c r="I95" s="5" t="str">
        <f>IF(A95="","",VLOOKUP(A95,#REF!,15,FALSE))</f>
        <v/>
      </c>
      <c r="J95" s="6" t="str">
        <f>IF(A95="","",IF(VLOOKUP(A95,#REF!,14,FALSE)="他官署で調達手続きを実施のため","－",IF(VLOOKUP(A95,#REF!,21,FALSE)="②同種の他の契約の予定価格を類推されるおそれがあるため公表しない","－",IF(VLOOKUP(A95,#REF!,21,FALSE)="－","－",IF(VLOOKUP(A95,#REF!,7,FALSE)&lt;&gt;"",TEXT(VLOOKUP(A95,#REF!,17,FALSE),"#.0%")&amp;CHAR(10)&amp;"(B/A×100)",VLOOKUP(A95,#REF!,17,FALSE))))))</f>
        <v/>
      </c>
      <c r="K95" s="7" t="str">
        <f>IF(A95="","",IF(VLOOKUP(A95,#REF!,27,FALSE)="①公益社団法人","公社",IF(VLOOKUP(A95,#REF!,27,FALSE)="②公益財団法人","公財","")))</f>
        <v/>
      </c>
      <c r="L95" s="7" t="str">
        <f>IF(A95="","",VLOOKUP(A95,#REF!,28,FALSE))</f>
        <v/>
      </c>
      <c r="M95" s="8" t="str">
        <f>IF(A95="","",IF(VLOOKUP(A95,#REF!,28,FALSE)="国所管",VLOOKUP(A95,#REF!,22,FALSE),""))</f>
        <v/>
      </c>
      <c r="N95" s="9"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15" t="str">
        <f>IF(A95="","",VLOOKUP(A95,#REF!,53,FALSE))</f>
        <v/>
      </c>
      <c r="P95" s="15" t="str">
        <f>IF(A95="","",IF(VLOOKUP(A95,#REF!,14,FALSE)="他官署で調達手続きを実施のため","×",IF(VLOOKUP(A95,#REF!,21,FALSE)="②同種の他の契約の予定価格を類推されるおそれがあるため公表しない","×","○")))</f>
        <v/>
      </c>
    </row>
    <row r="96" spans="1:16" ht="60" customHeight="1">
      <c r="A96" s="16"/>
      <c r="B96" s="2" t="str">
        <f>IF(A96="","",VLOOKUP(A96,#REF!,5,FALSE))</f>
        <v/>
      </c>
      <c r="C96" s="1" t="str">
        <f>IF(A96="","",VLOOKUP(A96,#REF!,6,FALSE))</f>
        <v/>
      </c>
      <c r="D96" s="21" t="str">
        <f>IF(A96="","",VLOOKUP(A96,#REF!,9,FALSE))</f>
        <v/>
      </c>
      <c r="E96" s="2" t="str">
        <f>IF(A96="","",VLOOKUP(A96,#REF!,10,FALSE))</f>
        <v/>
      </c>
      <c r="F96" s="3" t="str">
        <f>IF(A96="","",VLOOKUP(A96,#REF!,11,FALSE))</f>
        <v/>
      </c>
      <c r="G96" s="4" t="str">
        <f>IF(A96="","",IF(VLOOKUP(A96,#REF!,12,FALSE)="②一般競争入札（総合評価方式）","一般競争入札"&amp;CHAR(10)&amp;"（総合評価方式）","一般競争入札"))</f>
        <v/>
      </c>
      <c r="H96" s="5" t="str">
        <f>IF(A96="","",IF(VLOOKUP(A96,#REF!,14,FALSE)="他官署で調達手続きを実施のため","他官署で調達手続きを実施のため",IF(VLOOKUP(A96,#REF!,21,FALSE)="②同種の他の契約の予定価格を類推されるおそれがあるため公表しない","同種の他の契約の予定価格を類推されるおそれがあるため公表しない",IF(VLOOKUP(A96,#REF!,21,FALSE)="－","－",IF(VLOOKUP(A96,#REF!,7,FALSE)&lt;&gt;"",TEXT(VLOOKUP(A96,#REF!,14,FALSE),"#,##0円")&amp;CHAR(10)&amp;"(A)",VLOOKUP(A96,#REF!,14,FALSE))))))</f>
        <v/>
      </c>
      <c r="I96" s="5" t="str">
        <f>IF(A96="","",VLOOKUP(A96,#REF!,15,FALSE))</f>
        <v/>
      </c>
      <c r="J96" s="6" t="str">
        <f>IF(A96="","",IF(VLOOKUP(A96,#REF!,14,FALSE)="他官署で調達手続きを実施のため","－",IF(VLOOKUP(A96,#REF!,21,FALSE)="②同種の他の契約の予定価格を類推されるおそれがあるため公表しない","－",IF(VLOOKUP(A96,#REF!,21,FALSE)="－","－",IF(VLOOKUP(A96,#REF!,7,FALSE)&lt;&gt;"",TEXT(VLOOKUP(A96,#REF!,17,FALSE),"#.0%")&amp;CHAR(10)&amp;"(B/A×100)",VLOOKUP(A96,#REF!,17,FALSE))))))</f>
        <v/>
      </c>
      <c r="K96" s="7" t="str">
        <f>IF(A96="","",IF(VLOOKUP(A96,#REF!,27,FALSE)="①公益社団法人","公社",IF(VLOOKUP(A96,#REF!,27,FALSE)="②公益財団法人","公財","")))</f>
        <v/>
      </c>
      <c r="L96" s="7" t="str">
        <f>IF(A96="","",VLOOKUP(A96,#REF!,28,FALSE))</f>
        <v/>
      </c>
      <c r="M96" s="8" t="str">
        <f>IF(A96="","",IF(VLOOKUP(A96,#REF!,28,FALSE)="国所管",VLOOKUP(A96,#REF!,22,FALSE),""))</f>
        <v/>
      </c>
      <c r="N96" s="9"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15" t="str">
        <f>IF(A96="","",VLOOKUP(A96,#REF!,53,FALSE))</f>
        <v/>
      </c>
      <c r="P96" s="15" t="str">
        <f>IF(A96="","",IF(VLOOKUP(A96,#REF!,14,FALSE)="他官署で調達手続きを実施のため","×",IF(VLOOKUP(A96,#REF!,21,FALSE)="②同種の他の契約の予定価格を類推されるおそれがあるため公表しない","×","○")))</f>
        <v/>
      </c>
    </row>
    <row r="97" spans="1:16" ht="60" customHeight="1">
      <c r="A97" s="16"/>
      <c r="B97" s="2" t="str">
        <f>IF(A97="","",VLOOKUP(A97,#REF!,5,FALSE))</f>
        <v/>
      </c>
      <c r="C97" s="1" t="str">
        <f>IF(A97="","",VLOOKUP(A97,#REF!,6,FALSE))</f>
        <v/>
      </c>
      <c r="D97" s="21" t="str">
        <f>IF(A97="","",VLOOKUP(A97,#REF!,9,FALSE))</f>
        <v/>
      </c>
      <c r="E97" s="2" t="str">
        <f>IF(A97="","",VLOOKUP(A97,#REF!,10,FALSE))</f>
        <v/>
      </c>
      <c r="F97" s="3" t="str">
        <f>IF(A97="","",VLOOKUP(A97,#REF!,11,FALSE))</f>
        <v/>
      </c>
      <c r="G97" s="4" t="str">
        <f>IF(A97="","",IF(VLOOKUP(A97,#REF!,12,FALSE)="②一般競争入札（総合評価方式）","一般競争入札"&amp;CHAR(10)&amp;"（総合評価方式）","一般競争入札"))</f>
        <v/>
      </c>
      <c r="H97" s="5" t="str">
        <f>IF(A97="","",IF(VLOOKUP(A97,#REF!,14,FALSE)="他官署で調達手続きを実施のため","他官署で調達手続きを実施のため",IF(VLOOKUP(A97,#REF!,21,FALSE)="②同種の他の契約の予定価格を類推されるおそれがあるため公表しない","同種の他の契約の予定価格を類推されるおそれがあるため公表しない",IF(VLOOKUP(A97,#REF!,21,FALSE)="－","－",IF(VLOOKUP(A97,#REF!,7,FALSE)&lt;&gt;"",TEXT(VLOOKUP(A97,#REF!,14,FALSE),"#,##0円")&amp;CHAR(10)&amp;"(A)",VLOOKUP(A97,#REF!,14,FALSE))))))</f>
        <v/>
      </c>
      <c r="I97" s="5" t="str">
        <f>IF(A97="","",VLOOKUP(A97,#REF!,15,FALSE))</f>
        <v/>
      </c>
      <c r="J97" s="6" t="str">
        <f>IF(A97="","",IF(VLOOKUP(A97,#REF!,14,FALSE)="他官署で調達手続きを実施のため","－",IF(VLOOKUP(A97,#REF!,21,FALSE)="②同種の他の契約の予定価格を類推されるおそれがあるため公表しない","－",IF(VLOOKUP(A97,#REF!,21,FALSE)="－","－",IF(VLOOKUP(A97,#REF!,7,FALSE)&lt;&gt;"",TEXT(VLOOKUP(A97,#REF!,17,FALSE),"#.0%")&amp;CHAR(10)&amp;"(B/A×100)",VLOOKUP(A97,#REF!,17,FALSE))))))</f>
        <v/>
      </c>
      <c r="K97" s="7" t="str">
        <f>IF(A97="","",IF(VLOOKUP(A97,#REF!,27,FALSE)="①公益社団法人","公社",IF(VLOOKUP(A97,#REF!,27,FALSE)="②公益財団法人","公財","")))</f>
        <v/>
      </c>
      <c r="L97" s="7" t="str">
        <f>IF(A97="","",VLOOKUP(A97,#REF!,28,FALSE))</f>
        <v/>
      </c>
      <c r="M97" s="8" t="str">
        <f>IF(A97="","",IF(VLOOKUP(A97,#REF!,28,FALSE)="国所管",VLOOKUP(A97,#REF!,22,FALSE),""))</f>
        <v/>
      </c>
      <c r="N97" s="9"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15" t="str">
        <f>IF(A97="","",VLOOKUP(A97,#REF!,53,FALSE))</f>
        <v/>
      </c>
      <c r="P97" s="15" t="str">
        <f>IF(A97="","",IF(VLOOKUP(A97,#REF!,14,FALSE)="他官署で調達手続きを実施のため","×",IF(VLOOKUP(A97,#REF!,21,FALSE)="②同種の他の契約の予定価格を類推されるおそれがあるため公表しない","×","○")))</f>
        <v/>
      </c>
    </row>
    <row r="98" spans="1:16" ht="60" customHeight="1">
      <c r="A98" s="16"/>
      <c r="B98" s="2" t="str">
        <f>IF(A98="","",VLOOKUP(A98,#REF!,5,FALSE))</f>
        <v/>
      </c>
      <c r="C98" s="1" t="str">
        <f>IF(A98="","",VLOOKUP(A98,#REF!,6,FALSE))</f>
        <v/>
      </c>
      <c r="D98" s="21" t="str">
        <f>IF(A98="","",VLOOKUP(A98,#REF!,9,FALSE))</f>
        <v/>
      </c>
      <c r="E98" s="2" t="str">
        <f>IF(A98="","",VLOOKUP(A98,#REF!,10,FALSE))</f>
        <v/>
      </c>
      <c r="F98" s="3" t="str">
        <f>IF(A98="","",VLOOKUP(A98,#REF!,11,FALSE))</f>
        <v/>
      </c>
      <c r="G98" s="4" t="str">
        <f>IF(A98="","",IF(VLOOKUP(A98,#REF!,12,FALSE)="②一般競争入札（総合評価方式）","一般競争入札"&amp;CHAR(10)&amp;"（総合評価方式）","一般競争入札"))</f>
        <v/>
      </c>
      <c r="H98" s="5" t="str">
        <f>IF(A98="","",IF(VLOOKUP(A98,#REF!,14,FALSE)="他官署で調達手続きを実施のため","他官署で調達手続きを実施のため",IF(VLOOKUP(A98,#REF!,21,FALSE)="②同種の他の契約の予定価格を類推されるおそれがあるため公表しない","同種の他の契約の予定価格を類推されるおそれがあるため公表しない",IF(VLOOKUP(A98,#REF!,21,FALSE)="－","－",IF(VLOOKUP(A98,#REF!,7,FALSE)&lt;&gt;"",TEXT(VLOOKUP(A98,#REF!,14,FALSE),"#,##0円")&amp;CHAR(10)&amp;"(A)",VLOOKUP(A98,#REF!,14,FALSE))))))</f>
        <v/>
      </c>
      <c r="I98" s="5" t="str">
        <f>IF(A98="","",VLOOKUP(A98,#REF!,15,FALSE))</f>
        <v/>
      </c>
      <c r="J98" s="6" t="str">
        <f>IF(A98="","",IF(VLOOKUP(A98,#REF!,14,FALSE)="他官署で調達手続きを実施のため","－",IF(VLOOKUP(A98,#REF!,21,FALSE)="②同種の他の契約の予定価格を類推されるおそれがあるため公表しない","－",IF(VLOOKUP(A98,#REF!,21,FALSE)="－","－",IF(VLOOKUP(A98,#REF!,7,FALSE)&lt;&gt;"",TEXT(VLOOKUP(A98,#REF!,17,FALSE),"#.0%")&amp;CHAR(10)&amp;"(B/A×100)",VLOOKUP(A98,#REF!,17,FALSE))))))</f>
        <v/>
      </c>
      <c r="K98" s="7" t="str">
        <f>IF(A98="","",IF(VLOOKUP(A98,#REF!,27,FALSE)="①公益社団法人","公社",IF(VLOOKUP(A98,#REF!,27,FALSE)="②公益財団法人","公財","")))</f>
        <v/>
      </c>
      <c r="L98" s="7" t="str">
        <f>IF(A98="","",VLOOKUP(A98,#REF!,28,FALSE))</f>
        <v/>
      </c>
      <c r="M98" s="8" t="str">
        <f>IF(A98="","",IF(VLOOKUP(A98,#REF!,28,FALSE)="国所管",VLOOKUP(A98,#REF!,22,FALSE),""))</f>
        <v/>
      </c>
      <c r="N98" s="9"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15" t="str">
        <f>IF(A98="","",VLOOKUP(A98,#REF!,53,FALSE))</f>
        <v/>
      </c>
      <c r="P98" s="15" t="str">
        <f>IF(A98="","",IF(VLOOKUP(A98,#REF!,14,FALSE)="他官署で調達手続きを実施のため","×",IF(VLOOKUP(A98,#REF!,21,FALSE)="②同種の他の契約の予定価格を類推されるおそれがあるため公表しない","×","○")))</f>
        <v/>
      </c>
    </row>
    <row r="99" spans="1:16" ht="60" customHeight="1">
      <c r="A99" s="16"/>
      <c r="B99" s="2" t="str">
        <f>IF(A99="","",VLOOKUP(A99,#REF!,5,FALSE))</f>
        <v/>
      </c>
      <c r="C99" s="1" t="str">
        <f>IF(A99="","",VLOOKUP(A99,#REF!,6,FALSE))</f>
        <v/>
      </c>
      <c r="D99" s="21" t="str">
        <f>IF(A99="","",VLOOKUP(A99,#REF!,9,FALSE))</f>
        <v/>
      </c>
      <c r="E99" s="2" t="str">
        <f>IF(A99="","",VLOOKUP(A99,#REF!,10,FALSE))</f>
        <v/>
      </c>
      <c r="F99" s="3" t="str">
        <f>IF(A99="","",VLOOKUP(A99,#REF!,11,FALSE))</f>
        <v/>
      </c>
      <c r="G99" s="4" t="str">
        <f>IF(A99="","",IF(VLOOKUP(A99,#REF!,12,FALSE)="②一般競争入札（総合評価方式）","一般競争入札"&amp;CHAR(10)&amp;"（総合評価方式）","一般競争入札"))</f>
        <v/>
      </c>
      <c r="H99" s="5" t="str">
        <f>IF(A99="","",IF(VLOOKUP(A99,#REF!,14,FALSE)="他官署で調達手続きを実施のため","他官署で調達手続きを実施のため",IF(VLOOKUP(A99,#REF!,21,FALSE)="②同種の他の契約の予定価格を類推されるおそれがあるため公表しない","同種の他の契約の予定価格を類推されるおそれがあるため公表しない",IF(VLOOKUP(A99,#REF!,21,FALSE)="－","－",IF(VLOOKUP(A99,#REF!,7,FALSE)&lt;&gt;"",TEXT(VLOOKUP(A99,#REF!,14,FALSE),"#,##0円")&amp;CHAR(10)&amp;"(A)",VLOOKUP(A99,#REF!,14,FALSE))))))</f>
        <v/>
      </c>
      <c r="I99" s="5" t="str">
        <f>IF(A99="","",VLOOKUP(A99,#REF!,15,FALSE))</f>
        <v/>
      </c>
      <c r="J99" s="6" t="str">
        <f>IF(A99="","",IF(VLOOKUP(A99,#REF!,14,FALSE)="他官署で調達手続きを実施のため","－",IF(VLOOKUP(A99,#REF!,21,FALSE)="②同種の他の契約の予定価格を類推されるおそれがあるため公表しない","－",IF(VLOOKUP(A99,#REF!,21,FALSE)="－","－",IF(VLOOKUP(A99,#REF!,7,FALSE)&lt;&gt;"",TEXT(VLOOKUP(A99,#REF!,17,FALSE),"#.0%")&amp;CHAR(10)&amp;"(B/A×100)",VLOOKUP(A99,#REF!,17,FALSE))))))</f>
        <v/>
      </c>
      <c r="K99" s="7" t="str">
        <f>IF(A99="","",IF(VLOOKUP(A99,#REF!,27,FALSE)="①公益社団法人","公社",IF(VLOOKUP(A99,#REF!,27,FALSE)="②公益財団法人","公財","")))</f>
        <v/>
      </c>
      <c r="L99" s="7" t="str">
        <f>IF(A99="","",VLOOKUP(A99,#REF!,28,FALSE))</f>
        <v/>
      </c>
      <c r="M99" s="8" t="str">
        <f>IF(A99="","",IF(VLOOKUP(A99,#REF!,28,FALSE)="国所管",VLOOKUP(A99,#REF!,22,FALSE),""))</f>
        <v/>
      </c>
      <c r="N99" s="9"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15" t="str">
        <f>IF(A99="","",VLOOKUP(A99,#REF!,53,FALSE))</f>
        <v/>
      </c>
      <c r="P99" s="15" t="str">
        <f>IF(A99="","",IF(VLOOKUP(A99,#REF!,14,FALSE)="他官署で調達手続きを実施のため","×",IF(VLOOKUP(A99,#REF!,21,FALSE)="②同種の他の契約の予定価格を類推されるおそれがあるため公表しない","×","○")))</f>
        <v/>
      </c>
    </row>
    <row r="100" spans="1:16" ht="60" customHeight="1">
      <c r="A100" s="16"/>
      <c r="B100" s="2" t="str">
        <f>IF(A100="","",VLOOKUP(A100,#REF!,5,FALSE))</f>
        <v/>
      </c>
      <c r="C100" s="1" t="str">
        <f>IF(A100="","",VLOOKUP(A100,#REF!,6,FALSE))</f>
        <v/>
      </c>
      <c r="D100" s="21" t="str">
        <f>IF(A100="","",VLOOKUP(A100,#REF!,9,FALSE))</f>
        <v/>
      </c>
      <c r="E100" s="2" t="str">
        <f>IF(A100="","",VLOOKUP(A100,#REF!,10,FALSE))</f>
        <v/>
      </c>
      <c r="F100" s="3" t="str">
        <f>IF(A100="","",VLOOKUP(A100,#REF!,11,FALSE))</f>
        <v/>
      </c>
      <c r="G100" s="4" t="str">
        <f>IF(A100="","",IF(VLOOKUP(A100,#REF!,12,FALSE)="②一般競争入札（総合評価方式）","一般競争入札"&amp;CHAR(10)&amp;"（総合評価方式）","一般競争入札"))</f>
        <v/>
      </c>
      <c r="H100" s="5" t="str">
        <f>IF(A100="","",IF(VLOOKUP(A100,#REF!,14,FALSE)="他官署で調達手続きを実施のため","他官署で調達手続きを実施のため",IF(VLOOKUP(A100,#REF!,21,FALSE)="②同種の他の契約の予定価格を類推されるおそれがあるため公表しない","同種の他の契約の予定価格を類推されるおそれがあるため公表しない",IF(VLOOKUP(A100,#REF!,21,FALSE)="－","－",IF(VLOOKUP(A100,#REF!,7,FALSE)&lt;&gt;"",TEXT(VLOOKUP(A100,#REF!,14,FALSE),"#,##0円")&amp;CHAR(10)&amp;"(A)",VLOOKUP(A100,#REF!,14,FALSE))))))</f>
        <v/>
      </c>
      <c r="I100" s="5" t="str">
        <f>IF(A100="","",VLOOKUP(A100,#REF!,15,FALSE))</f>
        <v/>
      </c>
      <c r="J100" s="6" t="str">
        <f>IF(A100="","",IF(VLOOKUP(A100,#REF!,14,FALSE)="他官署で調達手続きを実施のため","－",IF(VLOOKUP(A100,#REF!,21,FALSE)="②同種の他の契約の予定価格を類推されるおそれがあるため公表しない","－",IF(VLOOKUP(A100,#REF!,21,FALSE)="－","－",IF(VLOOKUP(A100,#REF!,7,FALSE)&lt;&gt;"",TEXT(VLOOKUP(A100,#REF!,17,FALSE),"#.0%")&amp;CHAR(10)&amp;"(B/A×100)",VLOOKUP(A100,#REF!,17,FALSE))))))</f>
        <v/>
      </c>
      <c r="K100" s="7" t="str">
        <f>IF(A100="","",IF(VLOOKUP(A100,#REF!,27,FALSE)="①公益社団法人","公社",IF(VLOOKUP(A100,#REF!,27,FALSE)="②公益財団法人","公財","")))</f>
        <v/>
      </c>
      <c r="L100" s="7" t="str">
        <f>IF(A100="","",VLOOKUP(A100,#REF!,28,FALSE))</f>
        <v/>
      </c>
      <c r="M100" s="8" t="str">
        <f>IF(A100="","",IF(VLOOKUP(A100,#REF!,28,FALSE)="国所管",VLOOKUP(A100,#REF!,22,FALSE),""))</f>
        <v/>
      </c>
      <c r="N100" s="9"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15" t="str">
        <f>IF(A100="","",VLOOKUP(A100,#REF!,53,FALSE))</f>
        <v/>
      </c>
      <c r="P100" s="15" t="str">
        <f>IF(A100="","",IF(VLOOKUP(A100,#REF!,14,FALSE)="他官署で調達手続きを実施のため","×",IF(VLOOKUP(A100,#REF!,21,FALSE)="②同種の他の契約の予定価格を類推されるおそれがあるため公表しない","×","○")))</f>
        <v/>
      </c>
    </row>
    <row r="101" spans="1:16" ht="60" customHeight="1">
      <c r="A101" s="16"/>
      <c r="B101" s="2" t="str">
        <f>IF(A101="","",VLOOKUP(A101,#REF!,5,FALSE))</f>
        <v/>
      </c>
      <c r="C101" s="1" t="str">
        <f>IF(A101="","",VLOOKUP(A101,#REF!,6,FALSE))</f>
        <v/>
      </c>
      <c r="D101" s="21" t="str">
        <f>IF(A101="","",VLOOKUP(A101,#REF!,9,FALSE))</f>
        <v/>
      </c>
      <c r="E101" s="2" t="str">
        <f>IF(A101="","",VLOOKUP(A101,#REF!,10,FALSE))</f>
        <v/>
      </c>
      <c r="F101" s="3" t="str">
        <f>IF(A101="","",VLOOKUP(A101,#REF!,11,FALSE))</f>
        <v/>
      </c>
      <c r="G101" s="4" t="str">
        <f>IF(A101="","",IF(VLOOKUP(A101,#REF!,12,FALSE)="②一般競争入札（総合評価方式）","一般競争入札"&amp;CHAR(10)&amp;"（総合評価方式）","一般競争入札"))</f>
        <v/>
      </c>
      <c r="H101" s="5" t="str">
        <f>IF(A101="","",IF(VLOOKUP(A101,#REF!,14,FALSE)="他官署で調達手続きを実施のため","他官署で調達手続きを実施のため",IF(VLOOKUP(A101,#REF!,21,FALSE)="②同種の他の契約の予定価格を類推されるおそれがあるため公表しない","同種の他の契約の予定価格を類推されるおそれがあるため公表しない",IF(VLOOKUP(A101,#REF!,21,FALSE)="－","－",IF(VLOOKUP(A101,#REF!,7,FALSE)&lt;&gt;"",TEXT(VLOOKUP(A101,#REF!,14,FALSE),"#,##0円")&amp;CHAR(10)&amp;"(A)",VLOOKUP(A101,#REF!,14,FALSE))))))</f>
        <v/>
      </c>
      <c r="I101" s="5" t="str">
        <f>IF(A101="","",VLOOKUP(A101,#REF!,15,FALSE))</f>
        <v/>
      </c>
      <c r="J101" s="6" t="str">
        <f>IF(A101="","",IF(VLOOKUP(A101,#REF!,14,FALSE)="他官署で調達手続きを実施のため","－",IF(VLOOKUP(A101,#REF!,21,FALSE)="②同種の他の契約の予定価格を類推されるおそれがあるため公表しない","－",IF(VLOOKUP(A101,#REF!,21,FALSE)="－","－",IF(VLOOKUP(A101,#REF!,7,FALSE)&lt;&gt;"",TEXT(VLOOKUP(A101,#REF!,17,FALSE),"#.0%")&amp;CHAR(10)&amp;"(B/A×100)",VLOOKUP(A101,#REF!,17,FALSE))))))</f>
        <v/>
      </c>
      <c r="K101" s="7" t="str">
        <f>IF(A101="","",IF(VLOOKUP(A101,#REF!,27,FALSE)="①公益社団法人","公社",IF(VLOOKUP(A101,#REF!,27,FALSE)="②公益財団法人","公財","")))</f>
        <v/>
      </c>
      <c r="L101" s="7" t="str">
        <f>IF(A101="","",VLOOKUP(A101,#REF!,28,FALSE))</f>
        <v/>
      </c>
      <c r="M101" s="8" t="str">
        <f>IF(A101="","",IF(VLOOKUP(A101,#REF!,28,FALSE)="国所管",VLOOKUP(A101,#REF!,22,FALSE),""))</f>
        <v/>
      </c>
      <c r="N101" s="9"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15" t="str">
        <f>IF(A101="","",VLOOKUP(A101,#REF!,53,FALSE))</f>
        <v/>
      </c>
      <c r="P101" s="15" t="str">
        <f>IF(A101="","",IF(VLOOKUP(A101,#REF!,14,FALSE)="他官署で調達手続きを実施のため","×",IF(VLOOKUP(A101,#REF!,21,FALSE)="②同種の他の契約の予定価格を類推されるおそれがあるため公表しない","×","○")))</f>
        <v/>
      </c>
    </row>
    <row r="102" spans="1:16" ht="60" customHeight="1">
      <c r="A102" s="16"/>
      <c r="B102" s="2" t="str">
        <f>IF(A102="","",VLOOKUP(A102,#REF!,5,FALSE))</f>
        <v/>
      </c>
      <c r="C102" s="1" t="str">
        <f>IF(A102="","",VLOOKUP(A102,#REF!,6,FALSE))</f>
        <v/>
      </c>
      <c r="D102" s="21" t="str">
        <f>IF(A102="","",VLOOKUP(A102,#REF!,9,FALSE))</f>
        <v/>
      </c>
      <c r="E102" s="2" t="str">
        <f>IF(A102="","",VLOOKUP(A102,#REF!,10,FALSE))</f>
        <v/>
      </c>
      <c r="F102" s="3" t="str">
        <f>IF(A102="","",VLOOKUP(A102,#REF!,11,FALSE))</f>
        <v/>
      </c>
      <c r="G102" s="4" t="str">
        <f>IF(A102="","",IF(VLOOKUP(A102,#REF!,12,FALSE)="②一般競争入札（総合評価方式）","一般競争入札"&amp;CHAR(10)&amp;"（総合評価方式）","一般競争入札"))</f>
        <v/>
      </c>
      <c r="H102" s="5" t="str">
        <f>IF(A102="","",IF(VLOOKUP(A102,#REF!,14,FALSE)="他官署で調達手続きを実施のため","他官署で調達手続きを実施のため",IF(VLOOKUP(A102,#REF!,21,FALSE)="②同種の他の契約の予定価格を類推されるおそれがあるため公表しない","同種の他の契約の予定価格を類推されるおそれがあるため公表しない",IF(VLOOKUP(A102,#REF!,21,FALSE)="－","－",IF(VLOOKUP(A102,#REF!,7,FALSE)&lt;&gt;"",TEXT(VLOOKUP(A102,#REF!,14,FALSE),"#,##0円")&amp;CHAR(10)&amp;"(A)",VLOOKUP(A102,#REF!,14,FALSE))))))</f>
        <v/>
      </c>
      <c r="I102" s="5" t="str">
        <f>IF(A102="","",VLOOKUP(A102,#REF!,15,FALSE))</f>
        <v/>
      </c>
      <c r="J102" s="6" t="str">
        <f>IF(A102="","",IF(VLOOKUP(A102,#REF!,14,FALSE)="他官署で調達手続きを実施のため","－",IF(VLOOKUP(A102,#REF!,21,FALSE)="②同種の他の契約の予定価格を類推されるおそれがあるため公表しない","－",IF(VLOOKUP(A102,#REF!,21,FALSE)="－","－",IF(VLOOKUP(A102,#REF!,7,FALSE)&lt;&gt;"",TEXT(VLOOKUP(A102,#REF!,17,FALSE),"#.0%")&amp;CHAR(10)&amp;"(B/A×100)",VLOOKUP(A102,#REF!,17,FALSE))))))</f>
        <v/>
      </c>
      <c r="K102" s="7" t="str">
        <f>IF(A102="","",IF(VLOOKUP(A102,#REF!,27,FALSE)="①公益社団法人","公社",IF(VLOOKUP(A102,#REF!,27,FALSE)="②公益財団法人","公財","")))</f>
        <v/>
      </c>
      <c r="L102" s="7" t="str">
        <f>IF(A102="","",VLOOKUP(A102,#REF!,28,FALSE))</f>
        <v/>
      </c>
      <c r="M102" s="8" t="str">
        <f>IF(A102="","",IF(VLOOKUP(A102,#REF!,28,FALSE)="国所管",VLOOKUP(A102,#REF!,22,FALSE),""))</f>
        <v/>
      </c>
      <c r="N102" s="9"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15" t="str">
        <f>IF(A102="","",VLOOKUP(A102,#REF!,53,FALSE))</f>
        <v/>
      </c>
      <c r="P102" s="15" t="str">
        <f>IF(A102="","",IF(VLOOKUP(A102,#REF!,14,FALSE)="他官署で調達手続きを実施のため","×",IF(VLOOKUP(A102,#REF!,21,FALSE)="②同種の他の契約の予定価格を類推されるおそれがあるため公表しない","×","○")))</f>
        <v/>
      </c>
    </row>
    <row r="103" spans="1:16" ht="60" customHeight="1">
      <c r="A103" s="16"/>
      <c r="B103" s="2" t="str">
        <f>IF(A103="","",VLOOKUP(A103,#REF!,5,FALSE))</f>
        <v/>
      </c>
      <c r="C103" s="1" t="str">
        <f>IF(A103="","",VLOOKUP(A103,#REF!,6,FALSE))</f>
        <v/>
      </c>
      <c r="D103" s="21" t="str">
        <f>IF(A103="","",VLOOKUP(A103,#REF!,9,FALSE))</f>
        <v/>
      </c>
      <c r="E103" s="2" t="str">
        <f>IF(A103="","",VLOOKUP(A103,#REF!,10,FALSE))</f>
        <v/>
      </c>
      <c r="F103" s="3" t="str">
        <f>IF(A103="","",VLOOKUP(A103,#REF!,11,FALSE))</f>
        <v/>
      </c>
      <c r="G103" s="4" t="str">
        <f>IF(A103="","",IF(VLOOKUP(A103,#REF!,12,FALSE)="②一般競争入札（総合評価方式）","一般競争入札"&amp;CHAR(10)&amp;"（総合評価方式）","一般競争入札"))</f>
        <v/>
      </c>
      <c r="H103" s="5" t="str">
        <f>IF(A103="","",IF(VLOOKUP(A103,#REF!,14,FALSE)="他官署で調達手続きを実施のため","他官署で調達手続きを実施のため",IF(VLOOKUP(A103,#REF!,21,FALSE)="②同種の他の契約の予定価格を類推されるおそれがあるため公表しない","同種の他の契約の予定価格を類推されるおそれがあるため公表しない",IF(VLOOKUP(A103,#REF!,21,FALSE)="－","－",IF(VLOOKUP(A103,#REF!,7,FALSE)&lt;&gt;"",TEXT(VLOOKUP(A103,#REF!,14,FALSE),"#,##0円")&amp;CHAR(10)&amp;"(A)",VLOOKUP(A103,#REF!,14,FALSE))))))</f>
        <v/>
      </c>
      <c r="I103" s="5" t="str">
        <f>IF(A103="","",VLOOKUP(A103,#REF!,15,FALSE))</f>
        <v/>
      </c>
      <c r="J103" s="6" t="str">
        <f>IF(A103="","",IF(VLOOKUP(A103,#REF!,14,FALSE)="他官署で調達手続きを実施のため","－",IF(VLOOKUP(A103,#REF!,21,FALSE)="②同種の他の契約の予定価格を類推されるおそれがあるため公表しない","－",IF(VLOOKUP(A103,#REF!,21,FALSE)="－","－",IF(VLOOKUP(A103,#REF!,7,FALSE)&lt;&gt;"",TEXT(VLOOKUP(A103,#REF!,17,FALSE),"#.0%")&amp;CHAR(10)&amp;"(B/A×100)",VLOOKUP(A103,#REF!,17,FALSE))))))</f>
        <v/>
      </c>
      <c r="K103" s="7" t="str">
        <f>IF(A103="","",IF(VLOOKUP(A103,#REF!,27,FALSE)="①公益社団法人","公社",IF(VLOOKUP(A103,#REF!,27,FALSE)="②公益財団法人","公財","")))</f>
        <v/>
      </c>
      <c r="L103" s="7" t="str">
        <f>IF(A103="","",VLOOKUP(A103,#REF!,28,FALSE))</f>
        <v/>
      </c>
      <c r="M103" s="8" t="str">
        <f>IF(A103="","",IF(VLOOKUP(A103,#REF!,28,FALSE)="国所管",VLOOKUP(A103,#REF!,22,FALSE),""))</f>
        <v/>
      </c>
      <c r="N103" s="9"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15" t="str">
        <f>IF(A103="","",VLOOKUP(A103,#REF!,53,FALSE))</f>
        <v/>
      </c>
      <c r="P103" s="15" t="str">
        <f>IF(A103="","",IF(VLOOKUP(A103,#REF!,14,FALSE)="他官署で調達手続きを実施のため","×",IF(VLOOKUP(A103,#REF!,21,FALSE)="②同種の他の契約の予定価格を類推されるおそれがあるため公表しない","×","○")))</f>
        <v/>
      </c>
    </row>
    <row r="104" spans="1:16" ht="60" customHeight="1">
      <c r="A104" s="16"/>
      <c r="B104" s="2" t="str">
        <f>IF(A104="","",VLOOKUP(A104,#REF!,5,FALSE))</f>
        <v/>
      </c>
      <c r="C104" s="1" t="str">
        <f>IF(A104="","",VLOOKUP(A104,#REF!,6,FALSE))</f>
        <v/>
      </c>
      <c r="D104" s="21" t="str">
        <f>IF(A104="","",VLOOKUP(A104,#REF!,9,FALSE))</f>
        <v/>
      </c>
      <c r="E104" s="2" t="str">
        <f>IF(A104="","",VLOOKUP(A104,#REF!,10,FALSE))</f>
        <v/>
      </c>
      <c r="F104" s="3" t="str">
        <f>IF(A104="","",VLOOKUP(A104,#REF!,11,FALSE))</f>
        <v/>
      </c>
      <c r="G104" s="4" t="str">
        <f>IF(A104="","",IF(VLOOKUP(A104,#REF!,12,FALSE)="②一般競争入札（総合評価方式）","一般競争入札"&amp;CHAR(10)&amp;"（総合評価方式）","一般競争入札"))</f>
        <v/>
      </c>
      <c r="H104" s="5" t="str">
        <f>IF(A104="","",IF(VLOOKUP(A104,#REF!,14,FALSE)="他官署で調達手続きを実施のため","他官署で調達手続きを実施のため",IF(VLOOKUP(A104,#REF!,21,FALSE)="②同種の他の契約の予定価格を類推されるおそれがあるため公表しない","同種の他の契約の予定価格を類推されるおそれがあるため公表しない",IF(VLOOKUP(A104,#REF!,21,FALSE)="－","－",IF(VLOOKUP(A104,#REF!,7,FALSE)&lt;&gt;"",TEXT(VLOOKUP(A104,#REF!,14,FALSE),"#,##0円")&amp;CHAR(10)&amp;"(A)",VLOOKUP(A104,#REF!,14,FALSE))))))</f>
        <v/>
      </c>
      <c r="I104" s="5" t="str">
        <f>IF(A104="","",VLOOKUP(A104,#REF!,15,FALSE))</f>
        <v/>
      </c>
      <c r="J104" s="6" t="str">
        <f>IF(A104="","",IF(VLOOKUP(A104,#REF!,14,FALSE)="他官署で調達手続きを実施のため","－",IF(VLOOKUP(A104,#REF!,21,FALSE)="②同種の他の契約の予定価格を類推されるおそれがあるため公表しない","－",IF(VLOOKUP(A104,#REF!,21,FALSE)="－","－",IF(VLOOKUP(A104,#REF!,7,FALSE)&lt;&gt;"",TEXT(VLOOKUP(A104,#REF!,17,FALSE),"#.0%")&amp;CHAR(10)&amp;"(B/A×100)",VLOOKUP(A104,#REF!,17,FALSE))))))</f>
        <v/>
      </c>
      <c r="K104" s="7" t="str">
        <f>IF(A104="","",IF(VLOOKUP(A104,#REF!,27,FALSE)="①公益社団法人","公社",IF(VLOOKUP(A104,#REF!,27,FALSE)="②公益財団法人","公財","")))</f>
        <v/>
      </c>
      <c r="L104" s="7" t="str">
        <f>IF(A104="","",VLOOKUP(A104,#REF!,28,FALSE))</f>
        <v/>
      </c>
      <c r="M104" s="8" t="str">
        <f>IF(A104="","",IF(VLOOKUP(A104,#REF!,28,FALSE)="国所管",VLOOKUP(A104,#REF!,22,FALSE),""))</f>
        <v/>
      </c>
      <c r="N104" s="9"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15" t="str">
        <f>IF(A104="","",VLOOKUP(A104,#REF!,53,FALSE))</f>
        <v/>
      </c>
      <c r="P104" s="15" t="str">
        <f>IF(A104="","",IF(VLOOKUP(A104,#REF!,14,FALSE)="他官署で調達手続きを実施のため","×",IF(VLOOKUP(A104,#REF!,21,FALSE)="②同種の他の契約の予定価格を類推されるおそれがあるため公表しない","×","○")))</f>
        <v/>
      </c>
    </row>
    <row r="105" spans="1:16" ht="60" customHeight="1">
      <c r="A105" s="16"/>
      <c r="B105" s="2" t="str">
        <f>IF(A105="","",VLOOKUP(A105,#REF!,5,FALSE))</f>
        <v/>
      </c>
      <c r="C105" s="1" t="str">
        <f>IF(A105="","",VLOOKUP(A105,#REF!,6,FALSE))</f>
        <v/>
      </c>
      <c r="D105" s="21" t="str">
        <f>IF(A105="","",VLOOKUP(A105,#REF!,9,FALSE))</f>
        <v/>
      </c>
      <c r="E105" s="2" t="str">
        <f>IF(A105="","",VLOOKUP(A105,#REF!,10,FALSE))</f>
        <v/>
      </c>
      <c r="F105" s="3" t="str">
        <f>IF(A105="","",VLOOKUP(A105,#REF!,11,FALSE))</f>
        <v/>
      </c>
      <c r="G105" s="4" t="str">
        <f>IF(A105="","",IF(VLOOKUP(A105,#REF!,12,FALSE)="②一般競争入札（総合評価方式）","一般競争入札"&amp;CHAR(10)&amp;"（総合評価方式）","一般競争入札"))</f>
        <v/>
      </c>
      <c r="H105" s="5" t="str">
        <f>IF(A105="","",IF(VLOOKUP(A105,#REF!,14,FALSE)="他官署で調達手続きを実施のため","他官署で調達手続きを実施のため",IF(VLOOKUP(A105,#REF!,21,FALSE)="②同種の他の契約の予定価格を類推されるおそれがあるため公表しない","同種の他の契約の予定価格を類推されるおそれがあるため公表しない",IF(VLOOKUP(A105,#REF!,21,FALSE)="－","－",IF(VLOOKUP(A105,#REF!,7,FALSE)&lt;&gt;"",TEXT(VLOOKUP(A105,#REF!,14,FALSE),"#,##0円")&amp;CHAR(10)&amp;"(A)",VLOOKUP(A105,#REF!,14,FALSE))))))</f>
        <v/>
      </c>
      <c r="I105" s="5" t="str">
        <f>IF(A105="","",VLOOKUP(A105,#REF!,15,FALSE))</f>
        <v/>
      </c>
      <c r="J105" s="6" t="str">
        <f>IF(A105="","",IF(VLOOKUP(A105,#REF!,14,FALSE)="他官署で調達手続きを実施のため","－",IF(VLOOKUP(A105,#REF!,21,FALSE)="②同種の他の契約の予定価格を類推されるおそれがあるため公表しない","－",IF(VLOOKUP(A105,#REF!,21,FALSE)="－","－",IF(VLOOKUP(A105,#REF!,7,FALSE)&lt;&gt;"",TEXT(VLOOKUP(A105,#REF!,17,FALSE),"#.0%")&amp;CHAR(10)&amp;"(B/A×100)",VLOOKUP(A105,#REF!,17,FALSE))))))</f>
        <v/>
      </c>
      <c r="K105" s="7" t="str">
        <f>IF(A105="","",IF(VLOOKUP(A105,#REF!,27,FALSE)="①公益社団法人","公社",IF(VLOOKUP(A105,#REF!,27,FALSE)="②公益財団法人","公財","")))</f>
        <v/>
      </c>
      <c r="L105" s="7" t="str">
        <f>IF(A105="","",VLOOKUP(A105,#REF!,28,FALSE))</f>
        <v/>
      </c>
      <c r="M105" s="8" t="str">
        <f>IF(A105="","",IF(VLOOKUP(A105,#REF!,28,FALSE)="国所管",VLOOKUP(A105,#REF!,22,FALSE),""))</f>
        <v/>
      </c>
      <c r="N105" s="9" t="str">
        <f>IF(A105="","",IF(AND(P105="○",O105="分担契約/単価契約"),"単価契約"&amp;CHAR(10)&amp;"予定調達総額 "&amp;TEXT(VLOOKUP(A105,#REF!,16,FALSE),"#,##0円")&amp;"(B)"&amp;CHAR(10)&amp;"分担契約"&amp;CHAR(10)&amp;VLOOKUP(A105,#REF!,32,FALSE),IF(AND(P105="○",O105="分担契約"),"分担契約"&amp;CHAR(10)&amp;"契約総額 "&amp;TEXT(VLOOKUP(A105,#REF!,16,FALSE),"#,##0円")&amp;"(B)"&amp;CHAR(10)&amp;VLOOKUP(A105,#REF!,32,FALSE),(IF(O105="分担契約/単価契約","単価契約"&amp;CHAR(10)&amp;"予定調達総額 "&amp;TEXT(VLOOKUP(A105,#REF!,16,FALSE),"#,##0円")&amp;CHAR(10)&amp;"分担契約"&amp;CHAR(10)&amp;VLOOKUP(A105,#REF!,32,FALSE),IF(O105="分担契約","分担契約"&amp;CHAR(10)&amp;"契約総額 "&amp;TEXT(VLOOKUP(A105,#REF!,16,FALSE),"#,##0円")&amp;CHAR(10)&amp;VLOOKUP(A105,#REF!,32,FALSE),IF(O105="単価契約","単価契約"&amp;CHAR(10)&amp;"予定調達総額 "&amp;TEXT(VLOOKUP(A105,#REF!,16,FALSE),"#,##0円")&amp;CHAR(10)&amp;VLOOKUP(A105,#REF!,32,FALSE),VLOOKUP(A105,#REF!,32,FALSE))))))))</f>
        <v/>
      </c>
      <c r="O105" s="15" t="str">
        <f>IF(A105="","",VLOOKUP(A105,#REF!,53,FALSE))</f>
        <v/>
      </c>
      <c r="P105" s="15" t="str">
        <f>IF(A105="","",IF(VLOOKUP(A105,#REF!,14,FALSE)="他官署で調達手続きを実施のため","×",IF(VLOOKUP(A105,#REF!,21,FALSE)="②同種の他の契約の予定価格を類推されるおそれがあるため公表しない","×","○")))</f>
        <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5"/>
    <dataValidation imeMode="halfAlpha" allowBlank="1" showInputMessage="1" showErrorMessage="1" errorTitle="参考" error="半角数字で入力して下さい。" promptTitle="入力方法" prompt="半角数字で入力して下さい。" sqref="H6:J10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2022-04-05T01:01:44Z</dcterms:modified>
</cp:coreProperties>
</file>