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H10" i="6"/>
  <c r="Q10" i="6"/>
  <c r="J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H9" i="6"/>
  <c r="Q9" i="6"/>
  <c r="J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I10"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N12" i="6"/>
  <c r="M12" i="6"/>
  <c r="L12" i="6"/>
  <c r="M50" i="6"/>
  <c r="L50" i="6"/>
  <c r="N50" i="6"/>
  <c r="N52" i="6"/>
  <c r="M52" i="6"/>
  <c r="L52" i="6"/>
  <c r="N11" i="6"/>
  <c r="M11" i="6"/>
  <c r="L11"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M10" i="6"/>
  <c r="L10" i="6"/>
  <c r="N10"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L9" i="6"/>
  <c r="N9" i="6"/>
  <c r="M9"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G10" i="6"/>
  <c r="F10" i="6"/>
  <c r="B10" i="6"/>
  <c r="E10" i="6"/>
  <c r="C10" i="6"/>
  <c r="D10"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I9" i="6"/>
  <c r="G9" i="6"/>
  <c r="F9" i="6"/>
  <c r="E9" i="6"/>
  <c r="D9" i="6"/>
  <c r="C9" i="6"/>
  <c r="B9" i="6"/>
  <c r="G40" i="6"/>
  <c r="I40" i="6"/>
  <c r="E40" i="6"/>
  <c r="D40" i="6"/>
  <c r="C40" i="6"/>
  <c r="F40" i="6"/>
  <c r="B40" i="6"/>
  <c r="I144" i="6"/>
  <c r="G144" i="6"/>
  <c r="E144" i="6"/>
  <c r="D144" i="6"/>
  <c r="C144" i="6"/>
  <c r="F144" i="6"/>
  <c r="B144" i="6"/>
  <c r="I91" i="6"/>
  <c r="G91" i="6"/>
  <c r="D91" i="6"/>
  <c r="C91" i="6"/>
  <c r="F91" i="6"/>
  <c r="B91" i="6"/>
  <c r="E91" i="6"/>
  <c r="O13" i="6" l="1"/>
  <c r="O11" i="6"/>
  <c r="O9" i="6"/>
  <c r="O10" i="6"/>
  <c r="O12" i="6"/>
</calcChain>
</file>

<file path=xl/sharedStrings.xml><?xml version="1.0" encoding="utf-8"?>
<sst xmlns="http://schemas.openxmlformats.org/spreadsheetml/2006/main" count="47" uniqueCount="33">
  <si>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</si>
  <si>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</si>
  <si>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</si>
  <si>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</si>
  <si>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</si>
  <si>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</si>
  <si>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</si>
  <si>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</si>
  <si>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</si>
  <si>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</si>
  <si>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</si>
  <si>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</si>
  <si>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</si>
  <si>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</si>
  <si>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</si>
  <si>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</si>
  <si>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</si>
  <si>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</si>
  <si>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株式会社高速
埼玉県川越市芳野台１－１０３－７</t>
  </si>
  <si>
    <t>－</t>
  </si>
  <si>
    <t>令和3年分所得税及び復興特別所得税並びに消費税及び地方消費税の確定申告のお知らせはがき等作成　区分5
のべ502,110枚</t>
  </si>
  <si>
    <t xml:space="preserve"> 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</si>
  <si>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</si>
  <si>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@31.955円ほか</t>
  </si>
  <si>
    <t xml:space="preserve">単価契約
予定調達総額 15,544,729円
</t>
  </si>
  <si>
    <t>国税庁保存文書のマイクロフィルム作成業務の委託</t>
  </si>
  <si>
    <t>株式会社ニチマイ
東京都江戸川区中葛西４－１９－１４</t>
  </si>
  <si>
    <t>一般競争入札において、再度の入札を実施しても、落札者となるべき者がいないことから、会計法第29条の3第5項、予算決算及び会計令第99条の2に該当するため。</t>
  </si>
  <si>
    <t>＠29.92円ほか</t>
  </si>
  <si>
    <t xml:space="preserve">単価契約
予定調達総額 15,780,336円
</t>
  </si>
  <si>
    <t>相続税関係簿書（調査書・決議書）編てつ用クロス表紙の購入　94,636組ほか</t>
  </si>
  <si>
    <t>支出負担行為担当官
国税庁長官官房会計課長
奈良井　功
東京都千代田区霞が関３－１－1</t>
  </si>
  <si>
    <t>竹野株式会社
大阪府東大阪市長田中２－３－１８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</si>
</sst>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5"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E7" sqref="E7"/>
    </sheetView>
  </sheetViews>
  <sheetFormatPr defaultColWidth="9" defaultRowHeight="11"/>
  <cols>
    <col min="1" max="1" width="9" style="9"/>
    <col min="2" max="2" width="30.6328125" style="8" customWidth="1"/>
    <col min="3" max="3" width="20.6328125" style="9" customWidth="1"/>
    <col min="4" max="4" width="13.8164062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7"/>
      <c r="B1" s="30" t="s">
        <v>16</v>
      </c>
      <c r="C1" s="31"/>
      <c r="D1" s="31"/>
      <c r="E1" s="31"/>
      <c r="F1" s="31"/>
      <c r="G1" s="32"/>
      <c r="H1" s="31"/>
      <c r="I1" s="31"/>
      <c r="J1" s="31"/>
      <c r="K1" s="31"/>
      <c r="L1" s="31"/>
      <c r="M1" s="31"/>
      <c r="N1" s="31"/>
      <c r="O1" s="31"/>
    </row>
    <row r="2" spans="1:17">
      <c r="A2" s="28"/>
    </row>
    <row r="3" spans="1:17">
      <c r="A3" s="28"/>
      <c r="B3" s="12"/>
      <c r="O3" s="13"/>
    </row>
    <row r="4" spans="1:17" ht="22" customHeight="1">
      <c r="A4" s="28"/>
      <c r="B4" s="21" t="s">
        <v>15</v>
      </c>
      <c r="C4" s="21" t="s">
        <v>2</v>
      </c>
      <c r="D4" s="21" t="s">
        <v>3</v>
      </c>
      <c r="E4" s="21" t="s">
        <v>4</v>
      </c>
      <c r="F4" s="22" t="s">
        <v>5</v>
      </c>
      <c r="G4" s="26" t="s">
        <v>6</v>
      </c>
      <c r="H4" s="24" t="s">
        <v>7</v>
      </c>
      <c r="I4" s="21" t="s">
        <v>8</v>
      </c>
      <c r="J4" s="21" t="s">
        <v>9</v>
      </c>
      <c r="K4" s="21" t="s">
        <v>10</v>
      </c>
      <c r="L4" s="25" t="s">
        <v>11</v>
      </c>
      <c r="M4" s="25"/>
      <c r="N4" s="25"/>
      <c r="O4" s="14"/>
    </row>
    <row r="5" spans="1:17" s="16" customFormat="1" ht="36" customHeight="1">
      <c r="A5" s="29"/>
      <c r="B5" s="21"/>
      <c r="C5" s="21"/>
      <c r="D5" s="21"/>
      <c r="E5" s="21"/>
      <c r="F5" s="23"/>
      <c r="G5" s="26"/>
      <c r="H5" s="24"/>
      <c r="I5" s="21"/>
      <c r="J5" s="21"/>
      <c r="K5" s="21"/>
      <c r="L5" s="15" t="s">
        <v>12</v>
      </c>
      <c r="M5" s="15" t="s">
        <v>13</v>
      </c>
      <c r="N5" s="15" t="s">
        <v>0</v>
      </c>
      <c r="O5" s="15" t="s">
        <v>14</v>
      </c>
    </row>
    <row r="6" spans="1:17" s="16" customFormat="1" ht="105" customHeight="1">
      <c r="A6" s="17"/>
      <c r="B6" s="2" t="s">
        <v>20</v>
      </c>
      <c r="C6" s="1" t="s">
        <v>17</v>
      </c>
      <c r="D6" s="3">
        <v>44482</v>
      </c>
      <c r="E6" s="2" t="s">
        <v>18</v>
      </c>
      <c r="F6" s="4">
        <v>5030001054673</v>
      </c>
      <c r="G6" s="18" t="s">
        <v>21</v>
      </c>
      <c r="H6" s="5" t="s">
        <v>22</v>
      </c>
      <c r="I6" s="5" t="s">
        <v>23</v>
      </c>
      <c r="J6" s="6" t="s">
        <v>19</v>
      </c>
      <c r="K6" s="19" t="s">
        <v>19</v>
      </c>
      <c r="L6" s="6" t="s">
        <v>1</v>
      </c>
      <c r="M6" s="6">
        <v>0</v>
      </c>
      <c r="N6" s="6" t="s">
        <v>1</v>
      </c>
      <c r="O6" s="7" t="s">
        <v>24</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05" customHeight="1">
      <c r="A7" s="17"/>
      <c r="B7" s="2" t="s">
        <v>25</v>
      </c>
      <c r="C7" s="1" t="s">
        <v>17</v>
      </c>
      <c r="D7" s="3">
        <v>44489</v>
      </c>
      <c r="E7" s="2" t="s">
        <v>26</v>
      </c>
      <c r="F7" s="4">
        <v>5010001006197</v>
      </c>
      <c r="G7" s="18" t="s">
        <v>27</v>
      </c>
      <c r="H7" s="5" t="s">
        <v>22</v>
      </c>
      <c r="I7" s="5" t="s">
        <v>28</v>
      </c>
      <c r="J7" s="6" t="s">
        <v>19</v>
      </c>
      <c r="K7" s="19" t="s">
        <v>19</v>
      </c>
      <c r="L7" s="6" t="s">
        <v>1</v>
      </c>
      <c r="M7" s="6">
        <v>0</v>
      </c>
      <c r="N7" s="6" t="s">
        <v>1</v>
      </c>
      <c r="O7" s="7" t="s">
        <v>29</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17"/>
      <c r="B8" s="2" t="s">
        <v>30</v>
      </c>
      <c r="C8" s="1" t="s">
        <v>31</v>
      </c>
      <c r="D8" s="3">
        <v>44497</v>
      </c>
      <c r="E8" s="2" t="s">
        <v>32</v>
      </c>
      <c r="F8" s="4">
        <v>9122001004397</v>
      </c>
      <c r="G8" s="18" t="s">
        <v>21</v>
      </c>
      <c r="H8" s="5" t="s">
        <v>22</v>
      </c>
      <c r="I8" s="5">
        <v>32741500</v>
      </c>
      <c r="J8" s="6" t="s">
        <v>19</v>
      </c>
      <c r="K8" s="19" t="s">
        <v>19</v>
      </c>
      <c r="L8" s="6" t="s">
        <v>1</v>
      </c>
      <c r="M8" s="6">
        <v>0</v>
      </c>
      <c r="N8" s="6" t="s">
        <v>1</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17"/>
      <c r="B9" s="2" t="str">
        <f>IF(A9="","",VLOOKUP(A9,#REF!,4,FALSE))</f>
        <v/>
      </c>
      <c r="C9" s="1" t="str">
        <f>IF(A9="","",VLOOKUP(A9,#REF!,5,FALSE))</f>
        <v/>
      </c>
      <c r="D9" s="3" t="str">
        <f>IF(A9="","",VLOOKUP(A9,#REF!,8,FALSE))</f>
        <v/>
      </c>
      <c r="E9" s="2" t="str">
        <f>IF(A9="","",VLOOKUP(A9,#REF!,9,FALSE))</f>
        <v/>
      </c>
      <c r="F9" s="4" t="str">
        <f>IF(A9="","",VLOOKUP(A9,#REF!,10,FALSE))</f>
        <v/>
      </c>
      <c r="G9" s="18" t="str">
        <f>IF(A9="","",VLOOKUP(A9,#REF!,30,FALSE))</f>
        <v/>
      </c>
      <c r="H9" s="5" t="str">
        <f>IF(A9="","",IF(VLOOKUP(A9,#REF!,13,FALSE)="他官署で調達手続きを実施のため","他官署で調達手続きを実施のため",IF(VLOOKUP(A9,#REF!,20,FALSE)="②同種の他の契約の予定価格を類推されるおそれがあるため公表しない","同種の他の契約の予定価格を類推されるおそれがあるため公表しない",IF(VLOOKUP(A9,#REF!,20,FALSE)="－","－",IF(VLOOKUP(A9,#REF!,6,FALSE)&lt;&gt;"",TEXT(VLOOKUP(A9,#REF!,13,FALSE),"#,##0円")&amp;CHAR(10)&amp;"(A)",VLOOKUP(A9,#REF!,13,FALSE))))))</f>
        <v/>
      </c>
      <c r="I9" s="5" t="str">
        <f>IF(A9="","",VLOOKUP(A9,#REF!,14,FALSE))</f>
        <v/>
      </c>
      <c r="J9" s="6" t="str">
        <f>IF(A9="","",IF(VLOOKUP(A9,#REF!,13,FALSE)="他官署で調達手続きを実施のため","－",IF(VLOOKUP(A9,#REF!,20,FALSE)="②同種の他の契約の予定価格を類推されるおそれがあるため公表しない","－",IF(VLOOKUP(A9,#REF!,20,FALSE)="－","－",IF(VLOOKUP(A9,#REF!,6,FALSE)&lt;&gt;"",TEXT(VLOOKUP(A9,#REF!,16,FALSE),"#.0%")&amp;CHAR(10)&amp;"(B/A×100)",VLOOKUP(A9,#REF!,16,FALSE))))))</f>
        <v/>
      </c>
      <c r="K9" s="19"/>
      <c r="L9" s="6" t="str">
        <f>IF(A9="","",IF(VLOOKUP(A9,#REF!,26,FALSE)="①公益社団法人","公社",IF(VLOOKUP(A9,#REF!,26,FALSE)="②公益財団法人","公財","")))</f>
        <v/>
      </c>
      <c r="M9" s="6" t="str">
        <f>IF(A9="","",VLOOKUP(A9,#REF!,27,FALSE))</f>
        <v/>
      </c>
      <c r="N9" s="6" t="str">
        <f>IF(A9="","",IF(VLOOKUP(A9,#REF!,27,FALSE)="国所管",VLOOKUP(A9,#REF!,21,FALSE),""))</f>
        <v/>
      </c>
      <c r="O9" s="7"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0" customHeight="1">
      <c r="A10" s="17"/>
      <c r="B10" s="2" t="str">
        <f>IF(A10="","",VLOOKUP(A10,#REF!,4,FALSE))</f>
        <v/>
      </c>
      <c r="C10" s="1" t="str">
        <f>IF(A10="","",VLOOKUP(A10,#REF!,5,FALSE))</f>
        <v/>
      </c>
      <c r="D10" s="3" t="str">
        <f>IF(A10="","",VLOOKUP(A10,#REF!,8,FALSE))</f>
        <v/>
      </c>
      <c r="E10" s="2" t="str">
        <f>IF(A10="","",VLOOKUP(A10,#REF!,9,FALSE))</f>
        <v/>
      </c>
      <c r="F10" s="4" t="str">
        <f>IF(A10="","",VLOOKUP(A10,#REF!,10,FALSE))</f>
        <v/>
      </c>
      <c r="G10" s="18" t="str">
        <f>IF(A10="","",VLOOKUP(A10,#REF!,30,FALSE))</f>
        <v/>
      </c>
      <c r="H10" s="5" t="str">
        <f>IF(A10="","",IF(VLOOKUP(A10,#REF!,13,FALSE)="他官署で調達手続きを実施のため","他官署で調達手続きを実施のため",IF(VLOOKUP(A10,#REF!,20,FALSE)="②同種の他の契約の予定価格を類推されるおそれがあるため公表しない","同種の他の契約の予定価格を類推されるおそれがあるため公表しない",IF(VLOOKUP(A10,#REF!,20,FALSE)="－","－",IF(VLOOKUP(A10,#REF!,6,FALSE)&lt;&gt;"",TEXT(VLOOKUP(A10,#REF!,13,FALSE),"#,##0円")&amp;CHAR(10)&amp;"(A)",VLOOKUP(A10,#REF!,13,FALSE))))))</f>
        <v/>
      </c>
      <c r="I10" s="5" t="str">
        <f>IF(A10="","",VLOOKUP(A10,#REF!,14,FALSE))</f>
        <v/>
      </c>
      <c r="J10" s="6" t="str">
        <f>IF(A10="","",IF(VLOOKUP(A10,#REF!,13,FALSE)="他官署で調達手続きを実施のため","－",IF(VLOOKUP(A10,#REF!,20,FALSE)="②同種の他の契約の予定価格を類推されるおそれがあるため公表しない","－",IF(VLOOKUP(A10,#REF!,20,FALSE)="－","－",IF(VLOOKUP(A10,#REF!,6,FALSE)&lt;&gt;"",TEXT(VLOOKUP(A10,#REF!,16,FALSE),"#.0%")&amp;CHAR(10)&amp;"(B/A×100)",VLOOKUP(A10,#REF!,16,FALSE))))))</f>
        <v/>
      </c>
      <c r="K10" s="19"/>
      <c r="L10" s="6" t="str">
        <f>IF(A10="","",IF(VLOOKUP(A10,#REF!,26,FALSE)="①公益社団法人","公社",IF(VLOOKUP(A10,#REF!,26,FALSE)="②公益財団法人","公財","")))</f>
        <v/>
      </c>
      <c r="M10" s="6" t="str">
        <f>IF(A10="","",VLOOKUP(A10,#REF!,27,FALSE))</f>
        <v/>
      </c>
      <c r="N10" s="6" t="str">
        <f>IF(A10="","",IF(VLOOKUP(A10,#REF!,27,FALSE)="国所管",VLOOKUP(A10,#REF!,21,FALSE),""))</f>
        <v/>
      </c>
      <c r="O10" s="7"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17"/>
      <c r="B11" s="2" t="str">
        <f>IF(A11="","",VLOOKUP(A11,#REF!,4,FALSE))</f>
        <v/>
      </c>
      <c r="C11" s="1" t="str">
        <f>IF(A11="","",VLOOKUP(A11,#REF!,5,FALSE))</f>
        <v/>
      </c>
      <c r="D11" s="3" t="str">
        <f>IF(A11="","",VLOOKUP(A11,#REF!,8,FALSE))</f>
        <v/>
      </c>
      <c r="E11" s="2" t="str">
        <f>IF(A11="","",VLOOKUP(A11,#REF!,9,FALSE))</f>
        <v/>
      </c>
      <c r="F11" s="4" t="str">
        <f>IF(A11="","",VLOOKUP(A11,#REF!,10,FALSE))</f>
        <v/>
      </c>
      <c r="G11" s="18" t="str">
        <f>IF(A11="","",VLOOKUP(A11,#REF!,30,FALSE))</f>
        <v/>
      </c>
      <c r="H11" s="5"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5" t="str">
        <f>IF(A11="","",VLOOKUP(A11,#REF!,14,FALSE))</f>
        <v/>
      </c>
      <c r="J11" s="6"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19"/>
      <c r="L11" s="6" t="str">
        <f>IF(A11="","",IF(VLOOKUP(A11,#REF!,26,FALSE)="①公益社団法人","公社",IF(VLOOKUP(A11,#REF!,26,FALSE)="②公益財団法人","公財","")))</f>
        <v/>
      </c>
      <c r="M11" s="6" t="str">
        <f>IF(A11="","",VLOOKUP(A11,#REF!,27,FALSE))</f>
        <v/>
      </c>
      <c r="N11" s="6" t="str">
        <f>IF(A11="","",IF(VLOOKUP(A11,#REF!,27,FALSE)="国所管",VLOOKUP(A11,#REF!,21,FALSE),""))</f>
        <v/>
      </c>
      <c r="O11" s="7"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7"/>
      <c r="B12" s="2" t="str">
        <f>IF(A12="","",VLOOKUP(A12,#REF!,4,FALSE))</f>
        <v/>
      </c>
      <c r="C12" s="1" t="str">
        <f>IF(A12="","",VLOOKUP(A12,#REF!,5,FALSE))</f>
        <v/>
      </c>
      <c r="D12" s="3" t="str">
        <f>IF(A12="","",VLOOKUP(A12,#REF!,8,FALSE))</f>
        <v/>
      </c>
      <c r="E12" s="2" t="str">
        <f>IF(A12="","",VLOOKUP(A12,#REF!,9,FALSE))</f>
        <v/>
      </c>
      <c r="F12" s="4" t="str">
        <f>IF(A12="","",VLOOKUP(A12,#REF!,10,FALSE))</f>
        <v/>
      </c>
      <c r="G12" s="18" t="str">
        <f>IF(A12="","",VLOOKUP(A12,#REF!,30,FALSE))</f>
        <v/>
      </c>
      <c r="H12" s="5"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5" t="str">
        <f>IF(A12="","",VLOOKUP(A12,#REF!,14,FALSE))</f>
        <v/>
      </c>
      <c r="J12" s="6"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19"/>
      <c r="L12" s="6" t="str">
        <f>IF(A12="","",IF(VLOOKUP(A12,#REF!,26,FALSE)="①公益社団法人","公社",IF(VLOOKUP(A12,#REF!,26,FALSE)="②公益財団法人","公財","")))</f>
        <v/>
      </c>
      <c r="M12" s="6" t="str">
        <f>IF(A12="","",VLOOKUP(A12,#REF!,27,FALSE))</f>
        <v/>
      </c>
      <c r="N12" s="6" t="str">
        <f>IF(A12="","",IF(VLOOKUP(A12,#REF!,27,FALSE)="国所管",VLOOKUP(A12,#REF!,21,FALSE),""))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2021-11-24T07:13:28Z</dcterms:modified>
</cp:coreProperties>
</file>