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別紙様式３!$B$1:$N$35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3" i="5" l="1"/>
  <c r="P44" i="5"/>
  <c r="P24" i="5"/>
  <c r="P20" i="5"/>
  <c r="P36" i="5"/>
  <c r="P32" i="5"/>
  <c r="P14" i="5"/>
  <c r="P17" i="5"/>
  <c r="P75" i="5"/>
  <c r="P47" i="5"/>
  <c r="P22" i="5"/>
  <c r="P82" i="5"/>
  <c r="P86" i="5"/>
  <c r="P87" i="5"/>
  <c r="P78" i="5"/>
  <c r="P99" i="5"/>
  <c r="P53" i="5"/>
  <c r="P34" i="5"/>
  <c r="P16" i="5"/>
  <c r="P79" i="5"/>
  <c r="P74" i="5"/>
  <c r="P19" i="5"/>
  <c r="P83" i="5"/>
  <c r="P55" i="5"/>
  <c r="P30" i="5"/>
  <c r="P38" i="5"/>
  <c r="P29" i="5"/>
  <c r="P57" i="5"/>
  <c r="P92" i="5"/>
  <c r="P61" i="5"/>
  <c r="P88" i="5"/>
  <c r="P67" i="5"/>
  <c r="P70" i="5"/>
  <c r="P43" i="5"/>
  <c r="P18" i="5"/>
  <c r="P26" i="5"/>
  <c r="P58" i="5"/>
  <c r="P54" i="5"/>
  <c r="P97" i="5"/>
  <c r="P13" i="5"/>
  <c r="P98" i="5"/>
  <c r="P81" i="5"/>
  <c r="P77" i="5"/>
  <c r="P80" i="5"/>
  <c r="P59" i="5"/>
  <c r="P66" i="5"/>
  <c r="P49" i="5"/>
  <c r="P35" i="5"/>
  <c r="P100" i="5"/>
  <c r="P39" i="5"/>
  <c r="P45" i="5"/>
  <c r="P23" i="5"/>
  <c r="P11" i="5"/>
  <c r="P37" i="5"/>
  <c r="P65" i="5"/>
  <c r="P89" i="5"/>
  <c r="P102" i="5"/>
  <c r="P62" i="5"/>
  <c r="P85" i="5"/>
  <c r="P41" i="5"/>
  <c r="P8" i="5"/>
  <c r="P7" i="5"/>
  <c r="P71" i="5"/>
  <c r="P12" i="5"/>
  <c r="P90" i="5"/>
  <c r="P48" i="5"/>
  <c r="P42" i="5"/>
  <c r="P50" i="5"/>
  <c r="P93" i="5"/>
  <c r="P72" i="5"/>
  <c r="P96" i="5"/>
  <c r="P51" i="5"/>
  <c r="P21" i="5"/>
  <c r="P40" i="5"/>
  <c r="P31" i="5"/>
  <c r="P15" i="5"/>
  <c r="P104" i="5"/>
  <c r="P73" i="5"/>
  <c r="P84" i="5"/>
  <c r="P28" i="5"/>
  <c r="P60" i="5"/>
  <c r="P76" i="5"/>
  <c r="P101" i="5"/>
  <c r="P10" i="5"/>
  <c r="P103" i="5"/>
  <c r="P95" i="5"/>
  <c r="P64" i="5"/>
  <c r="P52" i="5"/>
  <c r="P69" i="5"/>
  <c r="P68" i="5"/>
  <c r="P33" i="5"/>
  <c r="P94" i="5"/>
  <c r="P56" i="5"/>
  <c r="P105" i="5"/>
  <c r="P27" i="5"/>
  <c r="P91" i="5"/>
  <c r="P46" i="5"/>
  <c r="P9" i="5"/>
  <c r="P25" i="5"/>
  <c r="P6" i="5" l="1"/>
  <c r="O13" i="5"/>
  <c r="O46" i="5"/>
  <c r="H46" i="5"/>
  <c r="J46" i="5"/>
  <c r="J75" i="5"/>
  <c r="H75" i="5"/>
  <c r="O75" i="5"/>
  <c r="O7" i="5"/>
  <c r="H104" i="5"/>
  <c r="O104" i="5"/>
  <c r="J104" i="5"/>
  <c r="O17" i="5"/>
  <c r="J82" i="5"/>
  <c r="H82" i="5"/>
  <c r="O82" i="5"/>
  <c r="J99" i="5"/>
  <c r="H99" i="5"/>
  <c r="O99" i="5"/>
  <c r="H57" i="5"/>
  <c r="O57" i="5"/>
  <c r="J57" i="5"/>
  <c r="O38" i="5"/>
  <c r="J38" i="5"/>
  <c r="H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O10" i="5"/>
  <c r="H79" i="5"/>
  <c r="O79" i="5"/>
  <c r="J79" i="5"/>
  <c r="J98" i="5"/>
  <c r="H98" i="5"/>
  <c r="O98" i="5"/>
  <c r="H39" i="5"/>
  <c r="O39" i="5"/>
  <c r="J39" i="5"/>
  <c r="O25" i="5"/>
  <c r="J42" i="5"/>
  <c r="H42" i="5"/>
  <c r="O42" i="5"/>
  <c r="J91" i="5"/>
  <c r="H91" i="5"/>
  <c r="O91" i="5"/>
  <c r="O77" i="5"/>
  <c r="J77" i="5"/>
  <c r="H77" i="5"/>
  <c r="J51" i="5"/>
  <c r="H51" i="5"/>
  <c r="O51" i="5"/>
  <c r="O6" i="5"/>
  <c r="J100" i="5"/>
  <c r="H100" i="5"/>
  <c r="O100" i="5"/>
  <c r="O86" i="5"/>
  <c r="J86" i="5"/>
  <c r="H86" i="5"/>
  <c r="O14" i="5"/>
  <c r="H97" i="5"/>
  <c r="O97" i="5"/>
  <c r="J97" i="5"/>
  <c r="O93" i="5"/>
  <c r="J93" i="5"/>
  <c r="H93" i="5"/>
  <c r="J66" i="5"/>
  <c r="H66" i="5"/>
  <c r="O66" i="5"/>
  <c r="O85" i="5"/>
  <c r="J85" i="5"/>
  <c r="H85" i="5"/>
  <c r="O9" i="5"/>
  <c r="O26" i="5"/>
  <c r="H72" i="5"/>
  <c r="O72" i="5"/>
  <c r="J72" i="5"/>
  <c r="H56" i="5"/>
  <c r="O56" i="5"/>
  <c r="J56" i="5"/>
  <c r="O23" i="5"/>
  <c r="H87" i="5"/>
  <c r="O87" i="5"/>
  <c r="J87" i="5"/>
  <c r="O54" i="5"/>
  <c r="J54" i="5"/>
  <c r="H54" i="5"/>
  <c r="H80" i="5"/>
  <c r="O80" i="5"/>
  <c r="J80" i="5"/>
  <c r="H96" i="5"/>
  <c r="O96" i="5"/>
  <c r="J96" i="5"/>
  <c r="O30" i="5"/>
  <c r="J30" i="5"/>
  <c r="H30" i="5"/>
  <c r="H81" i="5"/>
  <c r="O81" i="5"/>
  <c r="J81" i="5"/>
  <c r="J84" i="5"/>
  <c r="H84" i="5"/>
  <c r="O84" i="5"/>
  <c r="O19" i="5"/>
  <c r="H88" i="5"/>
  <c r="O88" i="5"/>
  <c r="J88" i="5"/>
  <c r="H41" i="5"/>
  <c r="O41" i="5"/>
  <c r="J41" i="5"/>
  <c r="H55" i="5"/>
  <c r="O55" i="5"/>
  <c r="J55" i="5"/>
  <c r="H40" i="5"/>
  <c r="O40" i="5"/>
  <c r="J40" i="5"/>
  <c r="J68" i="5"/>
  <c r="H68" i="5"/>
  <c r="O68" i="5"/>
  <c r="O69" i="5"/>
  <c r="J69" i="5"/>
  <c r="H69" i="5"/>
  <c r="J34" i="5"/>
  <c r="H34" i="5"/>
  <c r="O34" i="5"/>
  <c r="H64" i="5"/>
  <c r="O64" i="5"/>
  <c r="J64" i="5"/>
  <c r="H65" i="5"/>
  <c r="O65" i="5"/>
  <c r="J65" i="5"/>
  <c r="O102" i="5"/>
  <c r="J102" i="5"/>
  <c r="H102" i="5"/>
  <c r="O101" i="5"/>
  <c r="J101" i="5"/>
  <c r="H101" i="5"/>
  <c r="O61" i="5"/>
  <c r="J61" i="5"/>
  <c r="H61" i="5"/>
  <c r="J59" i="5"/>
  <c r="H59" i="5"/>
  <c r="O59" i="5"/>
  <c r="J35" i="5"/>
  <c r="H35" i="5"/>
  <c r="O35" i="5"/>
  <c r="O53" i="5"/>
  <c r="J53" i="5"/>
  <c r="H53" i="5"/>
  <c r="O27" i="5"/>
  <c r="O24" i="5"/>
  <c r="O37" i="5"/>
  <c r="J37" i="5"/>
  <c r="H37" i="5"/>
  <c r="H47" i="5"/>
  <c r="O47" i="5"/>
  <c r="J47" i="5"/>
  <c r="J52" i="5"/>
  <c r="H52" i="5"/>
  <c r="O52" i="5"/>
  <c r="H89" i="5"/>
  <c r="O89" i="5"/>
  <c r="J89" i="5"/>
  <c r="O70" i="5"/>
  <c r="J70" i="5"/>
  <c r="H70" i="5"/>
  <c r="J43" i="5"/>
  <c r="H43" i="5"/>
  <c r="O43" i="5"/>
  <c r="H48" i="5"/>
  <c r="O48" i="5"/>
  <c r="J48" i="5"/>
  <c r="J76" i="5"/>
  <c r="H76" i="5"/>
  <c r="O76" i="5"/>
  <c r="J44" i="5"/>
  <c r="H44" i="5"/>
  <c r="O44" i="5"/>
  <c r="J74" i="5"/>
  <c r="H74" i="5"/>
  <c r="O74" i="5"/>
  <c r="O8" i="5"/>
  <c r="H33" i="5"/>
  <c r="O33" i="5"/>
  <c r="J33" i="5"/>
  <c r="O15" i="5"/>
  <c r="J36" i="5"/>
  <c r="H36" i="5"/>
  <c r="O36" i="5"/>
  <c r="O22" i="5"/>
  <c r="O11" i="5"/>
  <c r="H32" i="5"/>
  <c r="O32" i="5"/>
  <c r="J32" i="5"/>
  <c r="O29" i="5"/>
  <c r="J29" i="5"/>
  <c r="H29" i="5"/>
  <c r="J60" i="5"/>
  <c r="H60" i="5"/>
  <c r="O60" i="5"/>
  <c r="J28" i="5"/>
  <c r="H28" i="5"/>
  <c r="O28" i="5"/>
  <c r="H71" i="5"/>
  <c r="O71" i="5"/>
  <c r="J71" i="5"/>
  <c r="H49" i="5"/>
  <c r="O49" i="5"/>
  <c r="J49" i="5"/>
  <c r="H105" i="5"/>
  <c r="O105" i="5"/>
  <c r="J105" i="5"/>
  <c r="O18" i="5"/>
  <c r="O20" i="5"/>
  <c r="O21" i="5"/>
  <c r="O16" i="5"/>
  <c r="J90" i="5"/>
  <c r="H90" i="5"/>
  <c r="O90" i="5"/>
  <c r="H31" i="5"/>
  <c r="O31" i="5"/>
  <c r="J31" i="5"/>
  <c r="O12" i="5"/>
  <c r="J92" i="5"/>
  <c r="H92" i="5"/>
  <c r="O92" i="5"/>
  <c r="O62" i="5"/>
  <c r="J62" i="5"/>
  <c r="H62" i="5"/>
  <c r="M73" i="5"/>
  <c r="N78" i="5"/>
  <c r="N94" i="5"/>
  <c r="N83" i="5"/>
  <c r="N79" i="5"/>
  <c r="N98" i="5"/>
  <c r="N42" i="5"/>
  <c r="N91" i="5"/>
  <c r="N77" i="5"/>
  <c r="N33" i="5"/>
  <c r="N100" i="5"/>
  <c r="N86" i="5"/>
  <c r="N97" i="5"/>
  <c r="N93" i="5"/>
  <c r="N85" i="5"/>
  <c r="N74" i="5"/>
  <c r="N89" i="5"/>
  <c r="N105" i="5"/>
  <c r="N87" i="5"/>
  <c r="N80" i="5"/>
  <c r="N96" i="5"/>
  <c r="N90" i="5"/>
  <c r="N81" i="5"/>
  <c r="N84" i="5"/>
  <c r="N95" i="5"/>
  <c r="N103" i="5"/>
  <c r="N76" i="5"/>
  <c r="N75" i="5"/>
  <c r="N104" i="5"/>
  <c r="N34" i="5"/>
  <c r="N82" i="5"/>
  <c r="N99" i="5"/>
  <c r="N102" i="5"/>
  <c r="N101" i="5"/>
  <c r="N92" i="5"/>
  <c r="N62" i="5"/>
  <c r="N88" i="5"/>
  <c r="L88" i="5"/>
  <c r="D88" i="5"/>
  <c r="G88" i="5"/>
  <c r="B62" i="5"/>
  <c r="F39" i="5"/>
  <c r="E74" i="5"/>
  <c r="I62" i="5"/>
  <c r="K39" i="5"/>
  <c r="F92" i="5"/>
  <c r="B39" i="5"/>
  <c r="C88" i="5"/>
  <c r="I88" i="5"/>
  <c r="B92" i="5"/>
  <c r="G62" i="5"/>
  <c r="L62" i="5"/>
  <c r="F88" i="5"/>
  <c r="K88" i="5"/>
  <c r="I92" i="5"/>
  <c r="F62" i="5"/>
  <c r="E88" i="5"/>
  <c r="B88" i="5"/>
  <c r="M88" i="5"/>
  <c r="C62" i="5"/>
  <c r="M62" i="5"/>
  <c r="C39" i="5"/>
  <c r="I39" i="5"/>
  <c r="G74" i="5"/>
  <c r="G39" i="5"/>
  <c r="L39" i="5"/>
  <c r="C74" i="5"/>
  <c r="I74" i="5"/>
  <c r="M74" i="5"/>
  <c r="D39" i="5"/>
  <c r="E39" i="5"/>
  <c r="M39" i="5"/>
  <c r="D74" i="5"/>
  <c r="L74" i="5"/>
  <c r="E92" i="5"/>
  <c r="K92" i="5"/>
  <c r="L71" i="5"/>
  <c r="B74" i="5"/>
  <c r="F74" i="5"/>
  <c r="K74" i="5"/>
  <c r="C92" i="5"/>
  <c r="L92" i="5"/>
  <c r="B71" i="5"/>
  <c r="M35" i="5"/>
  <c r="L35" i="5"/>
  <c r="D73" i="5"/>
  <c r="I35" i="5"/>
  <c r="I73" i="5"/>
  <c r="M92" i="5"/>
  <c r="K62" i="5"/>
  <c r="G35" i="5"/>
  <c r="C35" i="5"/>
  <c r="C73" i="5"/>
  <c r="G73" i="5"/>
  <c r="L73" i="5"/>
  <c r="G71" i="5"/>
  <c r="D92" i="5"/>
  <c r="G92" i="5"/>
  <c r="D62" i="5"/>
  <c r="E62" i="5"/>
  <c r="B35" i="5"/>
  <c r="F35" i="5"/>
  <c r="K35" i="5"/>
  <c r="B73" i="5"/>
  <c r="F73" i="5"/>
  <c r="K73" i="5"/>
  <c r="D35" i="5"/>
  <c r="E35"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K33" i="5"/>
  <c r="L33" i="5"/>
  <c r="M33" i="5"/>
  <c r="F33" i="5"/>
  <c r="I33" i="5"/>
  <c r="G33" i="5"/>
  <c r="E33" i="5"/>
  <c r="B33" i="5"/>
  <c r="C33" i="5"/>
  <c r="D33"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L28" i="5"/>
  <c r="M28" i="5"/>
  <c r="K28" i="5"/>
  <c r="I28" i="5"/>
  <c r="G28" i="5"/>
  <c r="E28" i="5"/>
  <c r="B28" i="5"/>
  <c r="C28" i="5"/>
  <c r="F28" i="5"/>
  <c r="D28" i="5"/>
  <c r="K85" i="5"/>
  <c r="L85" i="5"/>
  <c r="M85" i="5"/>
  <c r="F85" i="5"/>
  <c r="G85" i="5"/>
  <c r="I85" i="5"/>
  <c r="E85" i="5"/>
  <c r="B85" i="5"/>
  <c r="C85" i="5"/>
  <c r="D85" i="5"/>
  <c r="K49" i="5"/>
  <c r="L49" i="5"/>
  <c r="M49" i="5"/>
  <c r="F49" i="5"/>
  <c r="I49" i="5"/>
  <c r="G49" i="5"/>
  <c r="E49" i="5"/>
  <c r="B49" i="5"/>
  <c r="C49" i="5"/>
  <c r="D49"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87" i="5"/>
  <c r="K87" i="5"/>
  <c r="L87" i="5"/>
  <c r="I87" i="5"/>
  <c r="F87" i="5"/>
  <c r="G87" i="5"/>
  <c r="C87" i="5"/>
  <c r="D87" i="5"/>
  <c r="E87" i="5"/>
  <c r="B87" i="5"/>
  <c r="K54" i="5"/>
  <c r="L54" i="5"/>
  <c r="I54" i="5"/>
  <c r="E54" i="5"/>
  <c r="F54" i="5"/>
  <c r="M54" i="5"/>
  <c r="G54" i="5"/>
  <c r="D54" i="5"/>
  <c r="B54" i="5"/>
  <c r="C54" i="5"/>
  <c r="L80" i="5"/>
  <c r="M80" i="5"/>
  <c r="I80" i="5"/>
  <c r="K80" i="5"/>
  <c r="G80" i="5"/>
  <c r="B80" i="5"/>
  <c r="C80" i="5"/>
  <c r="D80" i="5"/>
  <c r="E80" i="5"/>
  <c r="F80"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84" i="5"/>
  <c r="M84" i="5"/>
  <c r="K84" i="5"/>
  <c r="I84" i="5"/>
  <c r="G84" i="5"/>
  <c r="F84" i="5"/>
  <c r="B84" i="5"/>
  <c r="C84" i="5"/>
  <c r="D84" i="5"/>
  <c r="E84"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38" i="5" l="1"/>
  <c r="N39" i="5"/>
  <c r="N43" i="5"/>
  <c r="N32" i="5"/>
  <c r="N67" i="5"/>
  <c r="N37" i="5"/>
  <c r="N44" i="5"/>
  <c r="N48" i="5"/>
  <c r="N60" i="5"/>
  <c r="N61" i="5"/>
  <c r="N68" i="5"/>
  <c r="N46" i="5"/>
  <c r="N54" i="5"/>
  <c r="N63" i="5"/>
  <c r="N64" i="5"/>
  <c r="N55" i="5"/>
  <c r="N56" i="5"/>
  <c r="N58" i="5"/>
  <c r="N28" i="5"/>
  <c r="N69" i="5"/>
  <c r="N40" i="5"/>
  <c r="N45" i="5"/>
  <c r="N71" i="5"/>
  <c r="N72" i="5"/>
  <c r="N29" i="5"/>
  <c r="N36" i="5"/>
  <c r="N51" i="5"/>
  <c r="N57" i="5"/>
  <c r="N65" i="5"/>
  <c r="N30" i="5"/>
  <c r="N73" i="5"/>
  <c r="N70" i="5"/>
  <c r="N47" i="5"/>
  <c r="N53" i="5"/>
  <c r="N59" i="5"/>
  <c r="N41" i="5"/>
  <c r="N50" i="5"/>
  <c r="N31" i="5"/>
  <c r="N66" i="5"/>
  <c r="N49" i="5"/>
  <c r="N35" i="5"/>
  <c r="N52" i="5"/>
</calcChain>
</file>

<file path=xl/sharedStrings.xml><?xml version="1.0" encoding="utf-8"?>
<sst xmlns="http://schemas.openxmlformats.org/spreadsheetml/2006/main" count="191" uniqueCount="63">
  <si>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</si>
  <si>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</si>
  <si>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</si>
  <si>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</si>
  <si>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</si>
  <si>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</si>
  <si>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</si>
  <si>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</si>
  <si>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</si>
  <si>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</si>
  <si>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</si>
  <si>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</si>
  <si>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</si>
  <si>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</si>
  <si>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</si>
  <si>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</si>
  <si>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寺田　広紀
東京都千代田区霞が関３－１－１</t>
  </si>
  <si>
    <t>－</t>
  </si>
  <si>
    <t>地理的表示の新規指定に向けた説明会運営業務　一式</t>
  </si>
  <si>
    <t>株式会社津々浦々
東京都千代田区大手町２－６－２</t>
  </si>
  <si>
    <t>一般競争入札</t>
  </si>
  <si>
    <t>同種の他の契約の予定価格を類推されるおそれがあるため公表しない</t>
  </si>
  <si>
    <t>令和3年度インターネット番組等の制作　一式</t>
  </si>
  <si>
    <t>株式会社綜研情報工芸
東京都港区芝２－３－３</t>
  </si>
  <si>
    <t>QRコード付証明書等読取システムの改修　一式</t>
  </si>
  <si>
    <t>ＥＳＫ株式会社
東京都大田区中央１－１－１１</t>
  </si>
  <si>
    <t>伝送用パソコン等の借入　13台</t>
  </si>
  <si>
    <t>株式会社ハツコーエレクトロニクス
東京都中央区日本橋蛎殻町１－３９－５</t>
  </si>
  <si>
    <t>国税電子申告・納税システムに係るダイレクト納付及びマルチペイメントネットワーク回線接続用通信機器等の借入　　一式</t>
  </si>
  <si>
    <t>ＮＥＣネッツエスアイ株式会社
東京都文京区後楽２－６－１</t>
  </si>
  <si>
    <t>「令和3年分給与所得の源泉徴収票等の法定調書の作成と提出の手引」の刷成　4,761,400部</t>
  </si>
  <si>
    <t>共立印刷株式会社
東京都板橋区清水町３６－１</t>
  </si>
  <si>
    <t>令和3年度確定申告書等作成コーナー用WWWサーバの提供及び運用業務の委託　一式</t>
  </si>
  <si>
    <t>株式会社日立製作所
東京都千代田区丸の内１－６－６</t>
  </si>
  <si>
    <t>一般競争入札
（総合評価方式）</t>
  </si>
  <si>
    <t>適格請求書等保存方式（いわゆるインボイス制度）に関する業界専門誌への記事下広告の掲載　一式</t>
  </si>
  <si>
    <t>株式会社読売ＩＳ
東京都中央区日本橋人形町３－９－１</t>
  </si>
  <si>
    <t>不動産の価格形成要因調査等の業務委託　一式</t>
  </si>
  <si>
    <t>一般財団法人日本不動産研究所
東京都港区虎ノ門１－３－１</t>
  </si>
  <si>
    <t>令和4年度国税庁等ホームページ環境の提供及び運用業務の委託　一式</t>
  </si>
  <si>
    <t>「確定申告書等作成コーナー用マニュアルチラシ　外3件」の刷成　のべ12,261,000部</t>
  </si>
  <si>
    <t>支出負担行為担当官
国税庁長官官房会計課長
奈良井　功
東京都千代田区霞が関３－１－１</t>
  </si>
  <si>
    <t>株式会社ウエブプリンティング
埼玉県戸田市美女木４－２７－１８</t>
  </si>
  <si>
    <t>「国税還付金振込通知書NK803（KSK用）（区分2）」の刷成　のべ4,410,000セット</t>
  </si>
  <si>
    <t>ナカバヤシ株式会社
大阪府大阪市中央区北浜東１－２０</t>
  </si>
  <si>
    <t>統計分析手法を活用した調査選定支援システムの運用支援　一式</t>
  </si>
  <si>
    <t>株式会社金融エンジニアリング・グループ
東京都中央区新川２丁目２７番１号</t>
  </si>
  <si>
    <t>複合機の購入等
54台ほか</t>
  </si>
  <si>
    <t>富士フイルムビジネスイノベーションジャパン株式会社
東京都江東区豊洲２－２－１</t>
  </si>
  <si>
    <t>令和3年度乗用自動車の購入等（区分6）　19台</t>
  </si>
  <si>
    <t>日産自動車販売株式会社
東京都港区海岸３－１８－１７</t>
  </si>
  <si>
    <t>令和3年度乗用自動車の購入等（区分7）　16台</t>
  </si>
  <si>
    <t>令和3年度乗用自動車の購入等（区分8）　1台</t>
  </si>
  <si>
    <t>本田技研工業株式会社
東京都港区南青山２－１－１</t>
  </si>
  <si>
    <t>デジタルフォレンジック関連機材の購入等　一式</t>
  </si>
  <si>
    <t>ＡＯＳデータ株式会社
東京都港区虎ノ門５－１－５メトロシティ神谷町</t>
  </si>
  <si>
    <t>「令和3年分青色申告決算書及び収支内訳書関係書類　区分1」の刷成　のべ3,480,710部</t>
  </si>
  <si>
    <t>株式会社アイネット
東京都中央区銀座７－１６－２１</t>
  </si>
  <si>
    <t>「令和3年分青色申告決算書及び収支内訳書関係書類　区分2」の刷成　のべ2,569,640部</t>
  </si>
  <si>
    <t>冨士印刷株式会社
東京都千代田区神田三崎町３－４－１０</t>
  </si>
  <si>
    <t>「令和3年分青色申告決算書及び収支内訳書関係書類　区分3」の刷成　のべ4,249,880部</t>
  </si>
  <si>
    <t>「令和3年分年末調整関係書類（区分7）」の刷成【再度公告】　244,140部</t>
  </si>
  <si>
    <t>凸版印刷株式会社
東京都台東区台東１－５－１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</si>
</sst>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80" fontId="8" fillId="0" borderId="5" xfId="6" applyNumberFormat="1" applyFont="1" applyFill="1" applyBorder="1" applyAlignment="1">
      <alignment horizontal="center" vertical="center" wrapText="1"/>
    </xf>
    <xf numFmtId="178" fontId="6" fillId="0" borderId="5" xfId="1"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6" xfId="6" applyNumberFormat="1" applyFont="1" applyFill="1" applyBorder="1" applyAlignment="1">
      <alignment horizontal="center" vertical="center" wrapText="1"/>
    </xf>
    <xf numFmtId="185"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38" fontId="8" fillId="0" borderId="2" xfId="3" applyFont="1" applyFill="1" applyBorder="1" applyAlignment="1">
      <alignment horizontal="center" vertical="center" wrapText="1"/>
    </xf>
    <xf numFmtId="182"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A6" sqref="A6:A105"/>
    </sheetView>
  </sheetViews>
  <sheetFormatPr defaultColWidth="9" defaultRowHeight="11.25"/>
  <cols>
    <col min="1" max="1" width="7.25" style="11" customWidth="1"/>
    <col min="2" max="2" width="30.625" style="10" customWidth="1"/>
    <col min="3" max="3" width="20.625" style="11" customWidth="1"/>
    <col min="4" max="4" width="14.375" style="11" customWidth="1"/>
    <col min="5" max="5" width="20.625" style="10" customWidth="1"/>
    <col min="6" max="7" width="14.375" style="10" customWidth="1"/>
    <col min="8" max="8" width="14.625" style="17" customWidth="1"/>
    <col min="9" max="9" width="14.625" style="11" customWidth="1"/>
    <col min="10" max="10" width="7.625" style="18" customWidth="1"/>
    <col min="11" max="12" width="8.125" style="10" customWidth="1"/>
    <col min="13" max="13" width="8.125" style="19" customWidth="1"/>
    <col min="14" max="14" width="13.375" style="10" customWidth="1"/>
    <col min="15" max="15" width="11.25" style="10" customWidth="1"/>
    <col min="16" max="16384" width="9" style="10"/>
  </cols>
  <sheetData>
    <row r="1" spans="1:16" ht="27.75" customHeight="1">
      <c r="A1" s="29"/>
      <c r="B1" s="32" t="s">
        <v>11</v>
      </c>
      <c r="C1" s="33"/>
      <c r="D1" s="33"/>
      <c r="E1" s="33"/>
      <c r="F1" s="33"/>
      <c r="G1" s="33"/>
      <c r="H1" s="34"/>
      <c r="I1" s="33"/>
      <c r="J1" s="33"/>
      <c r="K1" s="33"/>
      <c r="L1" s="33"/>
      <c r="M1" s="33"/>
      <c r="N1" s="33"/>
    </row>
    <row r="2" spans="1:16">
      <c r="A2" s="30"/>
    </row>
    <row r="3" spans="1:16">
      <c r="A3" s="30"/>
      <c r="B3" s="12"/>
      <c r="N3" s="13"/>
    </row>
    <row r="4" spans="1:16" ht="21.95" customHeight="1">
      <c r="A4" s="30"/>
      <c r="B4" s="22" t="s">
        <v>12</v>
      </c>
      <c r="C4" s="22" t="s">
        <v>2</v>
      </c>
      <c r="D4" s="22" t="s">
        <v>3</v>
      </c>
      <c r="E4" s="22" t="s">
        <v>4</v>
      </c>
      <c r="F4" s="23" t="s">
        <v>5</v>
      </c>
      <c r="G4" s="22" t="s">
        <v>13</v>
      </c>
      <c r="H4" s="25" t="s">
        <v>6</v>
      </c>
      <c r="I4" s="22" t="s">
        <v>7</v>
      </c>
      <c r="J4" s="26" t="s">
        <v>8</v>
      </c>
      <c r="K4" s="27" t="s">
        <v>14</v>
      </c>
      <c r="L4" s="28"/>
      <c r="M4" s="28"/>
      <c r="N4" s="23" t="s">
        <v>15</v>
      </c>
    </row>
    <row r="5" spans="1:16" s="15" customFormat="1" ht="36.75" customHeight="1">
      <c r="A5" s="31"/>
      <c r="B5" s="22"/>
      <c r="C5" s="22"/>
      <c r="D5" s="22"/>
      <c r="E5" s="22"/>
      <c r="F5" s="24"/>
      <c r="G5" s="22"/>
      <c r="H5" s="25"/>
      <c r="I5" s="22"/>
      <c r="J5" s="26"/>
      <c r="K5" s="14" t="s">
        <v>9</v>
      </c>
      <c r="L5" s="14" t="s">
        <v>10</v>
      </c>
      <c r="M5" s="20" t="s">
        <v>0</v>
      </c>
      <c r="N5" s="24"/>
    </row>
    <row r="6" spans="1:16" s="15" customFormat="1" ht="78" customHeight="1">
      <c r="A6" s="16"/>
      <c r="B6" s="2" t="s">
        <v>18</v>
      </c>
      <c r="C6" s="1" t="s">
        <v>16</v>
      </c>
      <c r="D6" s="21">
        <v>44379</v>
      </c>
      <c r="E6" s="2" t="s">
        <v>19</v>
      </c>
      <c r="F6" s="3">
        <v>4010001188623</v>
      </c>
      <c r="G6" s="4" t="s">
        <v>20</v>
      </c>
      <c r="H6" s="5" t="s">
        <v>21</v>
      </c>
      <c r="I6" s="5">
        <v>10230000</v>
      </c>
      <c r="J6" s="6" t="s">
        <v>17</v>
      </c>
      <c r="K6" s="7" t="s">
        <v>1</v>
      </c>
      <c r="L6" s="7">
        <v>0</v>
      </c>
      <c r="M6" s="8" t="s">
        <v>1</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60" customHeight="1">
      <c r="A7" s="16"/>
      <c r="B7" s="2" t="s">
        <v>22</v>
      </c>
      <c r="C7" s="1" t="s">
        <v>16</v>
      </c>
      <c r="D7" s="21">
        <v>44379</v>
      </c>
      <c r="E7" s="2" t="s">
        <v>23</v>
      </c>
      <c r="F7" s="3">
        <v>6010401053722</v>
      </c>
      <c r="G7" s="4" t="s">
        <v>20</v>
      </c>
      <c r="H7" s="5" t="s">
        <v>21</v>
      </c>
      <c r="I7" s="5">
        <v>9625000</v>
      </c>
      <c r="J7" s="6" t="s">
        <v>17</v>
      </c>
      <c r="K7" s="7" t="s">
        <v>1</v>
      </c>
      <c r="L7" s="7">
        <v>0</v>
      </c>
      <c r="M7" s="8" t="s">
        <v>1</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60" customHeight="1">
      <c r="A8" s="16"/>
      <c r="B8" s="2" t="s">
        <v>24</v>
      </c>
      <c r="C8" s="1" t="s">
        <v>16</v>
      </c>
      <c r="D8" s="21">
        <v>44379</v>
      </c>
      <c r="E8" s="2" t="s">
        <v>25</v>
      </c>
      <c r="F8" s="3">
        <v>1010801016399</v>
      </c>
      <c r="G8" s="4" t="s">
        <v>20</v>
      </c>
      <c r="H8" s="5" t="s">
        <v>21</v>
      </c>
      <c r="I8" s="5">
        <v>1639000</v>
      </c>
      <c r="J8" s="6" t="s">
        <v>17</v>
      </c>
      <c r="K8" s="7" t="s">
        <v>1</v>
      </c>
      <c r="L8" s="7">
        <v>0</v>
      </c>
      <c r="M8" s="8" t="s">
        <v>1</v>
      </c>
      <c r="N8" s="9">
        <v>0</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60" customHeight="1">
      <c r="A9" s="16"/>
      <c r="B9" s="2" t="s">
        <v>26</v>
      </c>
      <c r="C9" s="1" t="s">
        <v>16</v>
      </c>
      <c r="D9" s="21">
        <v>44379</v>
      </c>
      <c r="E9" s="2" t="s">
        <v>27</v>
      </c>
      <c r="F9" s="3">
        <v>3010001054537</v>
      </c>
      <c r="G9" s="4" t="s">
        <v>20</v>
      </c>
      <c r="H9" s="5" t="s">
        <v>21</v>
      </c>
      <c r="I9" s="5">
        <v>4460720</v>
      </c>
      <c r="J9" s="6" t="s">
        <v>17</v>
      </c>
      <c r="K9" s="7" t="s">
        <v>1</v>
      </c>
      <c r="L9" s="7">
        <v>0</v>
      </c>
      <c r="M9" s="8" t="s">
        <v>1</v>
      </c>
      <c r="N9" s="9">
        <v>0</v>
      </c>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60" customHeight="1">
      <c r="A10" s="16"/>
      <c r="B10" s="2" t="s">
        <v>28</v>
      </c>
      <c r="C10" s="1" t="s">
        <v>16</v>
      </c>
      <c r="D10" s="21">
        <v>44379</v>
      </c>
      <c r="E10" s="2" t="s">
        <v>29</v>
      </c>
      <c r="F10" s="3">
        <v>6010001135680</v>
      </c>
      <c r="G10" s="4" t="s">
        <v>20</v>
      </c>
      <c r="H10" s="5" t="s">
        <v>21</v>
      </c>
      <c r="I10" s="5">
        <v>5933356</v>
      </c>
      <c r="J10" s="6" t="s">
        <v>17</v>
      </c>
      <c r="K10" s="7" t="s">
        <v>1</v>
      </c>
      <c r="L10" s="7">
        <v>0</v>
      </c>
      <c r="M10" s="8" t="s">
        <v>1</v>
      </c>
      <c r="N10" s="9">
        <v>0</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60" customHeight="1">
      <c r="A11" s="16"/>
      <c r="B11" s="2" t="s">
        <v>30</v>
      </c>
      <c r="C11" s="1" t="s">
        <v>16</v>
      </c>
      <c r="D11" s="21">
        <v>44379</v>
      </c>
      <c r="E11" s="2" t="s">
        <v>31</v>
      </c>
      <c r="F11" s="3">
        <v>2011401001699</v>
      </c>
      <c r="G11" s="4" t="s">
        <v>20</v>
      </c>
      <c r="H11" s="5" t="s">
        <v>21</v>
      </c>
      <c r="I11" s="5">
        <v>15188866</v>
      </c>
      <c r="J11" s="6" t="s">
        <v>17</v>
      </c>
      <c r="K11" s="7" t="s">
        <v>1</v>
      </c>
      <c r="L11" s="7">
        <v>0</v>
      </c>
      <c r="M11" s="8" t="s">
        <v>1</v>
      </c>
      <c r="N11" s="9">
        <v>0</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60" customHeight="1">
      <c r="A12" s="16"/>
      <c r="B12" s="2" t="s">
        <v>32</v>
      </c>
      <c r="C12" s="1" t="s">
        <v>16</v>
      </c>
      <c r="D12" s="21">
        <v>44383</v>
      </c>
      <c r="E12" s="2" t="s">
        <v>33</v>
      </c>
      <c r="F12" s="3">
        <v>7010001008844</v>
      </c>
      <c r="G12" s="4" t="s">
        <v>34</v>
      </c>
      <c r="H12" s="5" t="s">
        <v>21</v>
      </c>
      <c r="I12" s="5">
        <v>1262463400</v>
      </c>
      <c r="J12" s="6" t="s">
        <v>17</v>
      </c>
      <c r="K12" s="7" t="s">
        <v>1</v>
      </c>
      <c r="L12" s="7">
        <v>0</v>
      </c>
      <c r="M12" s="8" t="s">
        <v>1</v>
      </c>
      <c r="N12" s="9">
        <v>0</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60" customHeight="1">
      <c r="A13" s="16"/>
      <c r="B13" s="2" t="s">
        <v>35</v>
      </c>
      <c r="C13" s="1" t="s">
        <v>16</v>
      </c>
      <c r="D13" s="21">
        <v>44383</v>
      </c>
      <c r="E13" s="2" t="s">
        <v>36</v>
      </c>
      <c r="F13" s="3">
        <v>6010001031723</v>
      </c>
      <c r="G13" s="4" t="s">
        <v>20</v>
      </c>
      <c r="H13" s="5" t="s">
        <v>21</v>
      </c>
      <c r="I13" s="5">
        <v>9814366</v>
      </c>
      <c r="J13" s="6" t="s">
        <v>17</v>
      </c>
      <c r="K13" s="7" t="s">
        <v>1</v>
      </c>
      <c r="L13" s="7">
        <v>0</v>
      </c>
      <c r="M13" s="8" t="s">
        <v>1</v>
      </c>
      <c r="N13" s="9">
        <v>0</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16"/>
      <c r="B14" s="2" t="s">
        <v>37</v>
      </c>
      <c r="C14" s="1" t="s">
        <v>16</v>
      </c>
      <c r="D14" s="21">
        <v>44383</v>
      </c>
      <c r="E14" s="2" t="s">
        <v>38</v>
      </c>
      <c r="F14" s="3">
        <v>2010405009567</v>
      </c>
      <c r="G14" s="4" t="s">
        <v>20</v>
      </c>
      <c r="H14" s="5" t="s">
        <v>21</v>
      </c>
      <c r="I14" s="5">
        <v>14740000</v>
      </c>
      <c r="J14" s="6" t="s">
        <v>17</v>
      </c>
      <c r="K14" s="7" t="s">
        <v>1</v>
      </c>
      <c r="L14" s="7">
        <v>0</v>
      </c>
      <c r="M14" s="8" t="s">
        <v>1</v>
      </c>
      <c r="N14" s="9">
        <v>0</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6"/>
      <c r="B15" s="2" t="s">
        <v>39</v>
      </c>
      <c r="C15" s="1" t="s">
        <v>16</v>
      </c>
      <c r="D15" s="21">
        <v>44384</v>
      </c>
      <c r="E15" s="2" t="s">
        <v>33</v>
      </c>
      <c r="F15" s="3">
        <v>7010001008844</v>
      </c>
      <c r="G15" s="4" t="s">
        <v>34</v>
      </c>
      <c r="H15" s="5" t="s">
        <v>21</v>
      </c>
      <c r="I15" s="5">
        <v>251324172</v>
      </c>
      <c r="J15" s="6" t="s">
        <v>17</v>
      </c>
      <c r="K15" s="7" t="s">
        <v>1</v>
      </c>
      <c r="L15" s="7">
        <v>0</v>
      </c>
      <c r="M15" s="8" t="s">
        <v>1</v>
      </c>
      <c r="N15" s="9">
        <v>0</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60" customHeight="1">
      <c r="A16" s="16"/>
      <c r="B16" s="2" t="s">
        <v>40</v>
      </c>
      <c r="C16" s="1" t="s">
        <v>41</v>
      </c>
      <c r="D16" s="21">
        <v>44393</v>
      </c>
      <c r="E16" s="2" t="s">
        <v>42</v>
      </c>
      <c r="F16" s="3">
        <v>6030001100427</v>
      </c>
      <c r="G16" s="4" t="s">
        <v>20</v>
      </c>
      <c r="H16" s="5" t="s">
        <v>21</v>
      </c>
      <c r="I16" s="5">
        <v>3567603</v>
      </c>
      <c r="J16" s="6" t="s">
        <v>17</v>
      </c>
      <c r="K16" s="7" t="s">
        <v>1</v>
      </c>
      <c r="L16" s="7">
        <v>0</v>
      </c>
      <c r="M16" s="8" t="s">
        <v>1</v>
      </c>
      <c r="N16" s="9">
        <v>0</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60" customHeight="1">
      <c r="A17" s="16"/>
      <c r="B17" s="2" t="s">
        <v>43</v>
      </c>
      <c r="C17" s="1" t="s">
        <v>41</v>
      </c>
      <c r="D17" s="21">
        <v>44393</v>
      </c>
      <c r="E17" s="2" t="s">
        <v>44</v>
      </c>
      <c r="F17" s="3">
        <v>4120001086023</v>
      </c>
      <c r="G17" s="4" t="s">
        <v>20</v>
      </c>
      <c r="H17" s="5" t="s">
        <v>21</v>
      </c>
      <c r="I17" s="5">
        <v>112543200</v>
      </c>
      <c r="J17" s="6" t="s">
        <v>17</v>
      </c>
      <c r="K17" s="7" t="s">
        <v>1</v>
      </c>
      <c r="L17" s="7">
        <v>0</v>
      </c>
      <c r="M17" s="8" t="s">
        <v>1</v>
      </c>
      <c r="N17" s="9">
        <v>0</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60" customHeight="1">
      <c r="A18" s="16"/>
      <c r="B18" s="2" t="s">
        <v>45</v>
      </c>
      <c r="C18" s="1" t="s">
        <v>41</v>
      </c>
      <c r="D18" s="21">
        <v>44404</v>
      </c>
      <c r="E18" s="2" t="s">
        <v>46</v>
      </c>
      <c r="F18" s="3">
        <v>5010001134122</v>
      </c>
      <c r="G18" s="4" t="s">
        <v>20</v>
      </c>
      <c r="H18" s="5" t="s">
        <v>21</v>
      </c>
      <c r="I18" s="5">
        <v>5940000</v>
      </c>
      <c r="J18" s="6" t="s">
        <v>17</v>
      </c>
      <c r="K18" s="7" t="s">
        <v>1</v>
      </c>
      <c r="L18" s="7">
        <v>0</v>
      </c>
      <c r="M18" s="8" t="s">
        <v>1</v>
      </c>
      <c r="N18" s="9">
        <v>0</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60" customHeight="1">
      <c r="A19" s="16"/>
      <c r="B19" s="2" t="s">
        <v>47</v>
      </c>
      <c r="C19" s="1" t="s">
        <v>41</v>
      </c>
      <c r="D19" s="21">
        <v>44404</v>
      </c>
      <c r="E19" s="2" t="s">
        <v>48</v>
      </c>
      <c r="F19" s="3">
        <v>1011101015050</v>
      </c>
      <c r="G19" s="4" t="s">
        <v>20</v>
      </c>
      <c r="H19" s="5" t="s">
        <v>21</v>
      </c>
      <c r="I19" s="5">
        <v>62258240</v>
      </c>
      <c r="J19" s="6" t="s">
        <v>17</v>
      </c>
      <c r="K19" s="7" t="s">
        <v>1</v>
      </c>
      <c r="L19" s="7">
        <v>0</v>
      </c>
      <c r="M19" s="8" t="s">
        <v>1</v>
      </c>
      <c r="N19" s="9">
        <v>0</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60" customHeight="1">
      <c r="A20" s="16"/>
      <c r="B20" s="2" t="s">
        <v>49</v>
      </c>
      <c r="C20" s="1" t="s">
        <v>41</v>
      </c>
      <c r="D20" s="21">
        <v>44404</v>
      </c>
      <c r="E20" s="2" t="s">
        <v>50</v>
      </c>
      <c r="F20" s="3">
        <v>9010401021692</v>
      </c>
      <c r="G20" s="4" t="s">
        <v>34</v>
      </c>
      <c r="H20" s="5" t="s">
        <v>21</v>
      </c>
      <c r="I20" s="5">
        <v>43771763</v>
      </c>
      <c r="J20" s="6" t="s">
        <v>17</v>
      </c>
      <c r="K20" s="7" t="s">
        <v>1</v>
      </c>
      <c r="L20" s="7">
        <v>0</v>
      </c>
      <c r="M20" s="8" t="s">
        <v>1</v>
      </c>
      <c r="N20" s="9">
        <v>0</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60" customHeight="1">
      <c r="A21" s="16"/>
      <c r="B21" s="2" t="s">
        <v>51</v>
      </c>
      <c r="C21" s="1" t="s">
        <v>41</v>
      </c>
      <c r="D21" s="21">
        <v>44404</v>
      </c>
      <c r="E21" s="2" t="s">
        <v>50</v>
      </c>
      <c r="F21" s="3">
        <v>9010401021692</v>
      </c>
      <c r="G21" s="4" t="s">
        <v>34</v>
      </c>
      <c r="H21" s="5" t="s">
        <v>21</v>
      </c>
      <c r="I21" s="5">
        <v>36906842</v>
      </c>
      <c r="J21" s="6" t="s">
        <v>17</v>
      </c>
      <c r="K21" s="7" t="s">
        <v>1</v>
      </c>
      <c r="L21" s="7">
        <v>0</v>
      </c>
      <c r="M21" s="8" t="s">
        <v>1</v>
      </c>
      <c r="N21" s="9">
        <v>0</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60" customHeight="1">
      <c r="A22" s="16"/>
      <c r="B22" s="2" t="s">
        <v>52</v>
      </c>
      <c r="C22" s="1" t="s">
        <v>41</v>
      </c>
      <c r="D22" s="21">
        <v>44404</v>
      </c>
      <c r="E22" s="2" t="s">
        <v>53</v>
      </c>
      <c r="F22" s="3">
        <v>6010401027577</v>
      </c>
      <c r="G22" s="4" t="s">
        <v>34</v>
      </c>
      <c r="H22" s="5" t="s">
        <v>21</v>
      </c>
      <c r="I22" s="5">
        <v>2120270</v>
      </c>
      <c r="J22" s="6" t="s">
        <v>17</v>
      </c>
      <c r="K22" s="7" t="s">
        <v>1</v>
      </c>
      <c r="L22" s="7">
        <v>0</v>
      </c>
      <c r="M22" s="8" t="s">
        <v>1</v>
      </c>
      <c r="N22" s="9">
        <v>0</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60" customHeight="1">
      <c r="A23" s="16"/>
      <c r="B23" s="2" t="s">
        <v>54</v>
      </c>
      <c r="C23" s="1" t="s">
        <v>41</v>
      </c>
      <c r="D23" s="21">
        <v>44407</v>
      </c>
      <c r="E23" s="2" t="s">
        <v>55</v>
      </c>
      <c r="F23" s="3">
        <v>8010401117533</v>
      </c>
      <c r="G23" s="4" t="s">
        <v>20</v>
      </c>
      <c r="H23" s="5" t="s">
        <v>21</v>
      </c>
      <c r="I23" s="5">
        <v>2412300</v>
      </c>
      <c r="J23" s="6" t="s">
        <v>17</v>
      </c>
      <c r="K23" s="7" t="s">
        <v>1</v>
      </c>
      <c r="L23" s="7">
        <v>0</v>
      </c>
      <c r="M23" s="8" t="s">
        <v>1</v>
      </c>
      <c r="N23" s="9">
        <v>0</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60" customHeight="1">
      <c r="A24" s="16"/>
      <c r="B24" s="2" t="s">
        <v>56</v>
      </c>
      <c r="C24" s="1" t="s">
        <v>41</v>
      </c>
      <c r="D24" s="21">
        <v>44407</v>
      </c>
      <c r="E24" s="2" t="s">
        <v>57</v>
      </c>
      <c r="F24" s="3">
        <v>5010001067883</v>
      </c>
      <c r="G24" s="4" t="s">
        <v>20</v>
      </c>
      <c r="H24" s="5" t="s">
        <v>21</v>
      </c>
      <c r="I24" s="5">
        <v>3427770</v>
      </c>
      <c r="J24" s="6" t="s">
        <v>17</v>
      </c>
      <c r="K24" s="7" t="s">
        <v>1</v>
      </c>
      <c r="L24" s="7">
        <v>0</v>
      </c>
      <c r="M24" s="8" t="s">
        <v>1</v>
      </c>
      <c r="N24" s="9">
        <v>0</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60" customHeight="1">
      <c r="A25" s="16"/>
      <c r="B25" s="2" t="s">
        <v>58</v>
      </c>
      <c r="C25" s="1" t="s">
        <v>41</v>
      </c>
      <c r="D25" s="21">
        <v>44407</v>
      </c>
      <c r="E25" s="2" t="s">
        <v>59</v>
      </c>
      <c r="F25" s="3">
        <v>4010001121823</v>
      </c>
      <c r="G25" s="4" t="s">
        <v>20</v>
      </c>
      <c r="H25" s="5" t="s">
        <v>21</v>
      </c>
      <c r="I25" s="5">
        <v>2970000</v>
      </c>
      <c r="J25" s="6" t="s">
        <v>17</v>
      </c>
      <c r="K25" s="7" t="s">
        <v>1</v>
      </c>
      <c r="L25" s="7">
        <v>0</v>
      </c>
      <c r="M25" s="8" t="s">
        <v>1</v>
      </c>
      <c r="N25" s="9">
        <v>0</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60" customHeight="1">
      <c r="A26" s="16"/>
      <c r="B26" s="2" t="s">
        <v>60</v>
      </c>
      <c r="C26" s="1" t="s">
        <v>41</v>
      </c>
      <c r="D26" s="21">
        <v>44407</v>
      </c>
      <c r="E26" s="2" t="s">
        <v>57</v>
      </c>
      <c r="F26" s="3">
        <v>5010001067883</v>
      </c>
      <c r="G26" s="4" t="s">
        <v>20</v>
      </c>
      <c r="H26" s="5" t="s">
        <v>21</v>
      </c>
      <c r="I26" s="5">
        <v>4251784</v>
      </c>
      <c r="J26" s="6" t="s">
        <v>17</v>
      </c>
      <c r="K26" s="7" t="s">
        <v>1</v>
      </c>
      <c r="L26" s="7">
        <v>0</v>
      </c>
      <c r="M26" s="8" t="s">
        <v>1</v>
      </c>
      <c r="N26" s="9">
        <v>0</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60" customHeight="1">
      <c r="A27" s="16"/>
      <c r="B27" s="2" t="s">
        <v>61</v>
      </c>
      <c r="C27" s="1" t="s">
        <v>41</v>
      </c>
      <c r="D27" s="21">
        <v>44407</v>
      </c>
      <c r="E27" s="2" t="s">
        <v>62</v>
      </c>
      <c r="F27" s="3">
        <v>7010501016231</v>
      </c>
      <c r="G27" s="4" t="s">
        <v>20</v>
      </c>
      <c r="H27" s="5" t="s">
        <v>21</v>
      </c>
      <c r="I27" s="5">
        <v>5775000</v>
      </c>
      <c r="J27" s="6" t="s">
        <v>17</v>
      </c>
      <c r="K27" s="7" t="s">
        <v>1</v>
      </c>
      <c r="L27" s="7">
        <v>0</v>
      </c>
      <c r="M27" s="8" t="s">
        <v>1</v>
      </c>
      <c r="N27" s="9">
        <v>0</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60" customHeight="1">
      <c r="A28" s="16"/>
      <c r="B28" s="2" t="str">
        <f>IF(A28="","",VLOOKUP(A28,#REF!,5,FALSE))</f>
        <v/>
      </c>
      <c r="C28" s="1" t="str">
        <f>IF(A28="","",VLOOKUP(A28,#REF!,6,FALSE))</f>
        <v/>
      </c>
      <c r="D28" s="21" t="str">
        <f>IF(A28="","",VLOOKUP(A28,#REF!,9,FALSE))</f>
        <v/>
      </c>
      <c r="E28" s="2" t="str">
        <f>IF(A28="","",VLOOKUP(A28,#REF!,10,FALSE))</f>
        <v/>
      </c>
      <c r="F28" s="3" t="str">
        <f>IF(A28="","",VLOOKUP(A28,#REF!,11,FALSE))</f>
        <v/>
      </c>
      <c r="G28" s="4" t="str">
        <f>IF(A28="","",IF(VLOOKUP(A28,#REF!,12,FALSE)="②一般競争入札（総合評価方式）","一般競争入札"&amp;CHAR(10)&amp;"（総合評価方式）","一般競争入札"))</f>
        <v/>
      </c>
      <c r="H28" s="5" t="str">
        <f>IF(A28="","",IF(VLOOKUP(A28,#REF!,14,FALSE)="他官署で調達手続きを実施のため","他官署で調達手続きを実施のため",IF(VLOOKUP(A28,#REF!,21,FALSE)="②同種の他の契約の予定価格を類推されるおそれがあるため公表しない","同種の他の契約の予定価格を類推されるおそれがあるため公表しない",IF(VLOOKUP(A28,#REF!,21,FALSE)="－","－",IF(VLOOKUP(A28,#REF!,7,FALSE)&lt;&gt;"",TEXT(VLOOKUP(A28,#REF!,14,FALSE),"#,##0円")&amp;CHAR(10)&amp;"(A)",VLOOKUP(A28,#REF!,14,FALSE))))))</f>
        <v/>
      </c>
      <c r="I28" s="5" t="str">
        <f>IF(A28="","",VLOOKUP(A28,#REF!,15,FALSE))</f>
        <v/>
      </c>
      <c r="J28" s="6" t="str">
        <f>IF(A28="","",IF(VLOOKUP(A28,#REF!,14,FALSE)="他官署で調達手続きを実施のため","－",IF(VLOOKUP(A28,#REF!,21,FALSE)="②同種の他の契約の予定価格を類推されるおそれがあるため公表しない","－",IF(VLOOKUP(A28,#REF!,21,FALSE)="－","－",IF(VLOOKUP(A28,#REF!,7,FALSE)&lt;&gt;"",TEXT(VLOOKUP(A28,#REF!,17,FALSE),"#.0%")&amp;CHAR(10)&amp;"(B/A×100)",VLOOKUP(A28,#REF!,17,FALSE))))))</f>
        <v/>
      </c>
      <c r="K28" s="7" t="str">
        <f>IF(A28="","",IF(VLOOKUP(A28,#REF!,27,FALSE)="①公益社団法人","公社",IF(VLOOKUP(A28,#REF!,27,FALSE)="②公益財団法人","公財","")))</f>
        <v/>
      </c>
      <c r="L28" s="7" t="str">
        <f>IF(A28="","",VLOOKUP(A28,#REF!,28,FALSE))</f>
        <v/>
      </c>
      <c r="M28" s="8" t="str">
        <f>IF(A28="","",IF(VLOOKUP(A28,#REF!,28,FALSE)="国所管",VLOOKUP(A28,#REF!,22,FALSE),""))</f>
        <v/>
      </c>
      <c r="N28" s="9" t="str">
        <f>IF(A28="","",IF(AND(P28="○",O28="分担契約/単価契約"),"単価契約"&amp;CHAR(10)&amp;"予定調達総額 "&amp;TEXT(VLOOKUP(A28,#REF!,16,FALSE),"#,##0円")&amp;"(B)"&amp;CHAR(10)&amp;"分担契約"&amp;CHAR(10)&amp;VLOOKUP(A28,#REF!,32,FALSE),IF(AND(P28="○",O28="分担契約"),"分担契約"&amp;CHAR(10)&amp;"契約総額 "&amp;TEXT(VLOOKUP(A28,#REF!,16,FALSE),"#,##0円")&amp;"(B)"&amp;CHAR(10)&amp;VLOOKUP(A28,#REF!,32,FALSE),(IF(O28="分担契約/単価契約","単価契約"&amp;CHAR(10)&amp;"予定調達総額 "&amp;TEXT(VLOOKUP(A28,#REF!,16,FALSE),"#,##0円")&amp;CHAR(10)&amp;"分担契約"&amp;CHAR(10)&amp;VLOOKUP(A28,#REF!,32,FALSE),IF(O28="分担契約","分担契約"&amp;CHAR(10)&amp;"契約総額 "&amp;TEXT(VLOOKUP(A28,#REF!,16,FALSE),"#,##0円")&amp;CHAR(10)&amp;VLOOKUP(A28,#REF!,32,FALSE),IF(O28="単価契約","単価契約"&amp;CHAR(10)&amp;"予定調達総額 "&amp;TEXT(VLOOKUP(A28,#REF!,16,FALSE),"#,##0円")&amp;CHAR(10)&amp;VLOOKUP(A28,#REF!,32,FALSE),VLOOKUP(A28,#REF!,32,FALSE))))))))</f>
        <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60" customHeight="1">
      <c r="A29" s="16"/>
      <c r="B29" s="2" t="str">
        <f>IF(A29="","",VLOOKUP(A29,#REF!,5,FALSE))</f>
        <v/>
      </c>
      <c r="C29" s="1" t="str">
        <f>IF(A29="","",VLOOKUP(A29,#REF!,6,FALSE))</f>
        <v/>
      </c>
      <c r="D29" s="21" t="str">
        <f>IF(A29="","",VLOOKUP(A29,#REF!,9,FALSE))</f>
        <v/>
      </c>
      <c r="E29" s="2" t="str">
        <f>IF(A29="","",VLOOKUP(A29,#REF!,10,FALSE))</f>
        <v/>
      </c>
      <c r="F29" s="3" t="str">
        <f>IF(A29="","",VLOOKUP(A29,#REF!,11,FALSE))</f>
        <v/>
      </c>
      <c r="G29" s="4" t="str">
        <f>IF(A29="","",IF(VLOOKUP(A29,#REF!,12,FALSE)="②一般競争入札（総合評価方式）","一般競争入札"&amp;CHAR(10)&amp;"（総合評価方式）","一般競争入札"))</f>
        <v/>
      </c>
      <c r="H29" s="5" t="str">
        <f>IF(A29="","",IF(VLOOKUP(A29,#REF!,14,FALSE)="他官署で調達手続きを実施のため","他官署で調達手続きを実施のため",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5" t="str">
        <f>IF(A29="","",VLOOKUP(A29,#REF!,15,FALSE))</f>
        <v/>
      </c>
      <c r="J29" s="6" t="str">
        <f>IF(A29="","",IF(VLOOKUP(A29,#REF!,14,FALSE)="他官署で調達手続きを実施のため","－",IF(VLOOKUP(A29,#REF!,21,FALSE)="②同種の他の契約の予定価格を類推されるおそれがあるため公表しない","－",IF(VLOOKUP(A29,#REF!,21,FALSE)="－","－",IF(VLOOKUP(A29,#REF!,7,FALSE)&lt;&gt;"",TEXT(VLOOKUP(A29,#REF!,17,FALSE),"#.0%")&amp;CHAR(10)&amp;"(B/A×100)",VLOOKUP(A29,#REF!,17,FALSE))))))</f>
        <v/>
      </c>
      <c r="K29" s="7" t="str">
        <f>IF(A29="","",IF(VLOOKUP(A29,#REF!,27,FALSE)="①公益社団法人","公社",IF(VLOOKUP(A29,#REF!,27,FALSE)="②公益財団法人","公財","")))</f>
        <v/>
      </c>
      <c r="L29" s="7" t="str">
        <f>IF(A29="","",VLOOKUP(A29,#REF!,28,FALSE))</f>
        <v/>
      </c>
      <c r="M29" s="8" t="str">
        <f>IF(A29="","",IF(VLOOKUP(A29,#REF!,28,FALSE)="国所管",VLOOKUP(A29,#REF!,22,FALSE),""))</f>
        <v/>
      </c>
      <c r="N29" s="9"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60" customHeight="1">
      <c r="A30" s="16"/>
      <c r="B30" s="2" t="str">
        <f>IF(A30="","",VLOOKUP(A30,#REF!,5,FALSE))</f>
        <v/>
      </c>
      <c r="C30" s="1" t="str">
        <f>IF(A30="","",VLOOKUP(A30,#REF!,6,FALSE))</f>
        <v/>
      </c>
      <c r="D30" s="21" t="str">
        <f>IF(A30="","",VLOOKUP(A30,#REF!,9,FALSE))</f>
        <v/>
      </c>
      <c r="E30" s="2" t="str">
        <f>IF(A30="","",VLOOKUP(A30,#REF!,10,FALSE))</f>
        <v/>
      </c>
      <c r="F30" s="3" t="str">
        <f>IF(A30="","",VLOOKUP(A30,#REF!,11,FALSE))</f>
        <v/>
      </c>
      <c r="G30" s="4" t="str">
        <f>IF(A30="","",IF(VLOOKUP(A30,#REF!,12,FALSE)="②一般競争入札（総合評価方式）","一般競争入札"&amp;CHAR(10)&amp;"（総合評価方式）","一般競争入札"))</f>
        <v/>
      </c>
      <c r="H30" s="5" t="str">
        <f>IF(A30="","",IF(VLOOKUP(A30,#REF!,14,FALSE)="他官署で調達手続きを実施のため","他官署で調達手続きを実施のため",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5" t="str">
        <f>IF(A30="","",VLOOKUP(A30,#REF!,15,FALSE))</f>
        <v/>
      </c>
      <c r="J30" s="6" t="str">
        <f>IF(A30="","",IF(VLOOKUP(A30,#REF!,14,FALSE)="他官署で調達手続きを実施のため","－",IF(VLOOKUP(A30,#REF!,21,FALSE)="②同種の他の契約の予定価格を類推されるおそれがあるため公表しない","－",IF(VLOOKUP(A30,#REF!,21,FALSE)="－","－",IF(VLOOKUP(A30,#REF!,7,FALSE)&lt;&gt;"",TEXT(VLOOKUP(A30,#REF!,17,FALSE),"#.0%")&amp;CHAR(10)&amp;"(B/A×100)",VLOOKUP(A30,#REF!,17,FALSE))))))</f>
        <v/>
      </c>
      <c r="K30" s="7" t="str">
        <f>IF(A30="","",IF(VLOOKUP(A30,#REF!,27,FALSE)="①公益社団法人","公社",IF(VLOOKUP(A30,#REF!,27,FALSE)="②公益財団法人","公財","")))</f>
        <v/>
      </c>
      <c r="L30" s="7" t="str">
        <f>IF(A30="","",VLOOKUP(A30,#REF!,28,FALSE))</f>
        <v/>
      </c>
      <c r="M30" s="8" t="str">
        <f>IF(A30="","",IF(VLOOKUP(A30,#REF!,28,FALSE)="国所管",VLOOKUP(A30,#REF!,22,FALSE),""))</f>
        <v/>
      </c>
      <c r="N30" s="9"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60" customHeight="1">
      <c r="A31" s="16"/>
      <c r="B31" s="2" t="str">
        <f>IF(A31="","",VLOOKUP(A31,#REF!,5,FALSE))</f>
        <v/>
      </c>
      <c r="C31" s="1" t="str">
        <f>IF(A31="","",VLOOKUP(A31,#REF!,6,FALSE))</f>
        <v/>
      </c>
      <c r="D31" s="21" t="str">
        <f>IF(A31="","",VLOOKUP(A31,#REF!,9,FALSE))</f>
        <v/>
      </c>
      <c r="E31" s="2" t="str">
        <f>IF(A31="","",VLOOKUP(A31,#REF!,10,FALSE))</f>
        <v/>
      </c>
      <c r="F31" s="3" t="str">
        <f>IF(A31="","",VLOOKUP(A31,#REF!,11,FALSE))</f>
        <v/>
      </c>
      <c r="G31" s="4" t="str">
        <f>IF(A31="","",IF(VLOOKUP(A31,#REF!,12,FALSE)="②一般競争入札（総合評価方式）","一般競争入札"&amp;CHAR(10)&amp;"（総合評価方式）","一般競争入札"))</f>
        <v/>
      </c>
      <c r="H31" s="5" t="str">
        <f>IF(A31="","",IF(VLOOKUP(A31,#REF!,14,FALSE)="他官署で調達手続きを実施のため","他官署で調達手続きを実施のため",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5" t="str">
        <f>IF(A31="","",VLOOKUP(A31,#REF!,15,FALSE))</f>
        <v/>
      </c>
      <c r="J31" s="6" t="str">
        <f>IF(A31="","",IF(VLOOKUP(A31,#REF!,14,FALSE)="他官署で調達手続きを実施のため","－",IF(VLOOKUP(A31,#REF!,21,FALSE)="②同種の他の契約の予定価格を類推されるおそれがあるため公表しない","－",IF(VLOOKUP(A31,#REF!,21,FALSE)="－","－",IF(VLOOKUP(A31,#REF!,7,FALSE)&lt;&gt;"",TEXT(VLOOKUP(A31,#REF!,17,FALSE),"#.0%")&amp;CHAR(10)&amp;"(B/A×100)",VLOOKUP(A31,#REF!,17,FALSE))))))</f>
        <v/>
      </c>
      <c r="K31" s="7" t="str">
        <f>IF(A31="","",IF(VLOOKUP(A31,#REF!,27,FALSE)="①公益社団法人","公社",IF(VLOOKUP(A31,#REF!,27,FALSE)="②公益財団法人","公財","")))</f>
        <v/>
      </c>
      <c r="L31" s="7" t="str">
        <f>IF(A31="","",VLOOKUP(A31,#REF!,28,FALSE))</f>
        <v/>
      </c>
      <c r="M31" s="8" t="str">
        <f>IF(A31="","",IF(VLOOKUP(A31,#REF!,28,FALSE)="国所管",VLOOKUP(A31,#REF!,22,FALSE),""))</f>
        <v/>
      </c>
      <c r="N31" s="9"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60" customHeight="1">
      <c r="A32" s="16"/>
      <c r="B32" s="2" t="str">
        <f>IF(A32="","",VLOOKUP(A32,#REF!,5,FALSE))</f>
        <v/>
      </c>
      <c r="C32" s="1" t="str">
        <f>IF(A32="","",VLOOKUP(A32,#REF!,6,FALSE))</f>
        <v/>
      </c>
      <c r="D32" s="21" t="str">
        <f>IF(A32="","",VLOOKUP(A32,#REF!,9,FALSE))</f>
        <v/>
      </c>
      <c r="E32" s="2" t="str">
        <f>IF(A32="","",VLOOKUP(A32,#REF!,10,FALSE))</f>
        <v/>
      </c>
      <c r="F32" s="3" t="str">
        <f>IF(A32="","",VLOOKUP(A32,#REF!,11,FALSE))</f>
        <v/>
      </c>
      <c r="G32" s="4" t="str">
        <f>IF(A32="","",IF(VLOOKUP(A32,#REF!,12,FALSE)="②一般競争入札（総合評価方式）","一般競争入札"&amp;CHAR(10)&amp;"（総合評価方式）","一般競争入札"))</f>
        <v/>
      </c>
      <c r="H32" s="5" t="str">
        <f>IF(A32="","",IF(VLOOKUP(A32,#REF!,14,FALSE)="他官署で調達手続きを実施のため","他官署で調達手続きを実施のため",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5" t="str">
        <f>IF(A32="","",VLOOKUP(A32,#REF!,15,FALSE))</f>
        <v/>
      </c>
      <c r="J32" s="6" t="str">
        <f>IF(A32="","",IF(VLOOKUP(A32,#REF!,14,FALSE)="他官署で調達手続きを実施のため","－",IF(VLOOKUP(A32,#REF!,21,FALSE)="②同種の他の契約の予定価格を類推されるおそれがあるため公表しない","－",IF(VLOOKUP(A32,#REF!,21,FALSE)="－","－",IF(VLOOKUP(A32,#REF!,7,FALSE)&lt;&gt;"",TEXT(VLOOKUP(A32,#REF!,17,FALSE),"#.0%")&amp;CHAR(10)&amp;"(B/A×100)",VLOOKUP(A32,#REF!,17,FALSE))))))</f>
        <v/>
      </c>
      <c r="K32" s="7" t="str">
        <f>IF(A32="","",IF(VLOOKUP(A32,#REF!,27,FALSE)="①公益社団法人","公社",IF(VLOOKUP(A32,#REF!,27,FALSE)="②公益財団法人","公財","")))</f>
        <v/>
      </c>
      <c r="L32" s="7" t="str">
        <f>IF(A32="","",VLOOKUP(A32,#REF!,28,FALSE))</f>
        <v/>
      </c>
      <c r="M32" s="8" t="str">
        <f>IF(A32="","",IF(VLOOKUP(A32,#REF!,28,FALSE)="国所管",VLOOKUP(A32,#REF!,22,FALSE),""))</f>
        <v/>
      </c>
      <c r="N32" s="9"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60" customHeight="1">
      <c r="A33" s="16"/>
      <c r="B33" s="2" t="str">
        <f>IF(A33="","",VLOOKUP(A33,#REF!,5,FALSE))</f>
        <v/>
      </c>
      <c r="C33" s="1" t="str">
        <f>IF(A33="","",VLOOKUP(A33,#REF!,6,FALSE))</f>
        <v/>
      </c>
      <c r="D33" s="21" t="str">
        <f>IF(A33="","",VLOOKUP(A33,#REF!,9,FALSE))</f>
        <v/>
      </c>
      <c r="E33" s="2" t="str">
        <f>IF(A33="","",VLOOKUP(A33,#REF!,10,FALSE))</f>
        <v/>
      </c>
      <c r="F33" s="3" t="str">
        <f>IF(A33="","",VLOOKUP(A33,#REF!,11,FALSE))</f>
        <v/>
      </c>
      <c r="G33" s="4" t="str">
        <f>IF(A33="","",IF(VLOOKUP(A33,#REF!,12,FALSE)="②一般競争入札（総合評価方式）","一般競争入札"&amp;CHAR(10)&amp;"（総合評価方式）","一般競争入札"))</f>
        <v/>
      </c>
      <c r="H33" s="5" t="str">
        <f>IF(A33="","",IF(VLOOKUP(A33,#REF!,14,FALSE)="他官署で調達手続きを実施のため","他官署で調達手続きを実施のため",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5" t="str">
        <f>IF(A33="","",VLOOKUP(A33,#REF!,15,FALSE))</f>
        <v/>
      </c>
      <c r="J33" s="6" t="str">
        <f>IF(A33="","",IF(VLOOKUP(A33,#REF!,14,FALSE)="他官署で調達手続きを実施のため","－",IF(VLOOKUP(A33,#REF!,21,FALSE)="②同種の他の契約の予定価格を類推されるおそれがあるため公表しない","－",IF(VLOOKUP(A33,#REF!,21,FALSE)="－","－",IF(VLOOKUP(A33,#REF!,7,FALSE)&lt;&gt;"",TEXT(VLOOKUP(A33,#REF!,17,FALSE),"#.0%")&amp;CHAR(10)&amp;"(B/A×100)",VLOOKUP(A33,#REF!,17,FALSE))))))</f>
        <v/>
      </c>
      <c r="K33" s="7" t="str">
        <f>IF(A33="","",IF(VLOOKUP(A33,#REF!,27,FALSE)="①公益社団法人","公社",IF(VLOOKUP(A33,#REF!,27,FALSE)="②公益財団法人","公財","")))</f>
        <v/>
      </c>
      <c r="L33" s="7" t="str">
        <f>IF(A33="","",VLOOKUP(A33,#REF!,28,FALSE))</f>
        <v/>
      </c>
      <c r="M33" s="8" t="str">
        <f>IF(A33="","",IF(VLOOKUP(A33,#REF!,28,FALSE)="国所管",VLOOKUP(A33,#REF!,22,FALSE),""))</f>
        <v/>
      </c>
      <c r="N33" s="9"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60" customHeight="1">
      <c r="A34" s="16"/>
      <c r="B34" s="2" t="str">
        <f>IF(A34="","",VLOOKUP(A34,#REF!,5,FALSE))</f>
        <v/>
      </c>
      <c r="C34" s="1" t="str">
        <f>IF(A34="","",VLOOKUP(A34,#REF!,6,FALSE))</f>
        <v/>
      </c>
      <c r="D34" s="21" t="str">
        <f>IF(A34="","",VLOOKUP(A34,#REF!,9,FALSE))</f>
        <v/>
      </c>
      <c r="E34" s="2" t="str">
        <f>IF(A34="","",VLOOKUP(A34,#REF!,10,FALSE))</f>
        <v/>
      </c>
      <c r="F34" s="3" t="str">
        <f>IF(A34="","",VLOOKUP(A34,#REF!,11,FALSE))</f>
        <v/>
      </c>
      <c r="G34" s="4" t="str">
        <f>IF(A34="","",IF(VLOOKUP(A34,#REF!,12,FALSE)="②一般競争入札（総合評価方式）","一般競争入札"&amp;CHAR(10)&amp;"（総合評価方式）","一般競争入札"))</f>
        <v/>
      </c>
      <c r="H34" s="5" t="str">
        <f>IF(A34="","",IF(VLOOKUP(A34,#REF!,14,FALSE)="他官署で調達手続きを実施のため","他官署で調達手続きを実施のため",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5" t="str">
        <f>IF(A34="","",VLOOKUP(A34,#REF!,15,FALSE))</f>
        <v/>
      </c>
      <c r="J34" s="6" t="str">
        <f>IF(A34="","",IF(VLOOKUP(A34,#REF!,14,FALSE)="他官署で調達手続きを実施のため","－",IF(VLOOKUP(A34,#REF!,21,FALSE)="②同種の他の契約の予定価格を類推されるおそれがあるため公表しない","－",IF(VLOOKUP(A34,#REF!,21,FALSE)="－","－",IF(VLOOKUP(A34,#REF!,7,FALSE)&lt;&gt;"",TEXT(VLOOKUP(A34,#REF!,17,FALSE),"#.0%")&amp;CHAR(10)&amp;"(B/A×100)",VLOOKUP(A34,#REF!,17,FALSE))))))</f>
        <v/>
      </c>
      <c r="K34" s="7" t="str">
        <f>IF(A34="","",IF(VLOOKUP(A34,#REF!,27,FALSE)="①公益社団法人","公社",IF(VLOOKUP(A34,#REF!,27,FALSE)="②公益財団法人","公財","")))</f>
        <v/>
      </c>
      <c r="L34" s="7" t="str">
        <f>IF(A34="","",VLOOKUP(A34,#REF!,28,FALSE))</f>
        <v/>
      </c>
      <c r="M34" s="8" t="str">
        <f>IF(A34="","",IF(VLOOKUP(A34,#REF!,28,FALSE)="国所管",VLOOKUP(A34,#REF!,22,FALSE),""))</f>
        <v/>
      </c>
      <c r="N34" s="9"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60" customHeight="1">
      <c r="A35" s="16"/>
      <c r="B35" s="2" t="str">
        <f>IF(A35="","",VLOOKUP(A35,#REF!,5,FALSE))</f>
        <v/>
      </c>
      <c r="C35" s="1" t="str">
        <f>IF(A35="","",VLOOKUP(A35,#REF!,6,FALSE))</f>
        <v/>
      </c>
      <c r="D35" s="21" t="str">
        <f>IF(A35="","",VLOOKUP(A35,#REF!,9,FALSE))</f>
        <v/>
      </c>
      <c r="E35" s="2" t="str">
        <f>IF(A35="","",VLOOKUP(A35,#REF!,10,FALSE))</f>
        <v/>
      </c>
      <c r="F35" s="3" t="str">
        <f>IF(A35="","",VLOOKUP(A35,#REF!,11,FALSE))</f>
        <v/>
      </c>
      <c r="G35" s="4" t="str">
        <f>IF(A35="","",IF(VLOOKUP(A35,#REF!,12,FALSE)="②一般競争入札（総合評価方式）","一般競争入札"&amp;CHAR(10)&amp;"（総合評価方式）","一般競争入札"))</f>
        <v/>
      </c>
      <c r="H35" s="5" t="str">
        <f>IF(A35="","",IF(VLOOKUP(A35,#REF!,14,FALSE)="他官署で調達手続きを実施のため","他官署で調達手続きを実施のため",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5" t="str">
        <f>IF(A35="","",VLOOKUP(A35,#REF!,15,FALSE))</f>
        <v/>
      </c>
      <c r="J35" s="6" t="str">
        <f>IF(A35="","",IF(VLOOKUP(A35,#REF!,14,FALSE)="他官署で調達手続きを実施のため","－",IF(VLOOKUP(A35,#REF!,21,FALSE)="②同種の他の契約の予定価格を類推されるおそれがあるため公表しない","－",IF(VLOOKUP(A35,#REF!,21,FALSE)="－","－",IF(VLOOKUP(A35,#REF!,7,FALSE)&lt;&gt;"",TEXT(VLOOKUP(A35,#REF!,17,FALSE),"#.0%")&amp;CHAR(10)&amp;"(B/A×100)",VLOOKUP(A35,#REF!,17,FALSE))))))</f>
        <v/>
      </c>
      <c r="K35" s="7" t="str">
        <f>IF(A35="","",IF(VLOOKUP(A35,#REF!,27,FALSE)="①公益社団法人","公社",IF(VLOOKUP(A35,#REF!,27,FALSE)="②公益財団法人","公財","")))</f>
        <v/>
      </c>
      <c r="L35" s="7" t="str">
        <f>IF(A35="","",VLOOKUP(A35,#REF!,28,FALSE))</f>
        <v/>
      </c>
      <c r="M35" s="8" t="str">
        <f>IF(A35="","",IF(VLOOKUP(A35,#REF!,28,FALSE)="国所管",VLOOKUP(A35,#REF!,22,FALSE),""))</f>
        <v/>
      </c>
      <c r="N35" s="9"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tr">
        <f>IF(A36="","",VLOOKUP(A36,#REF!,5,FALSE))</f>
        <v/>
      </c>
      <c r="C36" s="1" t="str">
        <f>IF(A36="","",VLOOKUP(A36,#REF!,6,FALSE))</f>
        <v/>
      </c>
      <c r="D36" s="21" t="str">
        <f>IF(A36="","",VLOOKUP(A36,#REF!,9,FALSE))</f>
        <v/>
      </c>
      <c r="E36" s="2" t="str">
        <f>IF(A36="","",VLOOKUP(A36,#REF!,10,FALSE))</f>
        <v/>
      </c>
      <c r="F36" s="3" t="str">
        <f>IF(A36="","",VLOOKUP(A36,#REF!,11,FALSE))</f>
        <v/>
      </c>
      <c r="G36" s="4" t="str">
        <f>IF(A36="","",IF(VLOOKUP(A36,#REF!,12,FALSE)="②一般競争入札（総合評価方式）","一般競争入札"&amp;CHAR(10)&amp;"（総合評価方式）","一般競争入札"))</f>
        <v/>
      </c>
      <c r="H36" s="5" t="str">
        <f>IF(A36="","",IF(VLOOKUP(A36,#REF!,14,FALSE)="他官署で調達手続きを実施のため","他官署で調達手続きを実施のため",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5" t="str">
        <f>IF(A36="","",VLOOKUP(A36,#REF!,15,FALSE))</f>
        <v/>
      </c>
      <c r="J36" s="6" t="str">
        <f>IF(A36="","",IF(VLOOKUP(A36,#REF!,14,FALSE)="他官署で調達手続きを実施のため","－",IF(VLOOKUP(A36,#REF!,21,FALSE)="②同種の他の契約の予定価格を類推されるおそれがあるため公表しない","－",IF(VLOOKUP(A36,#REF!,21,FALSE)="－","－",IF(VLOOKUP(A36,#REF!,7,FALSE)&lt;&gt;"",TEXT(VLOOKUP(A36,#REF!,17,FALSE),"#.0%")&amp;CHAR(10)&amp;"(B/A×100)",VLOOKUP(A36,#REF!,17,FALSE))))))</f>
        <v/>
      </c>
      <c r="K36" s="7" t="str">
        <f>IF(A36="","",IF(VLOOKUP(A36,#REF!,27,FALSE)="①公益社団法人","公社",IF(VLOOKUP(A36,#REF!,27,FALSE)="②公益財団法人","公財","")))</f>
        <v/>
      </c>
      <c r="L36" s="7" t="str">
        <f>IF(A36="","",VLOOKUP(A36,#REF!,28,FALSE))</f>
        <v/>
      </c>
      <c r="M36" s="8" t="str">
        <f>IF(A36="","",IF(VLOOKUP(A36,#REF!,28,FALSE)="国所管",VLOOKUP(A36,#REF!,22,FALSE),""))</f>
        <v/>
      </c>
      <c r="N36" s="9"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tr">
        <f>IF(A37="","",VLOOKUP(A37,#REF!,5,FALSE))</f>
        <v/>
      </c>
      <c r="C37" s="1" t="str">
        <f>IF(A37="","",VLOOKUP(A37,#REF!,6,FALSE))</f>
        <v/>
      </c>
      <c r="D37" s="21" t="str">
        <f>IF(A37="","",VLOOKUP(A37,#REF!,9,FALSE))</f>
        <v/>
      </c>
      <c r="E37" s="2" t="str">
        <f>IF(A37="","",VLOOKUP(A37,#REF!,10,FALSE))</f>
        <v/>
      </c>
      <c r="F37" s="3" t="str">
        <f>IF(A37="","",VLOOKUP(A37,#REF!,11,FALSE))</f>
        <v/>
      </c>
      <c r="G37" s="4" t="str">
        <f>IF(A37="","",IF(VLOOKUP(A37,#REF!,12,FALSE)="②一般競争入札（総合評価方式）","一般競争入札"&amp;CHAR(10)&amp;"（総合評価方式）","一般競争入札"))</f>
        <v/>
      </c>
      <c r="H37" s="5" t="str">
        <f>IF(A37="","",IF(VLOOKUP(A37,#REF!,14,FALSE)="他官署で調達手続きを実施のため","他官署で調達手続きを実施のため",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5" t="str">
        <f>IF(A37="","",VLOOKUP(A37,#REF!,15,FALSE))</f>
        <v/>
      </c>
      <c r="J37" s="6" t="str">
        <f>IF(A37="","",IF(VLOOKUP(A37,#REF!,14,FALSE)="他官署で調達手続きを実施のため","－",IF(VLOOKUP(A37,#REF!,21,FALSE)="②同種の他の契約の予定価格を類推されるおそれがあるため公表しない","－",IF(VLOOKUP(A37,#REF!,21,FALSE)="－","－",IF(VLOOKUP(A37,#REF!,7,FALSE)&lt;&gt;"",TEXT(VLOOKUP(A37,#REF!,17,FALSE),"#.0%")&amp;CHAR(10)&amp;"(B/A×100)",VLOOKUP(A37,#REF!,17,FALSE))))))</f>
        <v/>
      </c>
      <c r="K37" s="7" t="str">
        <f>IF(A37="","",IF(VLOOKUP(A37,#REF!,27,FALSE)="①公益社団法人","公社",IF(VLOOKUP(A37,#REF!,27,FALSE)="②公益財団法人","公財","")))</f>
        <v/>
      </c>
      <c r="L37" s="7" t="str">
        <f>IF(A37="","",VLOOKUP(A37,#REF!,28,FALSE))</f>
        <v/>
      </c>
      <c r="M37" s="8" t="str">
        <f>IF(A37="","",IF(VLOOKUP(A37,#REF!,28,FALSE)="国所管",VLOOKUP(A37,#REF!,22,FALSE),""))</f>
        <v/>
      </c>
      <c r="N37" s="9"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tr">
        <f>IF(A38="","",VLOOKUP(A38,#REF!,5,FALSE))</f>
        <v/>
      </c>
      <c r="C38" s="1" t="str">
        <f>IF(A38="","",VLOOKUP(A38,#REF!,6,FALSE))</f>
        <v/>
      </c>
      <c r="D38" s="21" t="str">
        <f>IF(A38="","",VLOOKUP(A38,#REF!,9,FALSE))</f>
        <v/>
      </c>
      <c r="E38" s="2" t="str">
        <f>IF(A38="","",VLOOKUP(A38,#REF!,10,FALSE))</f>
        <v/>
      </c>
      <c r="F38" s="3" t="str">
        <f>IF(A38="","",VLOOKUP(A38,#REF!,11,FALSE))</f>
        <v/>
      </c>
      <c r="G38" s="4" t="str">
        <f>IF(A38="","",IF(VLOOKUP(A38,#REF!,12,FALSE)="②一般競争入札（総合評価方式）","一般競争入札"&amp;CHAR(10)&amp;"（総合評価方式）","一般競争入札"))</f>
        <v/>
      </c>
      <c r="H38" s="5" t="str">
        <f>IF(A38="","",IF(VLOOKUP(A38,#REF!,14,FALSE)="他官署で調達手続きを実施のため","他官署で調達手続きを実施のため",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5" t="str">
        <f>IF(A38="","",VLOOKUP(A38,#REF!,15,FALSE))</f>
        <v/>
      </c>
      <c r="J38" s="6" t="str">
        <f>IF(A38="","",IF(VLOOKUP(A38,#REF!,14,FALSE)="他官署で調達手続きを実施のため","－",IF(VLOOKUP(A38,#REF!,21,FALSE)="②同種の他の契約の予定価格を類推されるおそれがあるため公表しない","－",IF(VLOOKUP(A38,#REF!,21,FALSE)="－","－",IF(VLOOKUP(A38,#REF!,7,FALSE)&lt;&gt;"",TEXT(VLOOKUP(A38,#REF!,17,FALSE),"#.0%")&amp;CHAR(10)&amp;"(B/A×100)",VLOOKUP(A38,#REF!,17,FALSE))))))</f>
        <v/>
      </c>
      <c r="K38" s="7" t="str">
        <f>IF(A38="","",IF(VLOOKUP(A38,#REF!,27,FALSE)="①公益社団法人","公社",IF(VLOOKUP(A38,#REF!,27,FALSE)="②公益財団法人","公財","")))</f>
        <v/>
      </c>
      <c r="L38" s="7" t="str">
        <f>IF(A38="","",VLOOKUP(A38,#REF!,28,FALSE))</f>
        <v/>
      </c>
      <c r="M38" s="8" t="str">
        <f>IF(A38="","",IF(VLOOKUP(A38,#REF!,28,FALSE)="国所管",VLOOKUP(A38,#REF!,22,FALSE),""))</f>
        <v/>
      </c>
      <c r="N38" s="9"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tr">
        <f>IF(A39="","",VLOOKUP(A39,#REF!,5,FALSE))</f>
        <v/>
      </c>
      <c r="C39" s="1" t="str">
        <f>IF(A39="","",VLOOKUP(A39,#REF!,6,FALSE))</f>
        <v/>
      </c>
      <c r="D39" s="21" t="str">
        <f>IF(A39="","",VLOOKUP(A39,#REF!,9,FALSE))</f>
        <v/>
      </c>
      <c r="E39" s="2" t="str">
        <f>IF(A39="","",VLOOKUP(A39,#REF!,10,FALSE))</f>
        <v/>
      </c>
      <c r="F39" s="3" t="str">
        <f>IF(A39="","",VLOOKUP(A39,#REF!,11,FALSE))</f>
        <v/>
      </c>
      <c r="G39" s="4" t="str">
        <f>IF(A39="","",IF(VLOOKUP(A39,#REF!,12,FALSE)="②一般競争入札（総合評価方式）","一般競争入札"&amp;CHAR(10)&amp;"（総合評価方式）","一般競争入札"))</f>
        <v/>
      </c>
      <c r="H39" s="5" t="str">
        <f>IF(A39="","",IF(VLOOKUP(A39,#REF!,14,FALSE)="他官署で調達手続きを実施のため","他官署で調達手続きを実施のため",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5" t="str">
        <f>IF(A39="","",VLOOKUP(A39,#REF!,15,FALSE))</f>
        <v/>
      </c>
      <c r="J39" s="6" t="str">
        <f>IF(A39="","",IF(VLOOKUP(A39,#REF!,14,FALSE)="他官署で調達手続きを実施のため","－",IF(VLOOKUP(A39,#REF!,21,FALSE)="②同種の他の契約の予定価格を類推されるおそれがあるため公表しない","－",IF(VLOOKUP(A39,#REF!,21,FALSE)="－","－",IF(VLOOKUP(A39,#REF!,7,FALSE)&lt;&gt;"",TEXT(VLOOKUP(A39,#REF!,17,FALSE),"#.0%")&amp;CHAR(10)&amp;"(B/A×100)",VLOOKUP(A39,#REF!,17,FALSE))))))</f>
        <v/>
      </c>
      <c r="K39" s="7" t="str">
        <f>IF(A39="","",IF(VLOOKUP(A39,#REF!,27,FALSE)="①公益社団法人","公社",IF(VLOOKUP(A39,#REF!,27,FALSE)="②公益財団法人","公財","")))</f>
        <v/>
      </c>
      <c r="L39" s="7" t="str">
        <f>IF(A39="","",VLOOKUP(A39,#REF!,28,FALSE))</f>
        <v/>
      </c>
      <c r="M39" s="8" t="str">
        <f>IF(A39="","",IF(VLOOKUP(A39,#REF!,28,FALSE)="国所管",VLOOKUP(A39,#REF!,22,FALSE),""))</f>
        <v/>
      </c>
      <c r="N39" s="9"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tr">
        <f>IF(A40="","",VLOOKUP(A40,#REF!,5,FALSE))</f>
        <v/>
      </c>
      <c r="C40" s="1" t="str">
        <f>IF(A40="","",VLOOKUP(A40,#REF!,6,FALSE))</f>
        <v/>
      </c>
      <c r="D40" s="21" t="str">
        <f>IF(A40="","",VLOOKUP(A40,#REF!,9,FALSE))</f>
        <v/>
      </c>
      <c r="E40" s="2" t="str">
        <f>IF(A40="","",VLOOKUP(A40,#REF!,10,FALSE))</f>
        <v/>
      </c>
      <c r="F40" s="3" t="str">
        <f>IF(A40="","",VLOOKUP(A40,#REF!,11,FALSE))</f>
        <v/>
      </c>
      <c r="G40" s="4" t="str">
        <f>IF(A40="","",IF(VLOOKUP(A40,#REF!,12,FALSE)="②一般競争入札（総合評価方式）","一般競争入札"&amp;CHAR(10)&amp;"（総合評価方式）","一般競争入札"))</f>
        <v/>
      </c>
      <c r="H40" s="5" t="str">
        <f>IF(A40="","",IF(VLOOKUP(A40,#REF!,14,FALSE)="他官署で調達手続きを実施のため","他官署で調達手続きを実施のため",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5" t="str">
        <f>IF(A40="","",VLOOKUP(A40,#REF!,15,FALSE))</f>
        <v/>
      </c>
      <c r="J40" s="6" t="str">
        <f>IF(A40="","",IF(VLOOKUP(A40,#REF!,14,FALSE)="他官署で調達手続きを実施のため","－",IF(VLOOKUP(A40,#REF!,21,FALSE)="②同種の他の契約の予定価格を類推されるおそれがあるため公表しない","－",IF(VLOOKUP(A40,#REF!,21,FALSE)="－","－",IF(VLOOKUP(A40,#REF!,7,FALSE)&lt;&gt;"",TEXT(VLOOKUP(A40,#REF!,17,FALSE),"#.0%")&amp;CHAR(10)&amp;"(B/A×100)",VLOOKUP(A40,#REF!,17,FALSE))))))</f>
        <v/>
      </c>
      <c r="K40" s="7" t="str">
        <f>IF(A40="","",IF(VLOOKUP(A40,#REF!,27,FALSE)="①公益社団法人","公社",IF(VLOOKUP(A40,#REF!,27,FALSE)="②公益財団法人","公財","")))</f>
        <v/>
      </c>
      <c r="L40" s="7" t="str">
        <f>IF(A40="","",VLOOKUP(A40,#REF!,28,FALSE))</f>
        <v/>
      </c>
      <c r="M40" s="8" t="str">
        <f>IF(A40="","",IF(VLOOKUP(A40,#REF!,28,FALSE)="国所管",VLOOKUP(A40,#REF!,22,FALSE),""))</f>
        <v/>
      </c>
      <c r="N40" s="9"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tr">
        <f>IF(A41="","",VLOOKUP(A41,#REF!,5,FALSE))</f>
        <v/>
      </c>
      <c r="C41" s="1" t="str">
        <f>IF(A41="","",VLOOKUP(A41,#REF!,6,FALSE))</f>
        <v/>
      </c>
      <c r="D41" s="21" t="str">
        <f>IF(A41="","",VLOOKUP(A41,#REF!,9,FALSE))</f>
        <v/>
      </c>
      <c r="E41" s="2" t="str">
        <f>IF(A41="","",VLOOKUP(A41,#REF!,10,FALSE))</f>
        <v/>
      </c>
      <c r="F41" s="3" t="str">
        <f>IF(A41="","",VLOOKUP(A41,#REF!,11,FALSE))</f>
        <v/>
      </c>
      <c r="G41" s="4" t="str">
        <f>IF(A41="","",IF(VLOOKUP(A41,#REF!,12,FALSE)="②一般競争入札（総合評価方式）","一般競争入札"&amp;CHAR(10)&amp;"（総合評価方式）","一般競争入札"))</f>
        <v/>
      </c>
      <c r="H41" s="5" t="str">
        <f>IF(A41="","",IF(VLOOKUP(A41,#REF!,14,FALSE)="他官署で調達手続きを実施のため","他官署で調達手続きを実施のため",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5" t="str">
        <f>IF(A41="","",VLOOKUP(A41,#REF!,15,FALSE))</f>
        <v/>
      </c>
      <c r="J41" s="6" t="str">
        <f>IF(A41="","",IF(VLOOKUP(A41,#REF!,14,FALSE)="他官署で調達手続きを実施のため","－",IF(VLOOKUP(A41,#REF!,21,FALSE)="②同種の他の契約の予定価格を類推されるおそれがあるため公表しない","－",IF(VLOOKUP(A41,#REF!,21,FALSE)="－","－",IF(VLOOKUP(A41,#REF!,7,FALSE)&lt;&gt;"",TEXT(VLOOKUP(A41,#REF!,17,FALSE),"#.0%")&amp;CHAR(10)&amp;"(B/A×100)",VLOOKUP(A41,#REF!,17,FALSE))))))</f>
        <v/>
      </c>
      <c r="K41" s="7" t="str">
        <f>IF(A41="","",IF(VLOOKUP(A41,#REF!,27,FALSE)="①公益社団法人","公社",IF(VLOOKUP(A41,#REF!,27,FALSE)="②公益財団法人","公財","")))</f>
        <v/>
      </c>
      <c r="L41" s="7" t="str">
        <f>IF(A41="","",VLOOKUP(A41,#REF!,28,FALSE))</f>
        <v/>
      </c>
      <c r="M41" s="8" t="str">
        <f>IF(A41="","",IF(VLOOKUP(A41,#REF!,28,FALSE)="国所管",VLOOKUP(A41,#REF!,22,FALSE),""))</f>
        <v/>
      </c>
      <c r="N41" s="9"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tr">
        <f>IF(A42="","",VLOOKUP(A42,#REF!,5,FALSE))</f>
        <v/>
      </c>
      <c r="C42" s="1" t="str">
        <f>IF(A42="","",VLOOKUP(A42,#REF!,6,FALSE))</f>
        <v/>
      </c>
      <c r="D42" s="21" t="str">
        <f>IF(A42="","",VLOOKUP(A42,#REF!,9,FALSE))</f>
        <v/>
      </c>
      <c r="E42" s="2" t="str">
        <f>IF(A42="","",VLOOKUP(A42,#REF!,10,FALSE))</f>
        <v/>
      </c>
      <c r="F42" s="3" t="str">
        <f>IF(A42="","",VLOOKUP(A42,#REF!,11,FALSE))</f>
        <v/>
      </c>
      <c r="G42" s="4" t="str">
        <f>IF(A42="","",IF(VLOOKUP(A42,#REF!,12,FALSE)="②一般競争入札（総合評価方式）","一般競争入札"&amp;CHAR(10)&amp;"（総合評価方式）","一般競争入札"))</f>
        <v/>
      </c>
      <c r="H42" s="5" t="str">
        <f>IF(A42="","",IF(VLOOKUP(A42,#REF!,14,FALSE)="他官署で調達手続きを実施のため","他官署で調達手続きを実施のため",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5" t="str">
        <f>IF(A42="","",VLOOKUP(A42,#REF!,15,FALSE))</f>
        <v/>
      </c>
      <c r="J42" s="6" t="str">
        <f>IF(A42="","",IF(VLOOKUP(A42,#REF!,14,FALSE)="他官署で調達手続きを実施のため","－",IF(VLOOKUP(A42,#REF!,21,FALSE)="②同種の他の契約の予定価格を類推されるおそれがあるため公表しない","－",IF(VLOOKUP(A42,#REF!,21,FALSE)="－","－",IF(VLOOKUP(A42,#REF!,7,FALSE)&lt;&gt;"",TEXT(VLOOKUP(A42,#REF!,17,FALSE),"#.0%")&amp;CHAR(10)&amp;"(B/A×100)",VLOOKUP(A42,#REF!,17,FALSE))))))</f>
        <v/>
      </c>
      <c r="K42" s="7" t="str">
        <f>IF(A42="","",IF(VLOOKUP(A42,#REF!,27,FALSE)="①公益社団法人","公社",IF(VLOOKUP(A42,#REF!,27,FALSE)="②公益財団法人","公財","")))</f>
        <v/>
      </c>
      <c r="L42" s="7" t="str">
        <f>IF(A42="","",VLOOKUP(A42,#REF!,28,FALSE))</f>
        <v/>
      </c>
      <c r="M42" s="8" t="str">
        <f>IF(A42="","",IF(VLOOKUP(A42,#REF!,28,FALSE)="国所管",VLOOKUP(A42,#REF!,22,FALSE),""))</f>
        <v/>
      </c>
      <c r="N42" s="9"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tr">
        <f>IF(A43="","",VLOOKUP(A43,#REF!,5,FALSE))</f>
        <v/>
      </c>
      <c r="C43" s="1" t="str">
        <f>IF(A43="","",VLOOKUP(A43,#REF!,6,FALSE))</f>
        <v/>
      </c>
      <c r="D43" s="21" t="str">
        <f>IF(A43="","",VLOOKUP(A43,#REF!,9,FALSE))</f>
        <v/>
      </c>
      <c r="E43" s="2" t="str">
        <f>IF(A43="","",VLOOKUP(A43,#REF!,10,FALSE))</f>
        <v/>
      </c>
      <c r="F43" s="3" t="str">
        <f>IF(A43="","",VLOOKUP(A43,#REF!,11,FALSE))</f>
        <v/>
      </c>
      <c r="G43" s="4" t="str">
        <f>IF(A43="","",IF(VLOOKUP(A43,#REF!,12,FALSE)="②一般競争入札（総合評価方式）","一般競争入札"&amp;CHAR(10)&amp;"（総合評価方式）","一般競争入札"))</f>
        <v/>
      </c>
      <c r="H43" s="5" t="str">
        <f>IF(A43="","",IF(VLOOKUP(A43,#REF!,14,FALSE)="他官署で調達手続きを実施のため","他官署で調達手続きを実施のため",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5" t="str">
        <f>IF(A43="","",VLOOKUP(A43,#REF!,15,FALSE))</f>
        <v/>
      </c>
      <c r="J43" s="6" t="str">
        <f>IF(A43="","",IF(VLOOKUP(A43,#REF!,14,FALSE)="他官署で調達手続きを実施のため","－",IF(VLOOKUP(A43,#REF!,21,FALSE)="②同種の他の契約の予定価格を類推されるおそれがあるため公表しない","－",IF(VLOOKUP(A43,#REF!,21,FALSE)="－","－",IF(VLOOKUP(A43,#REF!,7,FALSE)&lt;&gt;"",TEXT(VLOOKUP(A43,#REF!,17,FALSE),"#.0%")&amp;CHAR(10)&amp;"(B/A×100)",VLOOKUP(A43,#REF!,17,FALSE))))))</f>
        <v/>
      </c>
      <c r="K43" s="7" t="str">
        <f>IF(A43="","",IF(VLOOKUP(A43,#REF!,27,FALSE)="①公益社団法人","公社",IF(VLOOKUP(A43,#REF!,27,FALSE)="②公益財団法人","公財","")))</f>
        <v/>
      </c>
      <c r="L43" s="7" t="str">
        <f>IF(A43="","",VLOOKUP(A43,#REF!,28,FALSE))</f>
        <v/>
      </c>
      <c r="M43" s="8" t="str">
        <f>IF(A43="","",IF(VLOOKUP(A43,#REF!,28,FALSE)="国所管",VLOOKUP(A43,#REF!,22,FALSE),""))</f>
        <v/>
      </c>
      <c r="N43" s="9"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tr">
        <f>IF(A44="","",VLOOKUP(A44,#REF!,5,FALSE))</f>
        <v/>
      </c>
      <c r="C44" s="1" t="str">
        <f>IF(A44="","",VLOOKUP(A44,#REF!,6,FALSE))</f>
        <v/>
      </c>
      <c r="D44" s="21" t="str">
        <f>IF(A44="","",VLOOKUP(A44,#REF!,9,FALSE))</f>
        <v/>
      </c>
      <c r="E44" s="2" t="str">
        <f>IF(A44="","",VLOOKUP(A44,#REF!,10,FALSE))</f>
        <v/>
      </c>
      <c r="F44" s="3" t="str">
        <f>IF(A44="","",VLOOKUP(A44,#REF!,11,FALSE))</f>
        <v/>
      </c>
      <c r="G44" s="4" t="str">
        <f>IF(A44="","",IF(VLOOKUP(A44,#REF!,12,FALSE)="②一般競争入札（総合評価方式）","一般競争入札"&amp;CHAR(10)&amp;"（総合評価方式）","一般競争入札"))</f>
        <v/>
      </c>
      <c r="H44" s="5" t="str">
        <f>IF(A44="","",IF(VLOOKUP(A44,#REF!,14,FALSE)="他官署で調達手続きを実施のため","他官署で調達手続きを実施のため",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5" t="str">
        <f>IF(A44="","",VLOOKUP(A44,#REF!,15,FALSE))</f>
        <v/>
      </c>
      <c r="J44" s="6" t="str">
        <f>IF(A44="","",IF(VLOOKUP(A44,#REF!,14,FALSE)="他官署で調達手続きを実施のため","－",IF(VLOOKUP(A44,#REF!,21,FALSE)="②同種の他の契約の予定価格を類推されるおそれがあるため公表しない","－",IF(VLOOKUP(A44,#REF!,21,FALSE)="－","－",IF(VLOOKUP(A44,#REF!,7,FALSE)&lt;&gt;"",TEXT(VLOOKUP(A44,#REF!,17,FALSE),"#.0%")&amp;CHAR(10)&amp;"(B/A×100)",VLOOKUP(A44,#REF!,17,FALSE))))))</f>
        <v/>
      </c>
      <c r="K44" s="7" t="str">
        <f>IF(A44="","",IF(VLOOKUP(A44,#REF!,27,FALSE)="①公益社団法人","公社",IF(VLOOKUP(A44,#REF!,27,FALSE)="②公益財団法人","公財","")))</f>
        <v/>
      </c>
      <c r="L44" s="7" t="str">
        <f>IF(A44="","",VLOOKUP(A44,#REF!,28,FALSE))</f>
        <v/>
      </c>
      <c r="M44" s="8" t="str">
        <f>IF(A44="","",IF(VLOOKUP(A44,#REF!,28,FALSE)="国所管",VLOOKUP(A44,#REF!,22,FALSE),""))</f>
        <v/>
      </c>
      <c r="N44" s="9"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2021-08-30T06:57:38Z</dcterms:modified>
</cp:coreProperties>
</file>