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３\01_決裁用\R3.5\"/>
    </mc:Choice>
  </mc:AlternateContent>
  <bookViews>
    <workbookView xWindow="0" yWindow="0" windowWidth="20490" windowHeight="765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別紙様式３!$B$5:$N$85</definedName>
    <definedName name="aaa">[1]契約状況コード表!$F$5:$F$9</definedName>
    <definedName name="aaaa">[1]契約状況コード表!$G$5:$G$6</definedName>
    <definedName name="_xlnm.Print_Area" localSheetId="0">別紙様式３!$B$1:$N$107</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C29" i="1"/>
  <c r="D29" i="1"/>
  <c r="E29" i="1"/>
  <c r="F29" i="1"/>
  <c r="G29" i="1"/>
  <c r="H29" i="1"/>
  <c r="I29" i="1"/>
  <c r="J29" i="1"/>
  <c r="K29" i="1"/>
  <c r="L29" i="1"/>
  <c r="M29" i="1"/>
  <c r="N29" i="1"/>
  <c r="B30" i="1"/>
  <c r="C30" i="1"/>
  <c r="D30" i="1"/>
  <c r="E30" i="1"/>
  <c r="F30" i="1"/>
  <c r="G30" i="1"/>
  <c r="H30" i="1"/>
  <c r="I30" i="1"/>
  <c r="J30" i="1"/>
  <c r="K30" i="1"/>
  <c r="L30" i="1"/>
  <c r="M30" i="1"/>
  <c r="N30" i="1"/>
  <c r="B31" i="1"/>
  <c r="C31" i="1"/>
  <c r="D31" i="1"/>
  <c r="E31" i="1"/>
  <c r="F31" i="1"/>
  <c r="G31" i="1"/>
  <c r="H31" i="1"/>
  <c r="I31" i="1"/>
  <c r="J31" i="1"/>
  <c r="K31" i="1"/>
  <c r="L31" i="1"/>
  <c r="M31" i="1"/>
  <c r="N31" i="1"/>
  <c r="B32" i="1"/>
  <c r="C32" i="1"/>
  <c r="D32" i="1"/>
  <c r="E32" i="1"/>
  <c r="F32" i="1"/>
  <c r="G32" i="1"/>
  <c r="H32" i="1"/>
  <c r="I32" i="1"/>
  <c r="J32" i="1"/>
  <c r="K32" i="1"/>
  <c r="L32" i="1"/>
  <c r="M32" i="1"/>
  <c r="N32" i="1"/>
  <c r="B33" i="1"/>
  <c r="C33" i="1"/>
  <c r="D33" i="1"/>
  <c r="E33" i="1"/>
  <c r="F33" i="1"/>
  <c r="G33" i="1"/>
  <c r="H33" i="1"/>
  <c r="I33" i="1"/>
  <c r="J33" i="1"/>
  <c r="K33" i="1"/>
  <c r="L33" i="1"/>
  <c r="M33" i="1"/>
  <c r="N33" i="1"/>
  <c r="B34" i="1"/>
  <c r="C34" i="1"/>
  <c r="D34" i="1"/>
  <c r="E34" i="1"/>
  <c r="F34" i="1"/>
  <c r="G34" i="1"/>
  <c r="H34" i="1"/>
  <c r="I34" i="1"/>
  <c r="J34" i="1"/>
  <c r="K34" i="1"/>
  <c r="L34" i="1"/>
  <c r="M34" i="1"/>
  <c r="N34" i="1"/>
  <c r="B35" i="1"/>
  <c r="C35" i="1"/>
  <c r="D35" i="1"/>
  <c r="E35" i="1"/>
  <c r="F35" i="1"/>
  <c r="G35" i="1"/>
  <c r="H35" i="1"/>
  <c r="I35" i="1"/>
  <c r="J35" i="1"/>
  <c r="K35" i="1"/>
  <c r="L35" i="1"/>
  <c r="M35" i="1"/>
  <c r="N35" i="1"/>
  <c r="B36" i="1"/>
  <c r="C36" i="1"/>
  <c r="D36" i="1"/>
  <c r="E36" i="1"/>
  <c r="F36" i="1"/>
  <c r="G36" i="1"/>
  <c r="H36" i="1"/>
  <c r="I36" i="1"/>
  <c r="J36" i="1"/>
  <c r="K36" i="1"/>
  <c r="L36" i="1"/>
  <c r="M36" i="1"/>
  <c r="N36" i="1"/>
  <c r="B37" i="1"/>
  <c r="C37" i="1"/>
  <c r="D37" i="1"/>
  <c r="E37" i="1"/>
  <c r="F37" i="1"/>
  <c r="G37" i="1"/>
  <c r="H37" i="1"/>
  <c r="I37" i="1"/>
  <c r="J37" i="1"/>
  <c r="K37" i="1"/>
  <c r="L37" i="1"/>
  <c r="M37" i="1"/>
  <c r="N37" i="1"/>
  <c r="B38" i="1"/>
  <c r="C38" i="1"/>
  <c r="D38" i="1"/>
  <c r="E38" i="1"/>
  <c r="F38" i="1"/>
  <c r="G38" i="1"/>
  <c r="H38" i="1"/>
  <c r="I38" i="1"/>
  <c r="J38" i="1"/>
  <c r="K38" i="1"/>
  <c r="L38" i="1"/>
  <c r="M38" i="1"/>
  <c r="N38" i="1"/>
  <c r="B39" i="1"/>
  <c r="C39" i="1"/>
  <c r="D39" i="1"/>
  <c r="E39" i="1"/>
  <c r="F39" i="1"/>
  <c r="G39" i="1"/>
  <c r="H39" i="1"/>
  <c r="I39" i="1"/>
  <c r="J39" i="1"/>
  <c r="K39" i="1"/>
  <c r="L39" i="1"/>
  <c r="M39" i="1"/>
  <c r="N39" i="1"/>
  <c r="B40" i="1"/>
  <c r="C40" i="1"/>
  <c r="D40" i="1"/>
  <c r="E40" i="1"/>
  <c r="F40" i="1"/>
  <c r="G40" i="1"/>
  <c r="H40" i="1"/>
  <c r="I40" i="1"/>
  <c r="J40" i="1"/>
  <c r="K40" i="1"/>
  <c r="L40" i="1"/>
  <c r="M40" i="1"/>
  <c r="N40" i="1"/>
  <c r="B41" i="1"/>
  <c r="C41" i="1"/>
  <c r="D41" i="1"/>
  <c r="E41" i="1"/>
  <c r="F41" i="1"/>
  <c r="G41" i="1"/>
  <c r="H41" i="1"/>
  <c r="I41" i="1"/>
  <c r="J41" i="1"/>
  <c r="K41" i="1"/>
  <c r="L41" i="1"/>
  <c r="M41" i="1"/>
  <c r="N41" i="1"/>
  <c r="B42" i="1"/>
  <c r="C42" i="1"/>
  <c r="D42" i="1"/>
  <c r="E42" i="1"/>
  <c r="F42" i="1"/>
  <c r="G42" i="1"/>
  <c r="H42" i="1"/>
  <c r="I42" i="1"/>
  <c r="J42" i="1"/>
  <c r="K42" i="1"/>
  <c r="L42" i="1"/>
  <c r="M42" i="1"/>
  <c r="N42" i="1"/>
  <c r="B43" i="1"/>
  <c r="C43" i="1"/>
  <c r="D43" i="1"/>
  <c r="E43" i="1"/>
  <c r="F43" i="1"/>
  <c r="G43" i="1"/>
  <c r="H43" i="1"/>
  <c r="I43" i="1"/>
  <c r="J43" i="1"/>
  <c r="K43" i="1"/>
  <c r="L43" i="1"/>
  <c r="M43" i="1"/>
  <c r="N43" i="1"/>
  <c r="B44" i="1"/>
  <c r="C44" i="1"/>
  <c r="D44" i="1"/>
  <c r="E44" i="1"/>
  <c r="F44" i="1"/>
  <c r="G44" i="1"/>
  <c r="H44" i="1"/>
  <c r="I44" i="1"/>
  <c r="J44" i="1"/>
  <c r="K44" i="1"/>
  <c r="L44" i="1"/>
  <c r="M44" i="1"/>
  <c r="N44" i="1"/>
  <c r="B45" i="1"/>
  <c r="C45" i="1"/>
  <c r="D45" i="1"/>
  <c r="E45" i="1"/>
  <c r="F45" i="1"/>
  <c r="G45" i="1"/>
  <c r="H45" i="1"/>
  <c r="I45" i="1"/>
  <c r="J45" i="1"/>
  <c r="K45" i="1"/>
  <c r="L45" i="1"/>
  <c r="M45" i="1"/>
  <c r="N45" i="1"/>
  <c r="B46" i="1"/>
  <c r="C46" i="1"/>
  <c r="D46" i="1"/>
  <c r="E46" i="1"/>
  <c r="F46" i="1"/>
  <c r="G46" i="1"/>
  <c r="H46" i="1"/>
  <c r="I46" i="1"/>
  <c r="J46" i="1"/>
  <c r="K46" i="1"/>
  <c r="L46" i="1"/>
  <c r="M46" i="1"/>
  <c r="N46" i="1"/>
  <c r="B47" i="1"/>
  <c r="C47" i="1"/>
  <c r="D47" i="1"/>
  <c r="E47" i="1"/>
  <c r="F47" i="1"/>
  <c r="G47" i="1"/>
  <c r="H47" i="1"/>
  <c r="I47" i="1"/>
  <c r="J47" i="1"/>
  <c r="K47" i="1"/>
  <c r="L47" i="1"/>
  <c r="M47" i="1"/>
  <c r="N47" i="1"/>
  <c r="B48" i="1"/>
  <c r="C48" i="1"/>
  <c r="D48" i="1"/>
  <c r="E48" i="1"/>
  <c r="F48" i="1"/>
  <c r="G48" i="1"/>
  <c r="H48" i="1"/>
  <c r="I48" i="1"/>
  <c r="J48" i="1"/>
  <c r="K48" i="1"/>
  <c r="L48" i="1"/>
  <c r="M48" i="1"/>
  <c r="N48" i="1"/>
  <c r="B49" i="1"/>
  <c r="C49" i="1"/>
  <c r="D49" i="1"/>
  <c r="E49" i="1"/>
  <c r="F49" i="1"/>
  <c r="G49" i="1"/>
  <c r="H49" i="1"/>
  <c r="I49" i="1"/>
  <c r="J49" i="1"/>
  <c r="K49" i="1"/>
  <c r="L49" i="1"/>
  <c r="M49" i="1"/>
  <c r="N49" i="1"/>
  <c r="B50" i="1"/>
  <c r="C50" i="1"/>
  <c r="D50" i="1"/>
  <c r="E50" i="1"/>
  <c r="F50" i="1"/>
  <c r="G50" i="1"/>
  <c r="H50" i="1"/>
  <c r="I50" i="1"/>
  <c r="J50" i="1"/>
  <c r="K50" i="1"/>
  <c r="L50" i="1"/>
  <c r="M50" i="1"/>
  <c r="N50" i="1"/>
  <c r="B51" i="1"/>
  <c r="C51" i="1"/>
  <c r="D51" i="1"/>
  <c r="E51" i="1"/>
  <c r="F51" i="1"/>
  <c r="G51" i="1"/>
  <c r="H51" i="1"/>
  <c r="I51" i="1"/>
  <c r="J51" i="1"/>
  <c r="K51" i="1"/>
  <c r="L51" i="1"/>
  <c r="M51" i="1"/>
  <c r="N51" i="1"/>
  <c r="B52" i="1"/>
  <c r="C52" i="1"/>
  <c r="D52" i="1"/>
  <c r="E52" i="1"/>
  <c r="F52" i="1"/>
  <c r="G52" i="1"/>
  <c r="H52" i="1"/>
  <c r="I52" i="1"/>
  <c r="J52" i="1"/>
  <c r="K52" i="1"/>
  <c r="L52" i="1"/>
  <c r="M52" i="1"/>
  <c r="N52" i="1"/>
  <c r="B53" i="1"/>
  <c r="C53" i="1"/>
  <c r="D53" i="1"/>
  <c r="E53" i="1"/>
  <c r="F53" i="1"/>
  <c r="G53" i="1"/>
  <c r="H53" i="1"/>
  <c r="I53" i="1"/>
  <c r="J53" i="1"/>
  <c r="K53" i="1"/>
  <c r="L53" i="1"/>
  <c r="M53" i="1"/>
  <c r="N53" i="1"/>
  <c r="B54" i="1"/>
  <c r="C54" i="1"/>
  <c r="D54" i="1"/>
  <c r="E54" i="1"/>
  <c r="F54" i="1"/>
  <c r="G54" i="1"/>
  <c r="H54" i="1"/>
  <c r="I54" i="1"/>
  <c r="J54" i="1"/>
  <c r="K54" i="1"/>
  <c r="L54" i="1"/>
  <c r="M54" i="1"/>
  <c r="N54" i="1"/>
  <c r="B55" i="1"/>
  <c r="C55" i="1"/>
  <c r="D55" i="1"/>
  <c r="E55" i="1"/>
  <c r="F55" i="1"/>
  <c r="G55" i="1"/>
  <c r="H55" i="1"/>
  <c r="I55" i="1"/>
  <c r="J55" i="1"/>
  <c r="K55" i="1"/>
  <c r="L55" i="1"/>
  <c r="M55" i="1"/>
  <c r="N55" i="1"/>
  <c r="B56" i="1"/>
  <c r="C56" i="1"/>
  <c r="D56" i="1"/>
  <c r="E56" i="1"/>
  <c r="F56" i="1"/>
  <c r="G56" i="1"/>
  <c r="H56" i="1"/>
  <c r="I56" i="1"/>
  <c r="J56" i="1"/>
  <c r="K56" i="1"/>
  <c r="L56" i="1"/>
  <c r="M56" i="1"/>
  <c r="N56" i="1"/>
  <c r="B57" i="1"/>
  <c r="C57" i="1"/>
  <c r="D57" i="1"/>
  <c r="E57" i="1"/>
  <c r="F57" i="1"/>
  <c r="G57" i="1"/>
  <c r="H57" i="1"/>
  <c r="I57" i="1"/>
  <c r="J57" i="1"/>
  <c r="K57" i="1"/>
  <c r="L57" i="1"/>
  <c r="M57" i="1"/>
  <c r="N57" i="1"/>
  <c r="B58" i="1"/>
  <c r="C58" i="1"/>
  <c r="D58" i="1"/>
  <c r="E58" i="1"/>
  <c r="F58" i="1"/>
  <c r="G58" i="1"/>
  <c r="H58" i="1"/>
  <c r="I58" i="1"/>
  <c r="J58" i="1"/>
  <c r="K58" i="1"/>
  <c r="L58" i="1"/>
  <c r="M58" i="1"/>
  <c r="N58" i="1"/>
  <c r="B59" i="1"/>
  <c r="C59" i="1"/>
  <c r="D59" i="1"/>
  <c r="E59" i="1"/>
  <c r="F59" i="1"/>
  <c r="G59" i="1"/>
  <c r="H59" i="1"/>
  <c r="I59" i="1"/>
  <c r="J59" i="1"/>
  <c r="K59" i="1"/>
  <c r="L59" i="1"/>
  <c r="M59" i="1"/>
  <c r="N59" i="1"/>
  <c r="B60" i="1"/>
  <c r="C60" i="1"/>
  <c r="D60" i="1"/>
  <c r="E60" i="1"/>
  <c r="F60" i="1"/>
  <c r="G60" i="1"/>
  <c r="H60" i="1"/>
  <c r="I60" i="1"/>
  <c r="J60" i="1"/>
  <c r="K60" i="1"/>
  <c r="L60" i="1"/>
  <c r="M60" i="1"/>
  <c r="N60" i="1"/>
  <c r="B61" i="1"/>
  <c r="C61" i="1"/>
  <c r="D61" i="1"/>
  <c r="E61" i="1"/>
  <c r="F61" i="1"/>
  <c r="G61" i="1"/>
  <c r="H61" i="1"/>
  <c r="I61" i="1"/>
  <c r="J61" i="1"/>
  <c r="K61" i="1"/>
  <c r="L61" i="1"/>
  <c r="M61" i="1"/>
  <c r="N61" i="1"/>
  <c r="B62" i="1"/>
  <c r="C62" i="1"/>
  <c r="D62" i="1"/>
  <c r="E62" i="1"/>
  <c r="F62" i="1"/>
  <c r="G62" i="1"/>
  <c r="H62" i="1"/>
  <c r="I62" i="1"/>
  <c r="J62" i="1"/>
  <c r="K62" i="1"/>
  <c r="L62" i="1"/>
  <c r="M62" i="1"/>
  <c r="N62" i="1"/>
  <c r="B63" i="1"/>
  <c r="C63" i="1"/>
  <c r="D63" i="1"/>
  <c r="E63" i="1"/>
  <c r="F63" i="1"/>
  <c r="G63" i="1"/>
  <c r="H63" i="1"/>
  <c r="I63" i="1"/>
  <c r="J63" i="1"/>
  <c r="K63" i="1"/>
  <c r="L63" i="1"/>
  <c r="M63" i="1"/>
  <c r="N63" i="1"/>
  <c r="B64" i="1"/>
  <c r="C64" i="1"/>
  <c r="D64" i="1"/>
  <c r="E64" i="1"/>
  <c r="F64" i="1"/>
  <c r="G64" i="1"/>
  <c r="H64" i="1"/>
  <c r="I64" i="1"/>
  <c r="J64" i="1"/>
  <c r="K64" i="1"/>
  <c r="L64" i="1"/>
  <c r="M64" i="1"/>
  <c r="N64" i="1"/>
  <c r="B65" i="1"/>
  <c r="C65" i="1"/>
  <c r="D65" i="1"/>
  <c r="E65" i="1"/>
  <c r="F65" i="1"/>
  <c r="G65" i="1"/>
  <c r="H65" i="1"/>
  <c r="I65" i="1"/>
  <c r="J65" i="1"/>
  <c r="K65" i="1"/>
  <c r="L65" i="1"/>
  <c r="M65" i="1"/>
  <c r="N65" i="1"/>
  <c r="B66" i="1"/>
  <c r="C66" i="1"/>
  <c r="D66" i="1"/>
  <c r="E66" i="1"/>
  <c r="F66" i="1"/>
  <c r="G66" i="1"/>
  <c r="H66" i="1"/>
  <c r="I66" i="1"/>
  <c r="J66" i="1"/>
  <c r="K66" i="1"/>
  <c r="L66" i="1"/>
  <c r="M66" i="1"/>
  <c r="N66" i="1"/>
  <c r="B67" i="1"/>
  <c r="C67" i="1"/>
  <c r="D67" i="1"/>
  <c r="E67" i="1"/>
  <c r="F67" i="1"/>
  <c r="G67" i="1"/>
  <c r="H67" i="1"/>
  <c r="I67" i="1"/>
  <c r="J67" i="1"/>
  <c r="K67" i="1"/>
  <c r="L67" i="1"/>
  <c r="M67" i="1"/>
  <c r="N67" i="1"/>
  <c r="B68" i="1"/>
  <c r="C68" i="1"/>
  <c r="D68" i="1"/>
  <c r="E68" i="1"/>
  <c r="F68" i="1"/>
  <c r="G68" i="1"/>
  <c r="H68" i="1"/>
  <c r="I68" i="1"/>
  <c r="J68" i="1"/>
  <c r="K68" i="1"/>
  <c r="L68" i="1"/>
  <c r="M68" i="1"/>
  <c r="N68" i="1"/>
  <c r="B69" i="1"/>
  <c r="C69" i="1"/>
  <c r="D69" i="1"/>
  <c r="E69" i="1"/>
  <c r="F69" i="1"/>
  <c r="G69" i="1"/>
  <c r="H69" i="1"/>
  <c r="I69" i="1"/>
  <c r="J69" i="1"/>
  <c r="K69" i="1"/>
  <c r="L69" i="1"/>
  <c r="M69" i="1"/>
  <c r="N69" i="1"/>
  <c r="B70" i="1"/>
  <c r="C70" i="1"/>
  <c r="D70" i="1"/>
  <c r="E70" i="1"/>
  <c r="F70" i="1"/>
  <c r="G70" i="1"/>
  <c r="H70" i="1"/>
  <c r="I70" i="1"/>
  <c r="J70" i="1"/>
  <c r="K70" i="1"/>
  <c r="L70" i="1"/>
  <c r="M70" i="1"/>
  <c r="N70" i="1"/>
  <c r="B71" i="1"/>
  <c r="C71" i="1"/>
  <c r="D71" i="1"/>
  <c r="E71" i="1"/>
  <c r="F71" i="1"/>
  <c r="G71" i="1"/>
  <c r="H71" i="1"/>
  <c r="I71" i="1"/>
  <c r="J71" i="1"/>
  <c r="K71" i="1"/>
  <c r="L71" i="1"/>
  <c r="M71" i="1"/>
  <c r="N71" i="1"/>
  <c r="B72" i="1"/>
  <c r="C72" i="1"/>
  <c r="D72" i="1"/>
  <c r="E72" i="1"/>
  <c r="F72" i="1"/>
  <c r="G72" i="1"/>
  <c r="H72" i="1"/>
  <c r="I72" i="1"/>
  <c r="J72" i="1"/>
  <c r="K72" i="1"/>
  <c r="L72" i="1"/>
  <c r="M72" i="1"/>
  <c r="N72" i="1"/>
  <c r="B73" i="1"/>
  <c r="C73" i="1"/>
  <c r="D73" i="1"/>
  <c r="E73" i="1"/>
  <c r="F73" i="1"/>
  <c r="G73" i="1"/>
  <c r="H73" i="1"/>
  <c r="I73" i="1"/>
  <c r="J73" i="1"/>
  <c r="K73" i="1"/>
  <c r="L73" i="1"/>
  <c r="M73" i="1"/>
  <c r="N73" i="1"/>
  <c r="B74" i="1"/>
  <c r="C74" i="1"/>
  <c r="D74" i="1"/>
  <c r="E74" i="1"/>
  <c r="F74" i="1"/>
  <c r="G74" i="1"/>
  <c r="H74" i="1"/>
  <c r="I74" i="1"/>
  <c r="J74" i="1"/>
  <c r="K74" i="1"/>
  <c r="L74" i="1"/>
  <c r="M74" i="1"/>
  <c r="N74" i="1"/>
  <c r="B75" i="1"/>
  <c r="C75" i="1"/>
  <c r="D75" i="1"/>
  <c r="E75" i="1"/>
  <c r="F75" i="1"/>
  <c r="G75" i="1"/>
  <c r="H75" i="1"/>
  <c r="I75" i="1"/>
  <c r="J75" i="1"/>
  <c r="K75" i="1"/>
  <c r="L75" i="1"/>
  <c r="M75" i="1"/>
  <c r="N75" i="1"/>
  <c r="B76" i="1"/>
  <c r="C76" i="1"/>
  <c r="D76" i="1"/>
  <c r="E76" i="1"/>
  <c r="F76" i="1"/>
  <c r="G76" i="1"/>
  <c r="H76" i="1"/>
  <c r="I76" i="1"/>
  <c r="J76" i="1"/>
  <c r="K76" i="1"/>
  <c r="L76" i="1"/>
  <c r="M76" i="1"/>
  <c r="N76" i="1"/>
  <c r="B77" i="1"/>
  <c r="C77" i="1"/>
  <c r="D77" i="1"/>
  <c r="E77" i="1"/>
  <c r="F77" i="1"/>
  <c r="G77" i="1"/>
  <c r="H77" i="1"/>
  <c r="I77" i="1"/>
  <c r="J77" i="1"/>
  <c r="K77" i="1"/>
  <c r="L77" i="1"/>
  <c r="M77" i="1"/>
  <c r="N77" i="1"/>
  <c r="B78" i="1"/>
  <c r="C78" i="1"/>
  <c r="D78" i="1"/>
  <c r="E78" i="1"/>
  <c r="F78" i="1"/>
  <c r="G78" i="1"/>
  <c r="H78" i="1"/>
  <c r="I78" i="1"/>
  <c r="J78" i="1"/>
  <c r="K78" i="1"/>
  <c r="L78" i="1"/>
  <c r="M78" i="1"/>
  <c r="N78" i="1"/>
  <c r="B79" i="1"/>
  <c r="C79" i="1"/>
  <c r="D79" i="1"/>
  <c r="E79" i="1"/>
  <c r="F79" i="1"/>
  <c r="G79" i="1"/>
  <c r="H79" i="1"/>
  <c r="I79" i="1"/>
  <c r="J79" i="1"/>
  <c r="K79" i="1"/>
  <c r="L79" i="1"/>
  <c r="M79" i="1"/>
  <c r="N79" i="1"/>
  <c r="B80" i="1"/>
  <c r="C80" i="1"/>
  <c r="D80" i="1"/>
  <c r="E80" i="1"/>
  <c r="F80" i="1"/>
  <c r="G80" i="1"/>
  <c r="H80" i="1"/>
  <c r="I80" i="1"/>
  <c r="J80" i="1"/>
  <c r="K80" i="1"/>
  <c r="L80" i="1"/>
  <c r="M80" i="1"/>
  <c r="N80" i="1"/>
  <c r="B81" i="1"/>
  <c r="C81" i="1"/>
  <c r="D81" i="1"/>
  <c r="E81" i="1"/>
  <c r="F81" i="1"/>
  <c r="G81" i="1"/>
  <c r="H81" i="1"/>
  <c r="I81" i="1"/>
  <c r="J81" i="1"/>
  <c r="K81" i="1"/>
  <c r="L81" i="1"/>
  <c r="M81" i="1"/>
  <c r="N81" i="1"/>
  <c r="B82" i="1"/>
  <c r="C82" i="1"/>
  <c r="D82" i="1"/>
  <c r="E82" i="1"/>
  <c r="F82" i="1"/>
  <c r="G82" i="1"/>
  <c r="H82" i="1"/>
  <c r="I82" i="1"/>
  <c r="J82" i="1"/>
  <c r="K82" i="1"/>
  <c r="L82" i="1"/>
  <c r="M82" i="1"/>
  <c r="N82" i="1"/>
  <c r="B83" i="1"/>
  <c r="C83" i="1"/>
  <c r="D83" i="1"/>
  <c r="E83" i="1"/>
  <c r="F83" i="1"/>
  <c r="G83" i="1"/>
  <c r="H83" i="1"/>
  <c r="I83" i="1"/>
  <c r="J83" i="1"/>
  <c r="K83" i="1"/>
  <c r="L83" i="1"/>
  <c r="M83" i="1"/>
  <c r="N83" i="1"/>
  <c r="B84" i="1"/>
  <c r="C84" i="1"/>
  <c r="D84" i="1"/>
  <c r="E84" i="1"/>
  <c r="F84" i="1"/>
  <c r="G84" i="1"/>
  <c r="H84" i="1"/>
  <c r="I84" i="1"/>
  <c r="J84" i="1"/>
  <c r="K84" i="1"/>
  <c r="L84" i="1"/>
  <c r="M84" i="1"/>
  <c r="N84" i="1"/>
  <c r="B85" i="1"/>
  <c r="C85" i="1"/>
  <c r="D85" i="1"/>
  <c r="E85" i="1"/>
  <c r="F85" i="1"/>
  <c r="G85" i="1"/>
  <c r="H85" i="1"/>
  <c r="I85" i="1"/>
  <c r="J85" i="1"/>
  <c r="K85" i="1"/>
  <c r="L85" i="1"/>
  <c r="M85" i="1"/>
  <c r="N85" i="1"/>
  <c r="B86" i="1"/>
  <c r="C86" i="1"/>
  <c r="D86" i="1"/>
  <c r="E86" i="1"/>
  <c r="F86" i="1"/>
  <c r="G86" i="1"/>
  <c r="H86" i="1"/>
  <c r="I86" i="1"/>
  <c r="J86" i="1"/>
  <c r="K86" i="1"/>
  <c r="L86" i="1"/>
  <c r="M86" i="1"/>
  <c r="N86" i="1"/>
  <c r="B87" i="1"/>
  <c r="C87" i="1"/>
  <c r="D87" i="1"/>
  <c r="E87" i="1"/>
  <c r="F87" i="1"/>
  <c r="G87" i="1"/>
  <c r="H87" i="1"/>
  <c r="I87" i="1"/>
  <c r="J87" i="1"/>
  <c r="K87" i="1"/>
  <c r="L87" i="1"/>
  <c r="M87" i="1"/>
  <c r="N87" i="1"/>
  <c r="B88" i="1"/>
  <c r="C88" i="1"/>
  <c r="D88" i="1"/>
  <c r="E88" i="1"/>
  <c r="F88" i="1"/>
  <c r="G88" i="1"/>
  <c r="H88" i="1"/>
  <c r="I88" i="1"/>
  <c r="J88" i="1"/>
  <c r="K88" i="1"/>
  <c r="L88" i="1"/>
  <c r="M88" i="1"/>
  <c r="N88" i="1"/>
  <c r="B89" i="1"/>
  <c r="C89" i="1"/>
  <c r="D89" i="1"/>
  <c r="E89" i="1"/>
  <c r="F89" i="1"/>
  <c r="G89" i="1"/>
  <c r="H89" i="1"/>
  <c r="I89" i="1"/>
  <c r="J89" i="1"/>
  <c r="K89" i="1"/>
  <c r="L89" i="1"/>
  <c r="M89" i="1"/>
  <c r="N89" i="1"/>
  <c r="B90" i="1"/>
  <c r="C90" i="1"/>
  <c r="D90" i="1"/>
  <c r="E90" i="1"/>
  <c r="F90" i="1"/>
  <c r="G90" i="1"/>
  <c r="H90" i="1"/>
  <c r="I90" i="1"/>
  <c r="J90" i="1"/>
  <c r="K90" i="1"/>
  <c r="L90" i="1"/>
  <c r="M90" i="1"/>
  <c r="N90" i="1"/>
  <c r="B91" i="1"/>
  <c r="C91" i="1"/>
  <c r="D91" i="1"/>
  <c r="E91" i="1"/>
  <c r="F91" i="1"/>
  <c r="G91" i="1"/>
  <c r="H91" i="1"/>
  <c r="I91" i="1"/>
  <c r="J91" i="1"/>
  <c r="K91" i="1"/>
  <c r="L91" i="1"/>
  <c r="M91" i="1"/>
  <c r="N91" i="1"/>
  <c r="B92" i="1"/>
  <c r="C92" i="1"/>
  <c r="D92" i="1"/>
  <c r="E92" i="1"/>
  <c r="F92" i="1"/>
  <c r="G92" i="1"/>
  <c r="H92" i="1"/>
  <c r="I92" i="1"/>
  <c r="J92" i="1"/>
  <c r="K92" i="1"/>
  <c r="L92" i="1"/>
  <c r="M92" i="1"/>
  <c r="N92" i="1"/>
  <c r="B93" i="1"/>
  <c r="C93" i="1"/>
  <c r="D93" i="1"/>
  <c r="E93" i="1"/>
  <c r="F93" i="1"/>
  <c r="G93" i="1"/>
  <c r="H93" i="1"/>
  <c r="I93" i="1"/>
  <c r="J93" i="1"/>
  <c r="K93" i="1"/>
  <c r="L93" i="1"/>
  <c r="M93" i="1"/>
  <c r="N93" i="1"/>
  <c r="B94" i="1"/>
  <c r="C94" i="1"/>
  <c r="D94" i="1"/>
  <c r="E94" i="1"/>
  <c r="F94" i="1"/>
  <c r="G94" i="1"/>
  <c r="H94" i="1"/>
  <c r="I94" i="1"/>
  <c r="J94" i="1"/>
  <c r="K94" i="1"/>
  <c r="L94" i="1"/>
  <c r="M94" i="1"/>
  <c r="N94" i="1"/>
  <c r="B95" i="1"/>
  <c r="C95" i="1"/>
  <c r="D95" i="1"/>
  <c r="E95" i="1"/>
  <c r="F95" i="1"/>
  <c r="G95" i="1"/>
  <c r="H95" i="1"/>
  <c r="I95" i="1"/>
  <c r="J95" i="1"/>
  <c r="K95" i="1"/>
  <c r="L95" i="1"/>
  <c r="M95" i="1"/>
  <c r="N95" i="1"/>
  <c r="B96" i="1"/>
  <c r="C96" i="1"/>
  <c r="D96" i="1"/>
  <c r="E96" i="1"/>
  <c r="F96" i="1"/>
  <c r="G96" i="1"/>
  <c r="H96" i="1"/>
  <c r="I96" i="1"/>
  <c r="J96" i="1"/>
  <c r="K96" i="1"/>
  <c r="L96" i="1"/>
  <c r="M96" i="1"/>
  <c r="N96" i="1"/>
  <c r="B97" i="1"/>
  <c r="C97" i="1"/>
  <c r="D97" i="1"/>
  <c r="E97" i="1"/>
  <c r="F97" i="1"/>
  <c r="G97" i="1"/>
  <c r="H97" i="1"/>
  <c r="I97" i="1"/>
  <c r="J97" i="1"/>
  <c r="K97" i="1"/>
  <c r="L97" i="1"/>
  <c r="M97" i="1"/>
  <c r="N97" i="1"/>
  <c r="B98" i="1"/>
  <c r="C98" i="1"/>
  <c r="D98" i="1"/>
  <c r="E98" i="1"/>
  <c r="F98" i="1"/>
  <c r="G98" i="1"/>
  <c r="H98" i="1"/>
  <c r="I98" i="1"/>
  <c r="J98" i="1"/>
  <c r="K98" i="1"/>
  <c r="L98" i="1"/>
  <c r="M98" i="1"/>
  <c r="N98" i="1"/>
  <c r="B99" i="1"/>
  <c r="C99" i="1"/>
  <c r="D99" i="1"/>
  <c r="E99" i="1"/>
  <c r="F99" i="1"/>
  <c r="G99" i="1"/>
  <c r="H99" i="1"/>
  <c r="I99" i="1"/>
  <c r="J99" i="1"/>
  <c r="K99" i="1"/>
  <c r="L99" i="1"/>
  <c r="M99" i="1"/>
  <c r="N99" i="1"/>
  <c r="B100" i="1"/>
  <c r="C100" i="1"/>
  <c r="D100" i="1"/>
  <c r="E100" i="1"/>
  <c r="F100" i="1"/>
  <c r="G100" i="1"/>
  <c r="H100" i="1"/>
  <c r="I100" i="1"/>
  <c r="J100" i="1"/>
  <c r="K100" i="1"/>
  <c r="L100" i="1"/>
  <c r="M100" i="1"/>
  <c r="N100" i="1"/>
  <c r="B101" i="1"/>
  <c r="C101" i="1"/>
  <c r="D101" i="1"/>
  <c r="E101" i="1"/>
  <c r="F101" i="1"/>
  <c r="G101" i="1"/>
  <c r="H101" i="1"/>
  <c r="I101" i="1"/>
  <c r="J101" i="1"/>
  <c r="K101" i="1"/>
  <c r="L101" i="1"/>
  <c r="M101" i="1"/>
  <c r="N101" i="1"/>
  <c r="B102" i="1"/>
  <c r="C102" i="1"/>
  <c r="D102" i="1"/>
  <c r="E102" i="1"/>
  <c r="F102" i="1"/>
  <c r="G102" i="1"/>
  <c r="H102" i="1"/>
  <c r="I102" i="1"/>
  <c r="J102" i="1"/>
  <c r="K102" i="1"/>
  <c r="L102" i="1"/>
  <c r="M102" i="1"/>
  <c r="N102" i="1"/>
  <c r="B103" i="1"/>
  <c r="C103" i="1"/>
  <c r="D103" i="1"/>
  <c r="E103" i="1"/>
  <c r="F103" i="1"/>
  <c r="G103" i="1"/>
  <c r="H103" i="1"/>
  <c r="I103" i="1"/>
  <c r="J103" i="1"/>
  <c r="K103" i="1"/>
  <c r="L103" i="1"/>
  <c r="M103" i="1"/>
  <c r="N103" i="1"/>
  <c r="B104" i="1"/>
  <c r="C104" i="1"/>
  <c r="D104" i="1"/>
  <c r="E104" i="1"/>
  <c r="F104" i="1"/>
  <c r="G104" i="1"/>
  <c r="H104" i="1"/>
  <c r="I104" i="1"/>
  <c r="J104" i="1"/>
  <c r="K104" i="1"/>
  <c r="L104" i="1"/>
  <c r="M104" i="1"/>
  <c r="N104" i="1"/>
  <c r="B105" i="1"/>
  <c r="C105" i="1"/>
  <c r="D105" i="1"/>
  <c r="E105" i="1"/>
  <c r="F105" i="1"/>
  <c r="G105" i="1"/>
  <c r="H105" i="1"/>
  <c r="I105" i="1"/>
  <c r="J105" i="1"/>
  <c r="K105" i="1"/>
  <c r="L105" i="1"/>
  <c r="M105" i="1"/>
  <c r="N105" i="1"/>
</calcChain>
</file>

<file path=xl/sharedStrings.xml><?xml version="1.0" encoding="utf-8"?>
<sst xmlns="http://schemas.openxmlformats.org/spreadsheetml/2006/main" count="211" uniqueCount="77">
  <si>
    <t>※公益法人の区分において、「公財」は「公益財団法人」、「公社」は「公益社団法人」、「特財」は「特例財団法人」、「特社」は「特例社団法人」をいう。</t>
    <rPh sb="35" eb="37">
      <t>シャダン</t>
    </rPh>
    <rPh sb="37" eb="39">
      <t>ホウジン</t>
    </rPh>
    <phoneticPr fontId="7"/>
  </si>
  <si>
    <t/>
  </si>
  <si>
    <t>－</t>
  </si>
  <si>
    <t>同種の他の契約の予定価格を類推されるおそれがあるため公表しない</t>
  </si>
  <si>
    <t>一般競争入札</t>
  </si>
  <si>
    <t>山口工業株式会社
東京都墨田区業平３－５－３</t>
  </si>
  <si>
    <t>支出負担行為担当官
国税庁長官官房会計課長
寺田　広紀
東京都千代田区霞が関３－１－１</t>
  </si>
  <si>
    <t>個人調査ファイルの購入　172,500枚</t>
  </si>
  <si>
    <t>株式会社アイエスエイ
千葉県千葉市花見川区花園１－１４－３</t>
  </si>
  <si>
    <t>令和3年度情報システム関係研修の実施委託（区分5）　一式</t>
  </si>
  <si>
    <t>株式会社ＩＴサービス・フレット
東京都台東区上野３－２１－１</t>
  </si>
  <si>
    <t>令和3年度情報システム関係研修の実施委託（区分3）　一式</t>
  </si>
  <si>
    <t>ＴＡＣ株式会社
東京都千代田区神田三崎町３－２－１８</t>
  </si>
  <si>
    <t>令和3年度国際取引調査実務研修用研修教材の制作（区分2）　一式</t>
  </si>
  <si>
    <t>令和3年度国際取引調査実務研修用研修教材の制作（区分1）　一式</t>
  </si>
  <si>
    <t>東武トップツアーズ株式会社
東京都墨田区押上１－１－２</t>
  </si>
  <si>
    <t>東京オリンピック・パラリンピック競技大会開催に併せた日本産酒類プロモーション実施に係る運営業務　一式</t>
  </si>
  <si>
    <t>日本電気株式会社
東京都港区芝５－７－１</t>
  </si>
  <si>
    <t>令和3年度税務統計・分析システムに係る技術運用支援業務の委託　一式</t>
  </si>
  <si>
    <t>税務データ分析及び分析結果の実用化に係る支援業務　一式</t>
  </si>
  <si>
    <t>単価契約
予定調達総額 13,176,900円</t>
    <phoneticPr fontId="9"/>
  </si>
  <si>
    <t>@29,700円ほか</t>
  </si>
  <si>
    <t>日本ＣＨＲコンサルティング株式会社
東京都港区西新橋１－６－１２</t>
  </si>
  <si>
    <t>ストレスチェックにおける面接指導業務の委託　389人</t>
  </si>
  <si>
    <t>単価契約
予定調達総額 1,710,500円</t>
    <phoneticPr fontId="9"/>
  </si>
  <si>
    <t>@104.5円ほか</t>
  </si>
  <si>
    <t>ソーシャルアドバンス株式会社
兵庫県神戸市中央区東町１２３－１</t>
  </si>
  <si>
    <t>ストレスチェックにおける実施支援業務の委託　9,600部ほか</t>
  </si>
  <si>
    <t>三松堂印刷株式会社
東京都千代田区西神田３－２－１</t>
  </si>
  <si>
    <t>「軽減税率制度の手引書」の刷成　537,000部</t>
  </si>
  <si>
    <t>一般競争入札
（総合評価方式）</t>
  </si>
  <si>
    <t>株式会社富士通エフサス
神奈川県川崎市中原区中丸子１３－２</t>
  </si>
  <si>
    <t>令和3年度国税庁局LAN・WANシステム等に係る運用支援業務の委託　一式</t>
  </si>
  <si>
    <t>株式会社帝国データバンクビジネスサービス
東京都中央区新富１－１２－２</t>
  </si>
  <si>
    <t>酒類小売販売価格等データの調査・集計業務の委託　一式</t>
  </si>
  <si>
    <t>ＥＳＫ株式会社
東京都大田区中央１－１－１１</t>
  </si>
  <si>
    <t>令和3年度企画課統計関係システムの開発及び改修　一式</t>
  </si>
  <si>
    <t>単価契約
予定調達総額 14,652,990円</t>
    <phoneticPr fontId="9"/>
  </si>
  <si>
    <t>＠135.3円</t>
  </si>
  <si>
    <t>ランスタッド株式会社
東京都千代田区紀尾井町４－１</t>
  </si>
  <si>
    <t>令和3年度国税庁等で募集する作文の審査業務の委託（区分1）　108,300編</t>
  </si>
  <si>
    <t>単価契約
予定調達総額 2,794,275円</t>
    <phoneticPr fontId="9"/>
  </si>
  <si>
    <t>@170.5円ほか</t>
  </si>
  <si>
    <t>株式会社実務教育出版
東京都新宿区大京町４</t>
  </si>
  <si>
    <t>税務大学校本科研修生選抜第一次試験問題作成等の委託　4,140部ほか</t>
  </si>
  <si>
    <t>東洋印刷株式会社
京都府京都市伏見区中島中道町１３３</t>
  </si>
  <si>
    <t>「所得税及び復興特別所得税の確定申告書等（システム開発用帳票）外1件　区分2」の刷成　のべ480セット</t>
  </si>
  <si>
    <t>株式会社木万屋商会
東京都中央区日本橋本町３－３－４</t>
  </si>
  <si>
    <t>「所得税及び復興特別所得税の確定申告書等（システム開発用帳票）外1件　区分1」の刷成　のべ10,500セット</t>
  </si>
  <si>
    <t>中庄株式会社
東京都中央区日本橋馬喰町１－５－４</t>
  </si>
  <si>
    <t>「上質軽量コート紙　880×（625）〈44.5〉外1件」の購入　のべ86,967㎏</t>
  </si>
  <si>
    <t>トッパン・フォームズ株式会社
東京都港区東新橋１－７－３</t>
  </si>
  <si>
    <t>「定期催告書（圧着はがき用紙）」の刷成　659,700通</t>
  </si>
  <si>
    <t>株式会社ラック
東京都千代田区平河町２－１６－１</t>
  </si>
  <si>
    <t>国税電子申告・納税システム（e-Tax)に係る不正侵入検知システム・webアプリケーションファイアーウォールの導入及び運用業務の委託　一式</t>
  </si>
  <si>
    <t>1010401092989</t>
  </si>
  <si>
    <t>株式会社ジャパン・コンピュータ・テクノロジー
東京都港区芝５－２５－１１</t>
  </si>
  <si>
    <t>令和3年度租税史料管理システムの国税庁LANWANサーバ更改に伴う改修等業務の委託　一式</t>
  </si>
  <si>
    <t>単価契約
予定調達総額 2,438,260円</t>
    <phoneticPr fontId="9"/>
  </si>
  <si>
    <t>@17,380円ほか</t>
  </si>
  <si>
    <t>株式会社帝国データバンク
東京都港区南青山２－５－２０</t>
  </si>
  <si>
    <t>諸外国の裁判所における相続手続関係書類の入手業務の委託　73件ほか</t>
  </si>
  <si>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</si>
  <si>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</si>
  <si>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</si>
  <si>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7"/>
  </si>
  <si>
    <t>公益法人の場合</t>
    <phoneticPr fontId="7"/>
  </si>
  <si>
    <t>落札率</t>
    <rPh sb="0" eb="2">
      <t>ラクサツ</t>
    </rPh>
    <rPh sb="2" eb="3">
      <t>リツ</t>
    </rPh>
    <phoneticPr fontId="7"/>
  </si>
  <si>
    <t>契約金額</t>
    <rPh sb="0" eb="2">
      <t>ケイヤク</t>
    </rPh>
    <rPh sb="2" eb="4">
      <t>キンガク</t>
    </rPh>
    <phoneticPr fontId="7"/>
  </si>
  <si>
    <t>予定価格</t>
    <rPh sb="0" eb="2">
      <t>ヨテイ</t>
    </rPh>
    <rPh sb="2" eb="4">
      <t>カカク</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</si>
  <si>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</si>
  <si>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法人番号</t>
    <rPh sb="0" eb="2">
      <t>ホウジン</t>
    </rPh>
    <rPh sb="2" eb="4">
      <t>バンゴウ</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</si>
  <si>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</si>
  <si>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契約を締結した日</t>
    <rPh sb="0" eb="2">
      <t>ケイヤク</t>
    </rPh>
    <rPh sb="3" eb="5">
      <t>テイケツ</t>
    </rPh>
    <rPh sb="7" eb="8">
      <t>ヒ</t>
    </rPh>
    <phoneticPr fontId="7"/>
  </si>
  <si>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7"/>
  </si>
  <si>
    <t>物品役務等の名称及び数量</t>
    <rPh sb="0" eb="2">
      <t>ブッピン</t>
    </rPh>
    <rPh sb="2" eb="4">
      <t>エキム</t>
    </rPh>
    <rPh sb="4" eb="5">
      <t>トウ</t>
    </rPh>
    <rPh sb="6" eb="8">
      <t>メイショウ</t>
    </rPh>
    <rPh sb="8" eb="9">
      <t>オヨ</t>
    </rPh>
    <rPh sb="10" eb="12">
      <t>スウリョウ</t>
    </rPh>
    <phoneticPr fontId="7"/>
  </si>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</sst>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
    <numFmt numFmtId="178" formatCode="0.000_ "/>
    <numFmt numFmtId="179" formatCode="#,##0&quot;円&quot;;[Red]\-#,##0&quot;円&quot;"/>
    <numFmt numFmtId="180" formatCode="#,##0_ "/>
    <numFmt numFmtId="181" formatCode="[&lt;43586]\ ggge&quot;年&quot;m&quot;月&quot;d&quot;日&quot;;[&lt;43831]&quot;令和元年&quot;m&quot;月&quot;d&quot;日&quot;;ggge&quot;年&quot;m&quot;月&quot;d&quot;日&quot;\ "/>
  </numFmts>
  <fonts count="11">
    <font>
      <sz val="11"/>
      <color theme="1"/>
      <name val="ＭＳ Ｐゴシック"/>
      <family val="2"/>
      <scheme val="minor"/>
    </font>
    <font>
      <sz val="11"/>
      <name val="ＭＳ Ｐゴシック"/>
      <family val="3"/>
      <charset val="128"/>
    </font>
    <font>
      <sz val="9"/>
      <name val="ＭＳ Ｐ明朝"/>
      <family val="1"/>
      <charset val="128"/>
    </font>
    <font>
      <sz val="11"/>
      <name val="ＭＳ 明朝"/>
      <family val="1"/>
      <charset val="128"/>
    </font>
    <font>
      <sz val="9"/>
      <name val="ＭＳ 明朝"/>
      <family val="1"/>
      <charset val="128"/>
    </font>
    <font>
      <sz val="8"/>
      <color indexed="10"/>
      <name val="ＭＳ 明朝"/>
      <family val="1"/>
      <charset val="128"/>
    </font>
    <font>
      <sz val="10"/>
      <name val="ＭＳ 明朝"/>
      <family val="1"/>
      <charset val="128"/>
    </font>
    <font>
      <sz val="6"/>
      <name val="ＭＳ Ｐゴシック"/>
      <family val="3"/>
      <charset val="128"/>
    </font>
    <font>
      <sz val="9"/>
      <color indexed="8"/>
      <name val="ＭＳ Ｐ明朝"/>
      <family val="1"/>
      <charset val="128"/>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7">
    <xf numFmtId="0" fontId="0" fillId="0" borderId="0"/>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cellStyleXfs>
  <cellXfs count="40">
    <xf numFmtId="0" fontId="0" fillId="0" borderId="0" xfId="0"/>
    <xf numFmtId="0" fontId="2" fillId="0" borderId="0" xfId="1" applyFont="1" applyFill="1">
      <alignment vertical="center"/>
    </xf>
    <xf numFmtId="176" fontId="2" fillId="0" borderId="0" xfId="1" applyNumberFormat="1" applyFont="1" applyFill="1">
      <alignment vertical="center"/>
    </xf>
    <xf numFmtId="177" fontId="2" fillId="0" borderId="0" xfId="1" applyNumberFormat="1" applyFont="1" applyFill="1">
      <alignment vertical="center"/>
    </xf>
    <xf numFmtId="0" fontId="2" fillId="0" borderId="0" xfId="1" applyFont="1" applyFill="1" applyAlignment="1">
      <alignment horizontal="right" vertical="center"/>
    </xf>
    <xf numFmtId="38" fontId="2" fillId="0" borderId="0" xfId="2" applyFont="1" applyFill="1" applyAlignment="1">
      <alignment vertical="center"/>
    </xf>
    <xf numFmtId="0" fontId="2" fillId="0" borderId="0" xfId="1" applyFont="1" applyFill="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178" fontId="5" fillId="0" borderId="0" xfId="3" applyNumberFormat="1" applyFont="1" applyFill="1" applyBorder="1" applyAlignment="1">
      <alignment horizontal="center" vertical="center" wrapText="1"/>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6" fillId="0" borderId="0" xfId="0" applyFont="1" applyBorder="1" applyAlignment="1">
      <alignment vertical="center"/>
    </xf>
    <xf numFmtId="0" fontId="2" fillId="0" borderId="0" xfId="1" applyFont="1" applyFill="1" applyAlignment="1">
      <alignment horizontal="center" vertical="center" wrapText="1"/>
    </xf>
    <xf numFmtId="0" fontId="2" fillId="0" borderId="1" xfId="1" applyFont="1" applyFill="1" applyBorder="1" applyAlignment="1">
      <alignment horizontal="left" vertical="center" wrapText="1"/>
    </xf>
    <xf numFmtId="176" fontId="8" fillId="0" borderId="1" xfId="4" applyNumberFormat="1" applyFont="1" applyFill="1" applyBorder="1" applyAlignment="1">
      <alignment horizontal="center" vertical="center" wrapText="1"/>
    </xf>
    <xf numFmtId="177" fontId="8" fillId="0" borderId="1" xfId="4" applyNumberFormat="1" applyFont="1" applyFill="1" applyBorder="1" applyAlignment="1">
      <alignment horizontal="center" vertical="center" wrapText="1"/>
    </xf>
    <xf numFmtId="177" fontId="8" fillId="0" borderId="1" xfId="2" applyNumberFormat="1" applyFont="1" applyFill="1" applyBorder="1" applyAlignment="1">
      <alignment horizontal="center" vertical="center" wrapText="1" shrinkToFit="1"/>
    </xf>
    <xf numFmtId="179" fontId="8" fillId="0" borderId="1" xfId="2" applyNumberFormat="1" applyFont="1" applyFill="1" applyBorder="1" applyAlignment="1">
      <alignment horizontal="right" vertical="center" wrapText="1" shrinkToFit="1"/>
    </xf>
    <xf numFmtId="179" fontId="8" fillId="0" borderId="1" xfId="2" applyNumberFormat="1" applyFont="1" applyFill="1" applyBorder="1" applyAlignment="1">
      <alignment vertical="center" wrapText="1" shrinkToFit="1"/>
    </xf>
    <xf numFmtId="180" fontId="8" fillId="0" borderId="1" xfId="5" applyNumberFormat="1"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0" fontId="2" fillId="0" borderId="1" xfId="1" applyFont="1" applyFill="1" applyBorder="1" applyAlignment="1">
      <alignment vertical="center" wrapText="1"/>
    </xf>
    <xf numFmtId="181" fontId="8" fillId="0" borderId="1" xfId="5" applyNumberFormat="1" applyFont="1" applyFill="1" applyBorder="1" applyAlignment="1">
      <alignment horizontal="center" vertical="center" shrinkToFit="1"/>
    </xf>
    <xf numFmtId="0" fontId="8" fillId="0" borderId="1" xfId="5" applyFont="1" applyFill="1" applyBorder="1" applyAlignment="1">
      <alignment vertical="center" wrapText="1"/>
    </xf>
    <xf numFmtId="176" fontId="2" fillId="0" borderId="2" xfId="1" applyNumberFormat="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0" xfId="6" applyFont="1" applyAlignment="1">
      <alignment horizontal="right" vertical="center"/>
    </xf>
    <xf numFmtId="0" fontId="2" fillId="0" borderId="0" xfId="6" applyFont="1"/>
    <xf numFmtId="38" fontId="2" fillId="0" borderId="3" xfId="2" applyFont="1" applyFill="1" applyBorder="1" applyAlignment="1">
      <alignment horizontal="center" vertical="center" wrapText="1"/>
    </xf>
    <xf numFmtId="0" fontId="2" fillId="0" borderId="3" xfId="1" applyFont="1" applyFill="1" applyBorder="1" applyAlignment="1">
      <alignment horizontal="center" vertical="center" wrapText="1"/>
    </xf>
    <xf numFmtId="177" fontId="2" fillId="0" borderId="3" xfId="1" applyNumberFormat="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10" fillId="0" borderId="0" xfId="1" applyFont="1" applyFill="1" applyAlignment="1">
      <alignment horizontal="left" vertical="center"/>
    </xf>
  </cellXfs>
  <cellStyles count="7">
    <cellStyle name="パーセント 2" xfId="4"/>
    <cellStyle name="桁区切り 2" xfId="2"/>
    <cellStyle name="標準" xfId="0" builtinId="0"/>
    <cellStyle name="標準 2" xfId="6"/>
    <cellStyle name="標準_１６７調査票４案件best100（再検討）0914提出用" xfId="3"/>
    <cellStyle name="標準_23.4月" xfId="1"/>
    <cellStyle name="標準_別紙３"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22269;&#31246;&#24193;&#12305;&#20196;&#21644;&#65299;&#24180;&#24230;&#22865;&#32004;&#29366;&#27841;&#35519;&#26619;&#31080;&#65288;&#65301;&#26376;&#20998;&#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3&#24180;&#24230;&#20998;/00_&#24193;&#20869;&#20250;&#35336;&#20316;&#26989;&#22580;&#25152;/01_&#21029;&#32025;&#65297;&#65288;&#22865;&#32004;&#29366;&#27841;&#35519;&#26619;&#31080;&#65289;/01_&#22865;&#32004;&#65297;&#20418;/&#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４"/>
      <sheetName val="契約状況コード表"/>
    </sheetNames>
    <sheetDataSet>
      <sheetData sheetId="0">
        <row r="1">
          <cell r="G1" t="str">
            <v>令和3年度契約状況調査票</v>
          </cell>
          <cell r="J1" t="str">
            <v>（5月分）</v>
          </cell>
        </row>
        <row r="2">
          <cell r="I2">
            <v>33</v>
          </cell>
          <cell r="AK2" t="str">
            <v xml:space="preserve">女性の活躍推進に向けた公共調達への取組に関する入力項目
</v>
          </cell>
          <cell r="AM2" t="str">
            <v>一者応札に係るフォローアップ及び競争性のない随意契約フォローアップに必要な項目</v>
          </cell>
        </row>
        <row r="3">
          <cell r="I3">
            <v>0</v>
          </cell>
          <cell r="AA3" t="str">
            <v>調達手続の電子化に係るフォローアップに係る入力項目</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Q3" t="str">
            <v>一者応札から改善しなかったもの又は当年度において一者応札となった案件について、一者応札となった理由を選択。</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row>
        <row r="6">
          <cell r="E6" t="str">
            <v/>
          </cell>
          <cell r="F6">
            <v>1</v>
          </cell>
          <cell r="G6" t="str">
            <v>Da250</v>
          </cell>
          <cell r="H6" t="str">
            <v>③情報システム</v>
          </cell>
          <cell r="I6" t="str">
            <v>金融機関に対する預貯金等のオンライン照会・回答業務の委託　1,950,000件ほか</v>
          </cell>
          <cell r="J6" t="str">
            <v>支出負担行為担当官
国税庁長官官房会計課長
寺田　広紀
東京都千代田区霞が関３－１－１</v>
          </cell>
          <cell r="M6">
            <v>44326</v>
          </cell>
          <cell r="N6" t="str">
            <v>株式会社エヌ・ティ・ティ・データ
東京都江東区豊洲３－３－３</v>
          </cell>
          <cell r="O6" t="str">
            <v>9010601021385</v>
          </cell>
          <cell r="P6" t="str">
            <v>④随意契約（企画競争無し）</v>
          </cell>
          <cell r="Q6" t="str">
            <v>○</v>
          </cell>
          <cell r="R6">
            <v>180972000</v>
          </cell>
          <cell r="S6" t="str">
            <v>＠11円ほか</v>
          </cell>
          <cell r="T6">
            <v>180972000</v>
          </cell>
          <cell r="U6">
            <v>1</v>
          </cell>
          <cell r="X6" t="str">
            <v>○</v>
          </cell>
          <cell r="Y6" t="str">
            <v>①公表</v>
          </cell>
          <cell r="Z6">
            <v>1</v>
          </cell>
          <cell r="AA6">
            <v>0</v>
          </cell>
          <cell r="AD6" t="str">
            <v>○</v>
          </cell>
          <cell r="AE6" t="str">
            <v>⑥その他の法人等</v>
          </cell>
          <cell r="AH6" t="str">
            <v>①会計法第29条の3第4項（契約の性質又は目的が競争を許さない場合）</v>
          </cell>
          <cell r="AI6" t="str">
            <v>公募により、本件業務の候補を選考した結果、契約者の申込内容は当庁の利用目的に合致しており、競争を許さないことから、会計法第29条の3第4項に該当するため。</v>
          </cell>
          <cell r="AJ6" t="str">
            <v>一部単価契約</v>
          </cell>
        </row>
        <row r="7">
          <cell r="E7">
            <v>1</v>
          </cell>
          <cell r="F7" t="str">
            <v/>
          </cell>
          <cell r="G7" t="str">
            <v>Da251</v>
          </cell>
          <cell r="H7" t="str">
            <v>⑩役務</v>
          </cell>
          <cell r="I7" t="str">
            <v>諸外国の裁判所における相続手続関係書類の入手業務の委託　73件ほか</v>
          </cell>
          <cell r="J7" t="str">
            <v>支出負担行為担当官
国税庁長官官房会計課長
寺田　広紀
東京都千代田区霞が関３－１－１</v>
          </cell>
          <cell r="M7">
            <v>44326</v>
          </cell>
          <cell r="N7" t="str">
            <v>株式会社帝国データバンク
東京都港区南青山２－５－２０</v>
          </cell>
          <cell r="O7">
            <v>7010401018377</v>
          </cell>
          <cell r="P7" t="str">
            <v>①一般競争入札</v>
          </cell>
          <cell r="R7">
            <v>2618258</v>
          </cell>
          <cell r="S7" t="str">
            <v>@17,380円ほか</v>
          </cell>
          <cell r="T7">
            <v>2438260</v>
          </cell>
          <cell r="U7">
            <v>0.93100000000000005</v>
          </cell>
          <cell r="Y7" t="str">
            <v>②同種の他の契約の予定価格を類推されるおそれがあるため公表しない</v>
          </cell>
          <cell r="Z7">
            <v>1</v>
          </cell>
          <cell r="AA7">
            <v>0</v>
          </cell>
          <cell r="AE7" t="str">
            <v>⑥その他の法人等</v>
          </cell>
          <cell r="AJ7" t="str">
            <v>単価契約</v>
          </cell>
          <cell r="AM7" t="str">
            <v>×</v>
          </cell>
          <cell r="AQ7" t="str">
            <v>①業務に特殊性があるもの（例：委託調査、記帳指導など）</v>
          </cell>
        </row>
        <row r="8">
          <cell r="E8" t="str">
            <v/>
          </cell>
          <cell r="F8">
            <v>2</v>
          </cell>
          <cell r="G8" t="str">
            <v>Da252</v>
          </cell>
          <cell r="H8" t="str">
            <v>⑧物品等製造</v>
          </cell>
          <cell r="I8" t="str">
            <v>「揮発油税及び地方揮発油税納税申告書　外9件」の刷成　のべ278,050セット</v>
          </cell>
          <cell r="J8" t="str">
            <v>支出負担行為担当官
国税庁長官官房会計課長
寺田　広紀
東京都千代田区霞が関３－１－１</v>
          </cell>
          <cell r="M8">
            <v>44326</v>
          </cell>
          <cell r="N8" t="str">
            <v>株式会社木万屋商会
東京都中央区日本橋本町３－３－４</v>
          </cell>
          <cell r="O8">
            <v>9010001040886</v>
          </cell>
          <cell r="P8" t="str">
            <v>④随意契約（企画競争無し）</v>
          </cell>
          <cell r="R8">
            <v>4907938</v>
          </cell>
          <cell r="S8">
            <v>4905914</v>
          </cell>
          <cell r="U8">
            <v>0.999</v>
          </cell>
          <cell r="Y8" t="str">
            <v>②同種の他の契約の予定価格を類推されるおそれがあるため公表しない</v>
          </cell>
          <cell r="Z8">
            <v>2</v>
          </cell>
          <cell r="AA8">
            <v>0</v>
          </cell>
          <cell r="AE8" t="str">
            <v>⑥その他の法人等</v>
          </cell>
          <cell r="AH8" t="str">
            <v>⑭予決令第99条の2（競争に付しても入札者がないとき、又は再度の入札をしても落札者がないとき）</v>
          </cell>
          <cell r="AI8" t="str">
            <v>一般競争入札において、再度の入札を実施しても、落札者となるべき者がいないことから、会計法第29条の３第５項、予算決算及び会計令第99条の２に該当するため。</v>
          </cell>
        </row>
        <row r="9">
          <cell r="E9" t="str">
            <v/>
          </cell>
          <cell r="F9">
            <v>3</v>
          </cell>
          <cell r="G9" t="str">
            <v>Da253</v>
          </cell>
          <cell r="H9" t="str">
            <v>⑩役務</v>
          </cell>
          <cell r="I9" t="str">
            <v>令和3年度相互協議における通訳業務の委託　70人日ほか</v>
          </cell>
          <cell r="J9" t="str">
            <v>支出負担行為担当官
国税庁長官官房会計課長
寺田　広紀
東京都千代田区霞が関３－１－１</v>
          </cell>
          <cell r="M9">
            <v>44327</v>
          </cell>
          <cell r="N9" t="str">
            <v>日本コンベンションサービス株式会社
東京都千代田区霞が関１－４－２　</v>
          </cell>
          <cell r="O9">
            <v>2010001033161</v>
          </cell>
          <cell r="P9" t="str">
            <v>④随意契約（企画競争無し）</v>
          </cell>
          <cell r="R9">
            <v>12058317</v>
          </cell>
          <cell r="S9" t="str">
            <v>@66,770円ほか</v>
          </cell>
          <cell r="T9">
            <v>12048991</v>
          </cell>
          <cell r="U9">
            <v>0.999</v>
          </cell>
          <cell r="Y9" t="str">
            <v>②同種の他の契約の予定価格を類推されるおそれがあるため公表しない</v>
          </cell>
          <cell r="Z9">
            <v>1</v>
          </cell>
          <cell r="AA9">
            <v>1</v>
          </cell>
          <cell r="AE9" t="str">
            <v>⑥その他の法人等</v>
          </cell>
          <cell r="AH9" t="str">
            <v>⑭予決令第99条の2（競争に付しても入札者がないとき、又は再度の入札をしても落札者がないとき）</v>
          </cell>
          <cell r="AI9" t="str">
            <v>一般競争入札において、再度の入札を実施しても、落札者となるべき者がいないことから、会計法第29条の3第5項、予算決算及び会計令第99条の2に該当するため。</v>
          </cell>
          <cell r="AJ9" t="str">
            <v>単価契約</v>
          </cell>
        </row>
        <row r="10">
          <cell r="E10" t="str">
            <v/>
          </cell>
          <cell r="F10">
            <v>4</v>
          </cell>
          <cell r="G10" t="str">
            <v>Da254</v>
          </cell>
          <cell r="H10" t="str">
            <v>⑦物品等購入</v>
          </cell>
          <cell r="I10" t="str">
            <v>マイナンバー身分証用アクセサリの購入（マスキングカード・カードケース）
マスキングカード5,520枚ほか1品目</v>
          </cell>
          <cell r="J10" t="str">
            <v>支出負担行為担当官
国税庁長官官房会計課長
寺田　広紀
東京都千代田区霞が関３－１－１</v>
          </cell>
          <cell r="M10">
            <v>44327</v>
          </cell>
          <cell r="N10" t="str">
            <v>富士フィルムイメージングシステムズ株式会社
東京都品川区西五反田３－６－３０</v>
          </cell>
          <cell r="O10">
            <v>3010701015680</v>
          </cell>
          <cell r="P10" t="str">
            <v>④随意契約（企画競争無し）</v>
          </cell>
          <cell r="R10">
            <v>3067452</v>
          </cell>
          <cell r="S10">
            <v>2945360</v>
          </cell>
          <cell r="U10">
            <v>0.96</v>
          </cell>
          <cell r="Y10" t="str">
            <v>②同種の他の契約の予定価格を類推されるおそれがあるため公表しない</v>
          </cell>
          <cell r="Z10">
            <v>1</v>
          </cell>
          <cell r="AA10">
            <v>1</v>
          </cell>
          <cell r="AE10" t="str">
            <v>⑥その他の法人等</v>
          </cell>
          <cell r="AH10" t="str">
            <v>⑭予決令第99条の2（競争に付しても入札者がないとき、又は再度の入札をしても落札者がないとき）</v>
          </cell>
          <cell r="AI10" t="str">
            <v xml:space="preserve"> 一般競争入札において、再度の入札を実施しても、落札者となるべき者がいないことから、会計法第29条の3第5項、予算決算及び会計令第99条の2に該当するため。</v>
          </cell>
        </row>
        <row r="11">
          <cell r="E11" t="str">
            <v/>
          </cell>
          <cell r="F11">
            <v>5</v>
          </cell>
          <cell r="G11" t="str">
            <v>Da255</v>
          </cell>
          <cell r="H11" t="str">
            <v>③情報システム</v>
          </cell>
          <cell r="I11" t="str">
            <v>マルチペイメントネットワークに係る接続試験　一式</v>
          </cell>
          <cell r="J11" t="str">
            <v>支出負担行為担当官
国税庁長官官房会計課長
寺田　広紀
東京都千代田区霞が関３－１－１</v>
          </cell>
          <cell r="M11">
            <v>44327</v>
          </cell>
          <cell r="N11" t="str">
            <v>株式会社エヌ・ティ・ティ・データ
東京都江東区豊洲３－３－３</v>
          </cell>
          <cell r="O11">
            <v>9010601021385</v>
          </cell>
          <cell r="P11" t="str">
            <v>④随意契約（企画競争無し）</v>
          </cell>
          <cell r="R11">
            <v>1122000</v>
          </cell>
          <cell r="S11">
            <v>1122000</v>
          </cell>
          <cell r="U11">
            <v>1</v>
          </cell>
          <cell r="Y11" t="str">
            <v>①公表</v>
          </cell>
          <cell r="AE11" t="str">
            <v>⑥その他の法人等</v>
          </cell>
          <cell r="AH11" t="str">
            <v>①会計法第29条の3第4項（契約の性質又は目的が競争を許さない場合）</v>
          </cell>
          <cell r="AI11" t="str">
            <v>マルチペイメントネットワークとの接続試験については、日本マルチペイメントネットワーク運営機構に運営を委託された電気通信事業者が実施することとなるため、競争を許さないことから、会計法第29条の3第4項に該当するため(根拠区分：イ(イ))</v>
          </cell>
        </row>
        <row r="12">
          <cell r="E12">
            <v>2</v>
          </cell>
          <cell r="F12" t="str">
            <v/>
          </cell>
          <cell r="G12" t="str">
            <v>Da256</v>
          </cell>
          <cell r="H12" t="str">
            <v>③情報システム</v>
          </cell>
          <cell r="I12" t="str">
            <v>令和3年度租税史料管理システムの国税庁LANWANサーバ更改に伴う改修等業務の委託　一式</v>
          </cell>
          <cell r="J12" t="str">
            <v>支出負担行為担当官
国税庁長官官房会計課長
寺田　広紀
東京都千代田区霞が関３－１－１</v>
          </cell>
          <cell r="M12">
            <v>44330</v>
          </cell>
          <cell r="N12" t="str">
            <v>株式会社ジャパン・コンピュータ・テクノロジー
東京都港区芝５－２５－１１</v>
          </cell>
          <cell r="O12" t="str">
            <v>1010401092989</v>
          </cell>
          <cell r="P12" t="str">
            <v>①一般競争入札</v>
          </cell>
          <cell r="R12">
            <v>1613018</v>
          </cell>
          <cell r="S12">
            <v>1556500</v>
          </cell>
          <cell r="U12">
            <v>0.96399999999999997</v>
          </cell>
          <cell r="Y12" t="str">
            <v>②同種の他の契約の予定価格を類推されるおそれがあるため公表しない</v>
          </cell>
          <cell r="Z12">
            <v>2</v>
          </cell>
          <cell r="AA12">
            <v>2</v>
          </cell>
          <cell r="AE12" t="str">
            <v>⑥その他の法人等</v>
          </cell>
        </row>
        <row r="13">
          <cell r="E13">
            <v>3</v>
          </cell>
          <cell r="F13" t="str">
            <v/>
          </cell>
          <cell r="G13" t="str">
            <v>Da257</v>
          </cell>
          <cell r="H13" t="str">
            <v>③情報システム</v>
          </cell>
          <cell r="I13" t="str">
            <v>国税電子申告・納税システム（e-Tax)に係る不正侵入検知システム・webアプリケーションファイアーウォールの導入及び運用業務の委託　一式</v>
          </cell>
          <cell r="J13" t="str">
            <v>支出負担行為担当官
国税庁長官官房会計課長
寺田　広紀
東京都千代田区霞が関３－１－１</v>
          </cell>
          <cell r="M13">
            <v>44330</v>
          </cell>
          <cell r="N13" t="str">
            <v>株式会社ラック
東京都千代田区平河町２－１６－１</v>
          </cell>
          <cell r="O13">
            <v>7010001134137</v>
          </cell>
          <cell r="P13" t="str">
            <v>②一般競争入札（総合評価方式）</v>
          </cell>
          <cell r="R13">
            <v>208881530</v>
          </cell>
          <cell r="S13">
            <v>206353488</v>
          </cell>
          <cell r="U13">
            <v>0.98699999999999999</v>
          </cell>
          <cell r="X13" t="str">
            <v>○</v>
          </cell>
          <cell r="Y13" t="str">
            <v>②同種の他の契約の予定価格を類推されるおそれがあるため公表しない</v>
          </cell>
          <cell r="Z13">
            <v>2</v>
          </cell>
          <cell r="AA13">
            <v>1</v>
          </cell>
          <cell r="AE13" t="str">
            <v>⑥その他の法人等</v>
          </cell>
          <cell r="AG13" t="str">
            <v>③国庫債務負担行為</v>
          </cell>
        </row>
        <row r="14">
          <cell r="E14">
            <v>4</v>
          </cell>
          <cell r="F14" t="str">
            <v/>
          </cell>
          <cell r="G14" t="str">
            <v>Da258</v>
          </cell>
          <cell r="H14" t="str">
            <v>⑧物品等製造</v>
          </cell>
          <cell r="I14" t="str">
            <v>「定期催告書（圧着はがき用紙）」の刷成　659,700通</v>
          </cell>
          <cell r="J14" t="str">
            <v>支出負担行為担当官
国税庁長官官房会計課長
寺田　広紀
東京都千代田区霞が関３－１－１</v>
          </cell>
          <cell r="M14">
            <v>44330</v>
          </cell>
          <cell r="N14" t="str">
            <v>トッパン・フォームズ株式会社
東京都港区東新橋１－７－３</v>
          </cell>
          <cell r="O14">
            <v>4010401050341</v>
          </cell>
          <cell r="P14" t="str">
            <v>①一般競争入札</v>
          </cell>
          <cell r="R14">
            <v>4447592</v>
          </cell>
          <cell r="S14">
            <v>4426587</v>
          </cell>
          <cell r="U14">
            <v>0.995</v>
          </cell>
          <cell r="Y14" t="str">
            <v>②同種の他の契約の予定価格を類推されるおそれがあるため公表しない</v>
          </cell>
          <cell r="Z14">
            <v>2</v>
          </cell>
          <cell r="AA14">
            <v>0</v>
          </cell>
          <cell r="AE14" t="str">
            <v>⑥その他の法人等</v>
          </cell>
        </row>
        <row r="15">
          <cell r="E15">
            <v>5</v>
          </cell>
          <cell r="F15" t="str">
            <v/>
          </cell>
          <cell r="G15" t="str">
            <v>Da259</v>
          </cell>
          <cell r="H15" t="str">
            <v>⑦物品等購入</v>
          </cell>
          <cell r="I15" t="str">
            <v>「上質軽量コート紙　880×（625）〈44.5〉外1件」の購入　のべ86,967㎏</v>
          </cell>
          <cell r="J15" t="str">
            <v>支出負担行為担当官
国税庁長官官房会計課長
寺田　広紀
東京都千代田区霞が関３－１－１</v>
          </cell>
          <cell r="M15">
            <v>44330</v>
          </cell>
          <cell r="N15" t="str">
            <v>中庄株式会社
東京都中央区日本橋馬喰町１－５－４</v>
          </cell>
          <cell r="O15">
            <v>4010001052713</v>
          </cell>
          <cell r="P15" t="str">
            <v>①一般競争入札</v>
          </cell>
          <cell r="R15">
            <v>12117537</v>
          </cell>
          <cell r="S15">
            <v>12114194</v>
          </cell>
          <cell r="U15">
            <v>0.999</v>
          </cell>
          <cell r="Y15" t="str">
            <v>②同種の他の契約の予定価格を類推されるおそれがあるため公表しない</v>
          </cell>
          <cell r="Z15">
            <v>2</v>
          </cell>
          <cell r="AA15">
            <v>0</v>
          </cell>
          <cell r="AE15" t="str">
            <v>⑥その他の法人等</v>
          </cell>
        </row>
        <row r="16">
          <cell r="E16">
            <v>6</v>
          </cell>
          <cell r="F16" t="str">
            <v/>
          </cell>
          <cell r="G16" t="str">
            <v>Da260</v>
          </cell>
          <cell r="H16" t="str">
            <v>⑧物品等製造</v>
          </cell>
          <cell r="I16" t="str">
            <v>「所得税及び復興特別所得税の確定申告書等（システム開発用帳票）外1件　区分1」の刷成　のべ10,500セット</v>
          </cell>
          <cell r="J16" t="str">
            <v>支出負担行為担当官
国税庁長官官房会計課長
寺田　広紀
東京都千代田区霞が関３－１－１</v>
          </cell>
          <cell r="M16">
            <v>44330</v>
          </cell>
          <cell r="N16" t="str">
            <v>株式会社木万屋商会
東京都中央区日本橋本町３－３－４</v>
          </cell>
          <cell r="O16">
            <v>9010001040886</v>
          </cell>
          <cell r="P16" t="str">
            <v>①一般競争入札</v>
          </cell>
          <cell r="R16">
            <v>8075448</v>
          </cell>
          <cell r="S16">
            <v>7975000</v>
          </cell>
          <cell r="U16">
            <v>0.98699999999999999</v>
          </cell>
          <cell r="Y16" t="str">
            <v>②同種の他の契約の予定価格を類推されるおそれがあるため公表しない</v>
          </cell>
          <cell r="Z16">
            <v>3</v>
          </cell>
          <cell r="AA16">
            <v>0</v>
          </cell>
          <cell r="AE16" t="str">
            <v>⑥その他の法人等</v>
          </cell>
        </row>
        <row r="17">
          <cell r="E17">
            <v>7</v>
          </cell>
          <cell r="F17" t="str">
            <v/>
          </cell>
          <cell r="G17" t="str">
            <v>Da261</v>
          </cell>
          <cell r="H17" t="str">
            <v>⑧物品等製造</v>
          </cell>
          <cell r="I17" t="str">
            <v>「所得税及び復興特別所得税の確定申告書等（システム開発用帳票）外1件　区分2」の刷成　のべ480セット</v>
          </cell>
          <cell r="J17" t="str">
            <v>支出負担行為担当官
国税庁長官官房会計課長
寺田　広紀
東京都千代田区霞が関３－１－１</v>
          </cell>
          <cell r="M17">
            <v>44330</v>
          </cell>
          <cell r="N17" t="str">
            <v>東洋印刷株式会社
京都府京都市伏見区中島中道町１３３</v>
          </cell>
          <cell r="O17">
            <v>3130001021789</v>
          </cell>
          <cell r="P17" t="str">
            <v>①一般競争入札</v>
          </cell>
          <cell r="R17">
            <v>2234949</v>
          </cell>
          <cell r="S17">
            <v>2185920</v>
          </cell>
          <cell r="U17">
            <v>0.97799999999999998</v>
          </cell>
          <cell r="Y17" t="str">
            <v>②同種の他の契約の予定価格を類推されるおそれがあるため公表しない</v>
          </cell>
          <cell r="Z17">
            <v>3</v>
          </cell>
          <cell r="AA17">
            <v>0</v>
          </cell>
          <cell r="AE17" t="str">
            <v>⑥その他の法人等</v>
          </cell>
        </row>
        <row r="18">
          <cell r="E18">
            <v>8</v>
          </cell>
          <cell r="F18" t="str">
            <v/>
          </cell>
          <cell r="G18" t="str">
            <v>Da262</v>
          </cell>
          <cell r="H18" t="str">
            <v>⑩役務</v>
          </cell>
          <cell r="I18" t="str">
            <v>税務大学校本科研修生選抜第一次試験問題作成等の委託　4,140部ほか</v>
          </cell>
          <cell r="J18" t="str">
            <v>支出負担行為担当官
国税庁長官官房会計課長
寺田　広紀
東京都千代田区霞が関３－１－１</v>
          </cell>
          <cell r="M18">
            <v>44333</v>
          </cell>
          <cell r="N18" t="str">
            <v>株式会社実務教育出版
東京都新宿区大京町４</v>
          </cell>
          <cell r="O18">
            <v>8011101009054</v>
          </cell>
          <cell r="P18" t="str">
            <v>①一般競争入札</v>
          </cell>
          <cell r="R18">
            <v>2872401</v>
          </cell>
          <cell r="S18" t="str">
            <v>@170.5円ほか</v>
          </cell>
          <cell r="T18">
            <v>2794275</v>
          </cell>
          <cell r="U18">
            <v>0.97199999999999998</v>
          </cell>
          <cell r="Y18" t="str">
            <v>②同種の他の契約の予定価格を類推されるおそれがあるため公表しない</v>
          </cell>
          <cell r="Z18">
            <v>1</v>
          </cell>
          <cell r="AA18">
            <v>0</v>
          </cell>
          <cell r="AE18" t="str">
            <v>⑥その他の法人等</v>
          </cell>
          <cell r="AJ18" t="str">
            <v>単価契約</v>
          </cell>
          <cell r="AM18" t="str">
            <v>×</v>
          </cell>
          <cell r="AQ18" t="str">
            <v>⑥公表されている前年度契約金額から採算が合わないと判断している可能性があるもの</v>
          </cell>
        </row>
        <row r="19">
          <cell r="E19">
            <v>9</v>
          </cell>
          <cell r="F19" t="str">
            <v/>
          </cell>
          <cell r="G19" t="str">
            <v>Da263</v>
          </cell>
          <cell r="H19" t="str">
            <v>⑩役務</v>
          </cell>
          <cell r="I19" t="str">
            <v>令和3年度国税庁等で募集する作文の審査業務の委託（区分1）　108,300編</v>
          </cell>
          <cell r="J19" t="str">
            <v>支出負担行為担当官
国税庁長官官房会計課長
寺田　広紀
東京都千代田区霞が関３－１－１</v>
          </cell>
          <cell r="M19">
            <v>44333</v>
          </cell>
          <cell r="N19" t="str">
            <v>ランスタッド株式会社
東京都千代田区紀尾井町４－１</v>
          </cell>
          <cell r="O19">
            <v>1010001084148</v>
          </cell>
          <cell r="P19" t="str">
            <v>①一般競争入札</v>
          </cell>
          <cell r="R19">
            <v>15354231</v>
          </cell>
          <cell r="S19" t="str">
            <v>＠135.3円</v>
          </cell>
          <cell r="T19">
            <v>14652990</v>
          </cell>
          <cell r="U19">
            <v>0.95399999999999996</v>
          </cell>
          <cell r="Y19" t="str">
            <v>②同種の他の契約の予定価格を類推されるおそれがあるため公表しない</v>
          </cell>
          <cell r="Z19">
            <v>1</v>
          </cell>
          <cell r="AA19">
            <v>1</v>
          </cell>
          <cell r="AE19" t="str">
            <v>⑥その他の法人等</v>
          </cell>
          <cell r="AJ19" t="str">
            <v>単価契約</v>
          </cell>
          <cell r="AM19" t="str">
            <v>×</v>
          </cell>
          <cell r="AQ19" t="str">
            <v>①業務に特殊性があるもの（例：委託調査、記帳指導など）</v>
          </cell>
        </row>
        <row r="20">
          <cell r="E20" t="str">
            <v/>
          </cell>
          <cell r="F20">
            <v>6</v>
          </cell>
          <cell r="G20" t="str">
            <v>Da264</v>
          </cell>
          <cell r="H20" t="str">
            <v>⑩役務</v>
          </cell>
          <cell r="I20" t="str">
            <v>令和3年度国税庁等で募集する作文の審査業務の委託（区分2）　185,400編</v>
          </cell>
          <cell r="J20" t="str">
            <v>支出負担行為担当官
国税庁長官官房会計課長
寺田　広紀
東京都千代田区霞が関３－１－１</v>
          </cell>
          <cell r="M20">
            <v>44333</v>
          </cell>
          <cell r="N20" t="str">
            <v>株式会社綜合キャリアオプション
東京都港区浜松町２－４－１</v>
          </cell>
          <cell r="O20">
            <v>3011001037077</v>
          </cell>
          <cell r="P20" t="str">
            <v>④随意契約（企画競争無し）</v>
          </cell>
          <cell r="R20">
            <v>20994217</v>
          </cell>
          <cell r="S20" t="str">
            <v>＠112.2円</v>
          </cell>
          <cell r="T20">
            <v>20801880</v>
          </cell>
          <cell r="U20">
            <v>0.99</v>
          </cell>
          <cell r="Y20" t="str">
            <v>②同種の他の契約の予定価格を類推されるおそれがあるため公表しない</v>
          </cell>
          <cell r="Z20">
            <v>2</v>
          </cell>
          <cell r="AA20">
            <v>1</v>
          </cell>
          <cell r="AE20" t="str">
            <v>⑥その他の法人等</v>
          </cell>
          <cell r="AH20" t="str">
            <v>⑭予決令第99条の2（競争に付しても入札者がないとき、又は再度の入札をしても落札者がないとき）</v>
          </cell>
          <cell r="AI20" t="str">
            <v>一般競争入札において、再度の入札を実施しても、落札者となるべき者がいないことから、会計法第29条の3第5項、予算決算及び会計令第99条の2に該当するため。</v>
          </cell>
          <cell r="AJ20" t="str">
            <v>単価契約</v>
          </cell>
        </row>
        <row r="21">
          <cell r="E21">
            <v>10</v>
          </cell>
          <cell r="F21" t="str">
            <v/>
          </cell>
          <cell r="G21" t="str">
            <v>Da265</v>
          </cell>
          <cell r="H21" t="str">
            <v>③情報システム</v>
          </cell>
          <cell r="I21" t="str">
            <v>令和3年度企画課統計関係システムの開発及び改修　一式</v>
          </cell>
          <cell r="J21" t="str">
            <v>支出負担行為担当官
国税庁長官官房会計課長
寺田　広紀
東京都千代田区霞が関３－１－１</v>
          </cell>
          <cell r="M21">
            <v>44334</v>
          </cell>
          <cell r="N21" t="str">
            <v>ＥＳＫ株式会社
東京都大田区中央１－１－１１</v>
          </cell>
          <cell r="O21">
            <v>1010801016399</v>
          </cell>
          <cell r="P21" t="str">
            <v>①一般競争入札</v>
          </cell>
          <cell r="R21">
            <v>6959304</v>
          </cell>
          <cell r="S21">
            <v>3190000</v>
          </cell>
          <cell r="U21">
            <v>0.45800000000000002</v>
          </cell>
          <cell r="Y21" t="str">
            <v>②同種の他の契約の予定価格を類推されるおそれがあるため公表しない</v>
          </cell>
          <cell r="Z21">
            <v>5</v>
          </cell>
          <cell r="AA21">
            <v>5</v>
          </cell>
          <cell r="AE21" t="str">
            <v>⑥その他の法人等</v>
          </cell>
        </row>
        <row r="22">
          <cell r="E22">
            <v>11</v>
          </cell>
          <cell r="F22" t="str">
            <v/>
          </cell>
          <cell r="G22" t="str">
            <v>Da266</v>
          </cell>
          <cell r="H22" t="str">
            <v>⑩役務</v>
          </cell>
          <cell r="I22" t="str">
            <v>酒類小売販売価格等データの調査・集計業務の委託　一式</v>
          </cell>
          <cell r="J22" t="str">
            <v>支出負担行為担当官
国税庁長官官房会計課長
寺田　広紀
東京都千代田区霞が関３－１－１</v>
          </cell>
          <cell r="M22">
            <v>44334</v>
          </cell>
          <cell r="N22" t="str">
            <v>株式会社帝国データバンクビジネスサービス
東京都中央区新富１－１２－２</v>
          </cell>
          <cell r="O22">
            <v>2010001086143</v>
          </cell>
          <cell r="P22" t="str">
            <v>①一般競争入札</v>
          </cell>
          <cell r="R22">
            <v>11812416</v>
          </cell>
          <cell r="S22">
            <v>8712000</v>
          </cell>
          <cell r="U22">
            <v>0.73699999999999999</v>
          </cell>
          <cell r="Y22" t="str">
            <v>②同種の他の契約の予定価格を類推されるおそれがあるため公表しない</v>
          </cell>
          <cell r="Z22">
            <v>2</v>
          </cell>
          <cell r="AA22">
            <v>1</v>
          </cell>
          <cell r="AE22" t="str">
            <v>⑥その他の法人等</v>
          </cell>
          <cell r="AM22" t="str">
            <v>○</v>
          </cell>
          <cell r="AN22" t="str">
            <v>⑧その他</v>
          </cell>
          <cell r="AP22" t="str">
            <v>公告後の積極的な業者への呼びかけ</v>
          </cell>
        </row>
        <row r="23">
          <cell r="E23">
            <v>12</v>
          </cell>
          <cell r="F23" t="str">
            <v/>
          </cell>
          <cell r="G23" t="str">
            <v>Da267</v>
          </cell>
          <cell r="H23" t="str">
            <v>③情報システム</v>
          </cell>
          <cell r="I23" t="str">
            <v>令和3年度国税庁局LAN・WANシステム等に係る運用支援業務の委託　一式</v>
          </cell>
          <cell r="J23" t="str">
            <v>支出負担行為担当官
国税庁長官官房会計課長
寺田　広紀
東京都千代田区霞が関３－１－１</v>
          </cell>
          <cell r="M23">
            <v>44337</v>
          </cell>
          <cell r="N23" t="str">
            <v>株式会社富士通エフサス
神奈川県川崎市中原区中丸子１３－２</v>
          </cell>
          <cell r="O23">
            <v>8010401056384</v>
          </cell>
          <cell r="P23" t="str">
            <v>②一般競争入札（総合評価方式）</v>
          </cell>
          <cell r="R23">
            <v>1121083392</v>
          </cell>
          <cell r="S23">
            <v>1120944000</v>
          </cell>
          <cell r="U23">
            <v>0.999</v>
          </cell>
          <cell r="X23" t="str">
            <v>○</v>
          </cell>
          <cell r="Y23" t="str">
            <v>②同種の他の契約の予定価格を類推されるおそれがあるため公表しない</v>
          </cell>
          <cell r="Z23">
            <v>1</v>
          </cell>
          <cell r="AA23">
            <v>0</v>
          </cell>
          <cell r="AE23" t="str">
            <v>⑥その他の法人等</v>
          </cell>
          <cell r="AG23" t="str">
            <v>③国庫債務負担行為</v>
          </cell>
          <cell r="AM23" t="str">
            <v>×</v>
          </cell>
          <cell r="AQ23" t="str">
            <v>⑥公表されている前年度契約金額から採算が合わないと判断している可能性があるもの</v>
          </cell>
        </row>
        <row r="24">
          <cell r="E24">
            <v>13</v>
          </cell>
          <cell r="F24" t="str">
            <v/>
          </cell>
          <cell r="G24" t="str">
            <v>Da268</v>
          </cell>
          <cell r="H24" t="str">
            <v>⑧物品等製造</v>
          </cell>
          <cell r="I24" t="str">
            <v>「軽減税率制度の手引書」の刷成　537,000部</v>
          </cell>
          <cell r="J24" t="str">
            <v>支出負担行為担当官
国税庁長官官房会計課長
寺田　広紀
東京都千代田区霞が関３－１－１</v>
          </cell>
          <cell r="M24">
            <v>44337</v>
          </cell>
          <cell r="N24" t="str">
            <v>三松堂印刷株式会社
東京都千代田区西神田３－２－１</v>
          </cell>
          <cell r="O24">
            <v>1010001129704</v>
          </cell>
          <cell r="P24" t="str">
            <v>①一般競争入札</v>
          </cell>
          <cell r="R24">
            <v>4254063</v>
          </cell>
          <cell r="S24">
            <v>4208876</v>
          </cell>
          <cell r="U24">
            <v>0.98899999999999999</v>
          </cell>
          <cell r="Y24" t="str">
            <v>②同種の他の契約の予定価格を類推されるおそれがあるため公表しない</v>
          </cell>
          <cell r="Z24">
            <v>6</v>
          </cell>
          <cell r="AA24">
            <v>3</v>
          </cell>
          <cell r="AE24" t="str">
            <v>⑥その他の法人等</v>
          </cell>
        </row>
        <row r="25">
          <cell r="E25" t="str">
            <v/>
          </cell>
          <cell r="F25">
            <v>7</v>
          </cell>
          <cell r="G25" t="str">
            <v>Da269</v>
          </cell>
          <cell r="H25" t="str">
            <v>⑧物品等製造</v>
          </cell>
          <cell r="I25" t="str">
            <v>「インボイス制度周知用パンフレット」の刷成　2,312,000部</v>
          </cell>
          <cell r="J25" t="str">
            <v>支出負担行為担当官
国税庁長官官房会計課長
寺田　広紀
東京都千代田区霞が関３－１－１</v>
          </cell>
          <cell r="M25">
            <v>44337</v>
          </cell>
          <cell r="N25" t="str">
            <v>株式会社ネッツ
愛知県半田市潮干町１－２３</v>
          </cell>
          <cell r="O25">
            <v>5180001091941</v>
          </cell>
          <cell r="P25" t="str">
            <v>④随意契約（企画競争無し）</v>
          </cell>
          <cell r="R25">
            <v>5765908</v>
          </cell>
          <cell r="S25">
            <v>5747632</v>
          </cell>
          <cell r="U25">
            <v>0.996</v>
          </cell>
          <cell r="Y25" t="str">
            <v>②同種の他の契約の予定価格を類推されるおそれがあるため公表しない</v>
          </cell>
          <cell r="Z25">
            <v>6</v>
          </cell>
          <cell r="AA25">
            <v>4</v>
          </cell>
          <cell r="AE25" t="str">
            <v>⑥その他の法人等</v>
          </cell>
          <cell r="AH25" t="str">
            <v>⑭予決令第99条の2（競争に付しても入札者がないとき、又は再度の入札をしても落札者がないとき）</v>
          </cell>
          <cell r="AI25" t="str">
            <v>一般競争入札において、再度の入札を実施しても、落札者となるべき者がいないことから、会計法第29条の３第５項、予算決算及び会計令第99条の２に該当するため。</v>
          </cell>
        </row>
        <row r="26">
          <cell r="E26">
            <v>14</v>
          </cell>
          <cell r="F26" t="str">
            <v/>
          </cell>
          <cell r="G26" t="str">
            <v>Da270</v>
          </cell>
          <cell r="H26" t="str">
            <v>⑩役務</v>
          </cell>
          <cell r="I26" t="str">
            <v>ストレスチェックにおける実施支援業務の委託　9,600部ほか</v>
          </cell>
          <cell r="J26" t="str">
            <v>支出負担行為担当官
国税庁長官官房会計課長
寺田　広紀
東京都千代田区霞が関３－１－１</v>
          </cell>
          <cell r="M26">
            <v>44340</v>
          </cell>
          <cell r="N26" t="str">
            <v>ソーシャルアドバンス株式会社
兵庫県神戸市中央区東町１２３－１</v>
          </cell>
          <cell r="O26">
            <v>1140001094299</v>
          </cell>
          <cell r="P26" t="str">
            <v>①一般競争入札</v>
          </cell>
          <cell r="R26">
            <v>2604749</v>
          </cell>
          <cell r="S26" t="str">
            <v>@104.5円ほか</v>
          </cell>
          <cell r="T26">
            <v>1710500</v>
          </cell>
          <cell r="U26">
            <v>0.65600000000000003</v>
          </cell>
          <cell r="Y26" t="str">
            <v>②同種の他の契約の予定価格を類推されるおそれがあるため公表しない</v>
          </cell>
          <cell r="Z26">
            <v>3</v>
          </cell>
          <cell r="AA26">
            <v>3</v>
          </cell>
          <cell r="AE26" t="str">
            <v>⑥その他の法人等</v>
          </cell>
          <cell r="AJ26" t="str">
            <v>単価契約</v>
          </cell>
        </row>
        <row r="27">
          <cell r="E27">
            <v>15</v>
          </cell>
          <cell r="F27" t="str">
            <v/>
          </cell>
          <cell r="G27" t="str">
            <v>Da271</v>
          </cell>
          <cell r="H27" t="str">
            <v>⑩役務</v>
          </cell>
          <cell r="I27" t="str">
            <v>ストレスチェックにおける面接指導業務の委託　389人</v>
          </cell>
          <cell r="J27" t="str">
            <v>支出負担行為担当官
国税庁長官官房会計課長
寺田　広紀
東京都千代田区霞が関３－１－１</v>
          </cell>
          <cell r="M27">
            <v>44340</v>
          </cell>
          <cell r="N27" t="str">
            <v>日本ＣＨＲコンサルティング株式会社
東京都港区西新橋１－６－１２</v>
          </cell>
          <cell r="O27">
            <v>8120001132962</v>
          </cell>
          <cell r="P27" t="str">
            <v>①一般競争入札</v>
          </cell>
          <cell r="R27">
            <v>13176900</v>
          </cell>
          <cell r="S27" t="str">
            <v>@29,700円ほか</v>
          </cell>
          <cell r="T27">
            <v>13176900</v>
          </cell>
          <cell r="U27">
            <v>1</v>
          </cell>
          <cell r="Y27" t="str">
            <v>②同種の他の契約の予定価格を類推されるおそれがあるため公表しない</v>
          </cell>
          <cell r="Z27">
            <v>1</v>
          </cell>
          <cell r="AA27">
            <v>0</v>
          </cell>
          <cell r="AE27" t="str">
            <v>⑥その他の法人等</v>
          </cell>
          <cell r="AJ27" t="str">
            <v>単価契約</v>
          </cell>
          <cell r="AM27" t="str">
            <v>△</v>
          </cell>
          <cell r="AQ27" t="str">
            <v>⑧人材の確保や体制整備に時間が足りないと判断している可能性があるもの</v>
          </cell>
        </row>
        <row r="28">
          <cell r="E28">
            <v>16</v>
          </cell>
          <cell r="F28" t="str">
            <v/>
          </cell>
          <cell r="G28" t="str">
            <v>Da272</v>
          </cell>
          <cell r="H28" t="str">
            <v>③情報システム</v>
          </cell>
          <cell r="I28" t="str">
            <v>税務データ分析及び分析結果の実用化に係る支援業務　一式</v>
          </cell>
          <cell r="J28" t="str">
            <v>支出負担行為担当官
国税庁長官官房会計課長
寺田　広紀
東京都千代田区霞が関３－１－１</v>
          </cell>
          <cell r="M28">
            <v>44341</v>
          </cell>
          <cell r="N28" t="str">
            <v>日本電気株式会社
東京都港区芝５－７－１</v>
          </cell>
          <cell r="O28">
            <v>7010401022916</v>
          </cell>
          <cell r="P28" t="str">
            <v>①一般競争入札</v>
          </cell>
          <cell r="R28">
            <v>56927018</v>
          </cell>
          <cell r="S28">
            <v>53240000</v>
          </cell>
          <cell r="U28">
            <v>0.93500000000000005</v>
          </cell>
          <cell r="X28" t="str">
            <v>○</v>
          </cell>
          <cell r="Y28" t="str">
            <v>②同種の他の契約の予定価格を類推されるおそれがあるため公表しない</v>
          </cell>
          <cell r="Z28">
            <v>2</v>
          </cell>
          <cell r="AA28">
            <v>0</v>
          </cell>
          <cell r="AE28" t="str">
            <v>⑥その他の法人等</v>
          </cell>
        </row>
        <row r="29">
          <cell r="E29">
            <v>17</v>
          </cell>
          <cell r="F29" t="str">
            <v/>
          </cell>
          <cell r="G29" t="str">
            <v>Da273</v>
          </cell>
          <cell r="H29" t="str">
            <v>③情報システム</v>
          </cell>
          <cell r="I29" t="str">
            <v>令和3年度税務統計・分析システムに係る技術運用支援業務の委託　一式</v>
          </cell>
          <cell r="J29" t="str">
            <v>支出負担行為担当官
国税庁長官官房会計課長
寺田　広紀
東京都千代田区霞が関３－１－１</v>
          </cell>
          <cell r="M29">
            <v>44341</v>
          </cell>
          <cell r="N29" t="str">
            <v>日本電気株式会社
東京都港区芝５－７－１</v>
          </cell>
          <cell r="O29">
            <v>7010401022916</v>
          </cell>
          <cell r="P29" t="str">
            <v>①一般競争入札</v>
          </cell>
          <cell r="R29">
            <v>17190432</v>
          </cell>
          <cell r="S29">
            <v>15840000</v>
          </cell>
          <cell r="U29">
            <v>0.92100000000000004</v>
          </cell>
          <cell r="X29" t="str">
            <v>○</v>
          </cell>
          <cell r="Y29" t="str">
            <v>②同種の他の契約の予定価格を類推されるおそれがあるため公表しない</v>
          </cell>
          <cell r="Z29">
            <v>2</v>
          </cell>
          <cell r="AA29">
            <v>0</v>
          </cell>
          <cell r="AE29" t="str">
            <v>⑥その他の法人等</v>
          </cell>
        </row>
        <row r="30">
          <cell r="E30">
            <v>18</v>
          </cell>
          <cell r="F30" t="str">
            <v/>
          </cell>
          <cell r="G30" t="str">
            <v>Da274</v>
          </cell>
          <cell r="H30" t="str">
            <v>⑩役務</v>
          </cell>
          <cell r="I30" t="str">
            <v>東京オリンピック・パラリンピック競技大会開催に併せた日本産酒類プロモーション実施に係る運営業務　一式</v>
          </cell>
          <cell r="J30" t="str">
            <v>支出負担行為担当官
国税庁長官官房会計課長
寺田　広紀
東京都千代田区霞が関３－１－１</v>
          </cell>
          <cell r="M30">
            <v>44342</v>
          </cell>
          <cell r="N30" t="str">
            <v>東武トップツアーズ株式会社
東京都墨田区押上１－１－２</v>
          </cell>
          <cell r="O30">
            <v>4013201004021</v>
          </cell>
          <cell r="P30" t="str">
            <v>①一般競争入札</v>
          </cell>
          <cell r="R30">
            <v>16971363</v>
          </cell>
          <cell r="S30">
            <v>10087770</v>
          </cell>
          <cell r="U30">
            <v>0.59399999999999997</v>
          </cell>
          <cell r="Y30" t="str">
            <v>②同種の他の契約の予定価格を類推されるおそれがあるため公表しない</v>
          </cell>
          <cell r="Z30">
            <v>6</v>
          </cell>
          <cell r="AA30">
            <v>2</v>
          </cell>
          <cell r="AE30" t="str">
            <v>⑥その他の法人等</v>
          </cell>
        </row>
        <row r="31">
          <cell r="E31">
            <v>19</v>
          </cell>
          <cell r="F31" t="str">
            <v/>
          </cell>
          <cell r="G31" t="str">
            <v>Da275</v>
          </cell>
          <cell r="H31" t="str">
            <v>⑩役務</v>
          </cell>
          <cell r="I31" t="str">
            <v>令和3年度国際取引調査実務研修用研修教材の制作（区分1）　一式</v>
          </cell>
          <cell r="J31" t="str">
            <v>支出負担行為担当官
国税庁長官官房会計課長
寺田　広紀
東京都千代田区霞が関３－１－１</v>
          </cell>
          <cell r="M31">
            <v>44344</v>
          </cell>
          <cell r="N31" t="str">
            <v>ＴＡＣ株式会社
東京都千代田区神田三崎町３－２－１８</v>
          </cell>
          <cell r="O31">
            <v>3010001022246</v>
          </cell>
          <cell r="P31" t="str">
            <v>①一般競争入札</v>
          </cell>
          <cell r="R31">
            <v>4056606</v>
          </cell>
          <cell r="S31">
            <v>3984167</v>
          </cell>
          <cell r="U31">
            <v>0.98199999999999998</v>
          </cell>
          <cell r="Y31" t="str">
            <v>②同種の他の契約の予定価格を類推されるおそれがあるため公表しない</v>
          </cell>
          <cell r="Z31">
            <v>1</v>
          </cell>
          <cell r="AA31">
            <v>0</v>
          </cell>
          <cell r="AE31" t="str">
            <v>⑥その他の法人等</v>
          </cell>
          <cell r="AM31" t="str">
            <v>×</v>
          </cell>
          <cell r="AQ31" t="str">
            <v>⑧人材の確保や体制整備に時間が足りないと判断している可能性があるもの</v>
          </cell>
        </row>
        <row r="32">
          <cell r="E32">
            <v>20</v>
          </cell>
          <cell r="F32" t="str">
            <v/>
          </cell>
          <cell r="G32" t="str">
            <v>Da276</v>
          </cell>
          <cell r="H32" t="str">
            <v>⑩役務</v>
          </cell>
          <cell r="I32" t="str">
            <v>令和3年度国際取引調査実務研修用研修教材の制作（区分2）　一式</v>
          </cell>
          <cell r="J32" t="str">
            <v>支出負担行為担当官
国税庁長官官房会計課長
寺田　広紀
東京都千代田区霞が関３－１－１</v>
          </cell>
          <cell r="M32">
            <v>44344</v>
          </cell>
          <cell r="N32" t="str">
            <v>ＴＡＣ株式会社
東京都千代田区神田三崎町３－２－１８</v>
          </cell>
          <cell r="O32">
            <v>3010001022246</v>
          </cell>
          <cell r="P32" t="str">
            <v>①一般競争入札</v>
          </cell>
          <cell r="R32">
            <v>3086098</v>
          </cell>
          <cell r="S32">
            <v>3030989</v>
          </cell>
          <cell r="U32">
            <v>0.98199999999999998</v>
          </cell>
          <cell r="Y32" t="str">
            <v>②同種の他の契約の予定価格を類推されるおそれがあるため公表しない</v>
          </cell>
          <cell r="Z32">
            <v>1</v>
          </cell>
          <cell r="AA32">
            <v>0</v>
          </cell>
          <cell r="AE32" t="str">
            <v>⑥その他の法人等</v>
          </cell>
          <cell r="AM32" t="str">
            <v>×</v>
          </cell>
          <cell r="AQ32" t="str">
            <v>⑧人材の確保や体制整備に時間が足りないと判断している可能性があるもの</v>
          </cell>
        </row>
        <row r="33">
          <cell r="E33">
            <v>21</v>
          </cell>
          <cell r="F33" t="str">
            <v/>
          </cell>
          <cell r="G33" t="str">
            <v>Da277</v>
          </cell>
          <cell r="H33" t="str">
            <v>③情報システム</v>
          </cell>
          <cell r="I33" t="str">
            <v>令和3年度情報システム関係研修の実施委託（区分3）　一式</v>
          </cell>
          <cell r="J33" t="str">
            <v>支出負担行為担当官
国税庁長官官房会計課長
寺田　広紀
東京都千代田区霞が関３－１－１</v>
          </cell>
          <cell r="M33">
            <v>44344</v>
          </cell>
          <cell r="N33" t="str">
            <v>株式会社ＩＴサービス・フレット
東京都台東区上野３－２１－１</v>
          </cell>
          <cell r="O33">
            <v>5011201020491</v>
          </cell>
          <cell r="P33" t="str">
            <v>①一般競争入札</v>
          </cell>
          <cell r="R33">
            <v>1593900</v>
          </cell>
          <cell r="S33">
            <v>1419891</v>
          </cell>
          <cell r="U33">
            <v>0.89</v>
          </cell>
          <cell r="Y33" t="str">
            <v>②同種の他の契約の予定価格を類推されるおそれがあるため公表しない</v>
          </cell>
          <cell r="Z33">
            <v>3</v>
          </cell>
          <cell r="AA33">
            <v>1</v>
          </cell>
          <cell r="AE33" t="str">
            <v>⑥その他の法人等</v>
          </cell>
        </row>
        <row r="34">
          <cell r="E34">
            <v>22</v>
          </cell>
          <cell r="F34" t="str">
            <v/>
          </cell>
          <cell r="G34" t="str">
            <v>Da278</v>
          </cell>
          <cell r="H34" t="str">
            <v>③情報システム</v>
          </cell>
          <cell r="I34" t="str">
            <v>令和3年度情報システム関係研修の実施委託（区分5）　一式</v>
          </cell>
          <cell r="J34" t="str">
            <v>支出負担行為担当官
国税庁長官官房会計課長
寺田　広紀
東京都千代田区霞が関３－１－１</v>
          </cell>
          <cell r="M34">
            <v>44344</v>
          </cell>
          <cell r="N34" t="str">
            <v>株式会社アイエスエイ
千葉県千葉市花見川区花園１－１４－３</v>
          </cell>
          <cell r="O34">
            <v>7040001000071</v>
          </cell>
          <cell r="P34" t="str">
            <v>①一般競争入札</v>
          </cell>
          <cell r="R34">
            <v>1510663</v>
          </cell>
          <cell r="S34">
            <v>1446500</v>
          </cell>
          <cell r="U34">
            <v>0.95699999999999996</v>
          </cell>
          <cell r="Y34" t="str">
            <v>②同種の他の契約の予定価格を類推されるおそれがあるため公表しない</v>
          </cell>
          <cell r="Z34">
            <v>3</v>
          </cell>
          <cell r="AA34">
            <v>1</v>
          </cell>
          <cell r="AE34" t="str">
            <v>⑥その他の法人等</v>
          </cell>
        </row>
        <row r="35">
          <cell r="E35">
            <v>23</v>
          </cell>
          <cell r="F35" t="str">
            <v/>
          </cell>
          <cell r="G35" t="str">
            <v>Da279</v>
          </cell>
          <cell r="H35" t="str">
            <v>⑦物品等購入</v>
          </cell>
          <cell r="I35" t="str">
            <v>個人調査ファイルの購入　172,500枚</v>
          </cell>
          <cell r="J35" t="str">
            <v>支出負担行為担当官
国税庁長官官房会計課長
寺田　広紀
東京都千代田区霞が関３－１－１</v>
          </cell>
          <cell r="M35">
            <v>44344</v>
          </cell>
          <cell r="N35" t="str">
            <v>山口工業株式会社
東京都墨田区業平３－５－３</v>
          </cell>
          <cell r="O35">
            <v>3010601019014</v>
          </cell>
          <cell r="P35" t="str">
            <v>①一般競争入札</v>
          </cell>
          <cell r="R35">
            <v>3375900</v>
          </cell>
          <cell r="S35">
            <v>3206775</v>
          </cell>
          <cell r="U35">
            <v>0.94899999999999995</v>
          </cell>
          <cell r="Y35" t="str">
            <v>②同種の他の契約の予定価格を類推されるおそれがあるため公表しない</v>
          </cell>
          <cell r="Z35">
            <v>4</v>
          </cell>
          <cell r="AA35">
            <v>2</v>
          </cell>
          <cell r="AE35" t="str">
            <v>⑥その他の法人等</v>
          </cell>
        </row>
        <row r="36">
          <cell r="E36" t="str">
            <v/>
          </cell>
          <cell r="F36">
            <v>8</v>
          </cell>
          <cell r="G36" t="str">
            <v>Da280</v>
          </cell>
          <cell r="H36" t="str">
            <v>③情報システム</v>
          </cell>
          <cell r="I36" t="str">
            <v>開示請求検索システムの保守運用支援業務の委託　一式</v>
          </cell>
          <cell r="J36" t="str">
            <v>支出負担行為担当官
国税庁長官官房会計課長
寺田　広紀
東京都千代田区霞が関３－１－１</v>
          </cell>
          <cell r="M36">
            <v>44347</v>
          </cell>
          <cell r="N36" t="str">
            <v>株式会社ケー・デー・シー
東京都港区虎ノ門４－２－１２</v>
          </cell>
          <cell r="O36">
            <v>3010401097680</v>
          </cell>
          <cell r="P36" t="str">
            <v>④随意契約（企画競争無し）</v>
          </cell>
          <cell r="R36">
            <v>1352048</v>
          </cell>
          <cell r="S36">
            <v>1343100</v>
          </cell>
          <cell r="U36">
            <v>0.99299999999999999</v>
          </cell>
          <cell r="Y36" t="str">
            <v>②同種の他の契約の予定価格を類推されるおそれがあるため公表しない</v>
          </cell>
          <cell r="Z36">
            <v>1</v>
          </cell>
          <cell r="AA36">
            <v>1</v>
          </cell>
          <cell r="AE36" t="str">
            <v>⑥その他の法人等</v>
          </cell>
          <cell r="AG36" t="str">
            <v>③国庫債務負担行為</v>
          </cell>
          <cell r="AH36" t="str">
            <v>⑭予決令第99条の2（競争に付しても入札者がないとき、又は再度の入札をしても落札者がないとき）</v>
          </cell>
          <cell r="AI36" t="str">
            <v xml:space="preserve"> 一般競争入札において、再度の入札を実施しても、落札者となるべき者がいないことから、会計法第29条の3第5項、予算決算及び会計令第99条の2に該当するため。</v>
          </cell>
        </row>
        <row r="37">
          <cell r="E37" t="str">
            <v/>
          </cell>
          <cell r="F37">
            <v>9</v>
          </cell>
          <cell r="G37" t="str">
            <v>Da281</v>
          </cell>
          <cell r="H37" t="str">
            <v>③情報システム</v>
          </cell>
          <cell r="I37" t="str">
            <v>国税庁ホームページ「タックスアンサー」の掲載情報（コンテンツデータ）の改良作業の委託　一式</v>
          </cell>
          <cell r="J37" t="str">
            <v>支出負担行為担当官
国税庁長官官房会計課長
寺田　広紀
東京都千代田区霞が関３－１－１</v>
          </cell>
          <cell r="M37">
            <v>44347</v>
          </cell>
          <cell r="N37" t="str">
            <v>株式会社日立製作所
東京都千代田区丸の内１－６－６</v>
          </cell>
          <cell r="O37" t="str">
            <v>7010001008844</v>
          </cell>
          <cell r="P37" t="str">
            <v>④随意契約（企画競争無し）</v>
          </cell>
          <cell r="R37">
            <v>64652649</v>
          </cell>
          <cell r="S37">
            <v>64570000</v>
          </cell>
          <cell r="U37">
            <v>0.998</v>
          </cell>
          <cell r="X37" t="str">
            <v>○</v>
          </cell>
          <cell r="Y37" t="str">
            <v>②同種の他の契約の予定価格を類推されるおそれがあるため公表しない</v>
          </cell>
          <cell r="Z37">
            <v>1</v>
          </cell>
          <cell r="AA37">
            <v>0</v>
          </cell>
          <cell r="AE37" t="str">
            <v>⑥その他の法人等</v>
          </cell>
          <cell r="AH37" t="str">
            <v>⑭予決令第99条の2（競争に付しても入札者がないとき、又は再度の入札をしても落札者がないとき）</v>
          </cell>
          <cell r="AI37" t="str">
            <v>一般競争入札において、再度の入札を実施しても、落札者となるべき者がいないことから、会計法第29条の3第5項、予算決算及び会計令第99条の2に該当するため。</v>
          </cell>
        </row>
        <row r="38">
          <cell r="E38" t="str">
            <v/>
          </cell>
          <cell r="F38">
            <v>10</v>
          </cell>
          <cell r="G38" t="str">
            <v>Da282</v>
          </cell>
          <cell r="H38" t="str">
            <v>⑦物品等購入</v>
          </cell>
          <cell r="I38" t="str">
            <v>データ分析用ソフトウェアの購入　一式</v>
          </cell>
          <cell r="J38" t="str">
            <v>支出負担行為担当官
国税庁長官官房会計課長
寺田　広紀
東京都千代田区霞が関３－１－１</v>
          </cell>
          <cell r="M38">
            <v>44347</v>
          </cell>
          <cell r="N38" t="str">
            <v>日本電気株式会社
東京都港区芝５－７－１</v>
          </cell>
          <cell r="O38">
            <v>7010401022916</v>
          </cell>
          <cell r="P38" t="str">
            <v>④随意契約（企画競争無し）</v>
          </cell>
          <cell r="R38">
            <v>15420240</v>
          </cell>
          <cell r="S38">
            <v>15070000</v>
          </cell>
          <cell r="U38">
            <v>0.97699999999999998</v>
          </cell>
          <cell r="X38" t="str">
            <v>○</v>
          </cell>
          <cell r="Y38" t="str">
            <v>②同種の他の契約の予定価格を類推されるおそれがあるため公表しない</v>
          </cell>
          <cell r="Z38">
            <v>1</v>
          </cell>
          <cell r="AA38">
            <v>0</v>
          </cell>
          <cell r="AE38" t="str">
            <v>⑥その他の法人等</v>
          </cell>
          <cell r="AH38" t="str">
            <v>⑭予決令第99条の2（競争に付しても入札者がないとき、又は再度の入札をしても落札者がないとき）</v>
          </cell>
          <cell r="AI38" t="str">
            <v xml:space="preserve"> 一般競争入札において、再度の入札を実施しても、落札者となるべき者がいないことから、会計法第29条の3第5項、予算決算及び会計令第99条の2に該当するため。</v>
          </cell>
        </row>
        <row r="39">
          <cell r="E39" t="str">
            <v/>
          </cell>
          <cell r="F39" t="str">
            <v/>
          </cell>
          <cell r="U39" t="str">
            <v>－</v>
          </cell>
        </row>
        <row r="40">
          <cell r="E40" t="str">
            <v/>
          </cell>
          <cell r="F40" t="str">
            <v/>
          </cell>
          <cell r="U40" t="str">
            <v>－</v>
          </cell>
        </row>
        <row r="41">
          <cell r="E41" t="str">
            <v/>
          </cell>
          <cell r="F41" t="str">
            <v/>
          </cell>
          <cell r="U41" t="str">
            <v>－</v>
          </cell>
        </row>
        <row r="42">
          <cell r="E42" t="str">
            <v/>
          </cell>
          <cell r="F42" t="str">
            <v/>
          </cell>
          <cell r="U42" t="str">
            <v>－</v>
          </cell>
        </row>
        <row r="43">
          <cell r="E43" t="str">
            <v/>
          </cell>
          <cell r="F43" t="str">
            <v/>
          </cell>
          <cell r="U43" t="str">
            <v>－</v>
          </cell>
        </row>
        <row r="44">
          <cell r="E44" t="str">
            <v/>
          </cell>
          <cell r="F44" t="str">
            <v/>
          </cell>
          <cell r="U44" t="str">
            <v>－</v>
          </cell>
        </row>
        <row r="45">
          <cell r="E45" t="str">
            <v/>
          </cell>
          <cell r="F45" t="str">
            <v/>
          </cell>
          <cell r="U45" t="str">
            <v>－</v>
          </cell>
        </row>
        <row r="46">
          <cell r="E46" t="str">
            <v/>
          </cell>
          <cell r="F46" t="str">
            <v/>
          </cell>
          <cell r="U46" t="str">
            <v>－</v>
          </cell>
        </row>
        <row r="47">
          <cell r="E47" t="str">
            <v/>
          </cell>
          <cell r="F47" t="str">
            <v/>
          </cell>
          <cell r="U47" t="str">
            <v>－</v>
          </cell>
        </row>
        <row r="48">
          <cell r="E48" t="str">
            <v/>
          </cell>
          <cell r="F48" t="str">
            <v/>
          </cell>
          <cell r="U48" t="str">
            <v>－</v>
          </cell>
        </row>
        <row r="49">
          <cell r="E49" t="str">
            <v/>
          </cell>
          <cell r="F49" t="str">
            <v/>
          </cell>
          <cell r="U49" t="str">
            <v>－</v>
          </cell>
        </row>
        <row r="50">
          <cell r="E50" t="str">
            <v/>
          </cell>
          <cell r="F50" t="str">
            <v/>
          </cell>
          <cell r="U50" t="str">
            <v>－</v>
          </cell>
        </row>
        <row r="51">
          <cell r="E51" t="str">
            <v/>
          </cell>
          <cell r="F51" t="str">
            <v/>
          </cell>
          <cell r="U51" t="str">
            <v>－</v>
          </cell>
        </row>
        <row r="52">
          <cell r="E52" t="str">
            <v/>
          </cell>
          <cell r="F52" t="str">
            <v/>
          </cell>
          <cell r="U52" t="str">
            <v>－</v>
          </cell>
        </row>
        <row r="53">
          <cell r="E53" t="str">
            <v/>
          </cell>
          <cell r="F53" t="str">
            <v/>
          </cell>
          <cell r="U53" t="str">
            <v>－</v>
          </cell>
        </row>
        <row r="54">
          <cell r="E54" t="str">
            <v/>
          </cell>
          <cell r="F54" t="str">
            <v/>
          </cell>
          <cell r="U54" t="str">
            <v>－</v>
          </cell>
        </row>
        <row r="55">
          <cell r="E55" t="str">
            <v/>
          </cell>
          <cell r="F55" t="str">
            <v/>
          </cell>
          <cell r="U55" t="str">
            <v>－</v>
          </cell>
        </row>
        <row r="56">
          <cell r="E56" t="str">
            <v/>
          </cell>
          <cell r="F56" t="str">
            <v/>
          </cell>
          <cell r="U56" t="str">
            <v>－</v>
          </cell>
        </row>
        <row r="57">
          <cell r="E57" t="str">
            <v/>
          </cell>
          <cell r="F57" t="str">
            <v/>
          </cell>
          <cell r="U57" t="str">
            <v>－</v>
          </cell>
        </row>
        <row r="58">
          <cell r="E58" t="str">
            <v/>
          </cell>
          <cell r="F58" t="str">
            <v/>
          </cell>
          <cell r="U58" t="str">
            <v>－</v>
          </cell>
        </row>
        <row r="59">
          <cell r="E59" t="str">
            <v/>
          </cell>
          <cell r="F59" t="str">
            <v/>
          </cell>
          <cell r="U59" t="str">
            <v>－</v>
          </cell>
        </row>
        <row r="60">
          <cell r="E60" t="str">
            <v/>
          </cell>
          <cell r="F60" t="str">
            <v/>
          </cell>
          <cell r="U60" t="str">
            <v>－</v>
          </cell>
        </row>
        <row r="61">
          <cell r="E61" t="str">
            <v/>
          </cell>
          <cell r="F61" t="str">
            <v/>
          </cell>
          <cell r="U61" t="str">
            <v>－</v>
          </cell>
        </row>
        <row r="62">
          <cell r="E62" t="str">
            <v/>
          </cell>
          <cell r="F62" t="str">
            <v/>
          </cell>
          <cell r="U62" t="str">
            <v>－</v>
          </cell>
        </row>
        <row r="63">
          <cell r="E63" t="str">
            <v/>
          </cell>
          <cell r="F63" t="str">
            <v/>
          </cell>
          <cell r="U63" t="str">
            <v>－</v>
          </cell>
        </row>
        <row r="64">
          <cell r="E64" t="str">
            <v/>
          </cell>
          <cell r="F64" t="str">
            <v/>
          </cell>
          <cell r="U64" t="str">
            <v>－</v>
          </cell>
        </row>
        <row r="65">
          <cell r="E65" t="str">
            <v/>
          </cell>
          <cell r="F65" t="str">
            <v/>
          </cell>
          <cell r="U65" t="str">
            <v>－</v>
          </cell>
        </row>
        <row r="66">
          <cell r="E66" t="str">
            <v/>
          </cell>
          <cell r="F66" t="str">
            <v/>
          </cell>
          <cell r="U66" t="str">
            <v>－</v>
          </cell>
        </row>
        <row r="67">
          <cell r="E67" t="str">
            <v/>
          </cell>
          <cell r="F67" t="str">
            <v/>
          </cell>
          <cell r="U67" t="str">
            <v>－</v>
          </cell>
        </row>
        <row r="68">
          <cell r="E68" t="str">
            <v/>
          </cell>
          <cell r="F68" t="str">
            <v/>
          </cell>
          <cell r="U68" t="str">
            <v>－</v>
          </cell>
        </row>
        <row r="69">
          <cell r="E69" t="str">
            <v/>
          </cell>
          <cell r="F69" t="str">
            <v/>
          </cell>
          <cell r="U69" t="str">
            <v>－</v>
          </cell>
        </row>
        <row r="70">
          <cell r="E70" t="str">
            <v/>
          </cell>
          <cell r="F70" t="str">
            <v/>
          </cell>
          <cell r="U70" t="str">
            <v>－</v>
          </cell>
        </row>
        <row r="71">
          <cell r="E71" t="str">
            <v/>
          </cell>
          <cell r="F71" t="str">
            <v/>
          </cell>
          <cell r="U71" t="str">
            <v>－</v>
          </cell>
        </row>
        <row r="72">
          <cell r="E72" t="str">
            <v/>
          </cell>
          <cell r="F72" t="str">
            <v/>
          </cell>
          <cell r="U72" t="str">
            <v>－</v>
          </cell>
        </row>
        <row r="73">
          <cell r="E73" t="str">
            <v/>
          </cell>
          <cell r="F73" t="str">
            <v/>
          </cell>
          <cell r="U73" t="str">
            <v>－</v>
          </cell>
        </row>
        <row r="74">
          <cell r="E74" t="str">
            <v/>
          </cell>
          <cell r="F74" t="str">
            <v/>
          </cell>
          <cell r="U74" t="str">
            <v>－</v>
          </cell>
        </row>
        <row r="75">
          <cell r="E75" t="str">
            <v/>
          </cell>
          <cell r="F75" t="str">
            <v/>
          </cell>
          <cell r="U75" t="str">
            <v>－</v>
          </cell>
        </row>
        <row r="76">
          <cell r="E76" t="str">
            <v/>
          </cell>
          <cell r="F76" t="str">
            <v/>
          </cell>
          <cell r="U76" t="str">
            <v>－</v>
          </cell>
        </row>
        <row r="77">
          <cell r="E77" t="str">
            <v/>
          </cell>
          <cell r="F77" t="str">
            <v/>
          </cell>
          <cell r="U77" t="str">
            <v>－</v>
          </cell>
        </row>
        <row r="78">
          <cell r="E78" t="str">
            <v/>
          </cell>
          <cell r="F78" t="str">
            <v/>
          </cell>
          <cell r="U78" t="str">
            <v>－</v>
          </cell>
        </row>
        <row r="79">
          <cell r="E79" t="str">
            <v/>
          </cell>
          <cell r="F79" t="str">
            <v/>
          </cell>
          <cell r="U79" t="str">
            <v>－</v>
          </cell>
        </row>
        <row r="80">
          <cell r="E80" t="str">
            <v/>
          </cell>
          <cell r="F80" t="str">
            <v/>
          </cell>
          <cell r="U80" t="str">
            <v>－</v>
          </cell>
        </row>
        <row r="81">
          <cell r="E81" t="str">
            <v/>
          </cell>
          <cell r="F81" t="str">
            <v/>
          </cell>
          <cell r="U81" t="str">
            <v>－</v>
          </cell>
        </row>
        <row r="82">
          <cell r="E82" t="str">
            <v/>
          </cell>
          <cell r="F82" t="str">
            <v/>
          </cell>
          <cell r="U82" t="str">
            <v>－</v>
          </cell>
        </row>
        <row r="83">
          <cell r="E83" t="str">
            <v/>
          </cell>
          <cell r="F83" t="str">
            <v/>
          </cell>
          <cell r="U83" t="str">
            <v>－</v>
          </cell>
        </row>
        <row r="84">
          <cell r="E84" t="str">
            <v/>
          </cell>
          <cell r="F84" t="str">
            <v/>
          </cell>
          <cell r="U84" t="str">
            <v>－</v>
          </cell>
        </row>
        <row r="85">
          <cell r="E85" t="str">
            <v/>
          </cell>
          <cell r="F85" t="str">
            <v/>
          </cell>
          <cell r="U85" t="str">
            <v>－</v>
          </cell>
        </row>
        <row r="86">
          <cell r="E86" t="str">
            <v/>
          </cell>
          <cell r="F86" t="str">
            <v/>
          </cell>
          <cell r="U86" t="str">
            <v>－</v>
          </cell>
        </row>
        <row r="87">
          <cell r="E87" t="str">
            <v/>
          </cell>
          <cell r="F87" t="str">
            <v/>
          </cell>
          <cell r="U87" t="str">
            <v>－</v>
          </cell>
        </row>
        <row r="88">
          <cell r="E88" t="str">
            <v/>
          </cell>
          <cell r="F88" t="str">
            <v/>
          </cell>
          <cell r="U88" t="str">
            <v>－</v>
          </cell>
        </row>
        <row r="89">
          <cell r="E89" t="str">
            <v/>
          </cell>
          <cell r="F89" t="str">
            <v/>
          </cell>
          <cell r="U89" t="str">
            <v>－</v>
          </cell>
        </row>
        <row r="90">
          <cell r="E90" t="str">
            <v/>
          </cell>
          <cell r="F90" t="str">
            <v/>
          </cell>
          <cell r="U90" t="str">
            <v>－</v>
          </cell>
        </row>
        <row r="91">
          <cell r="E91" t="str">
            <v/>
          </cell>
          <cell r="F91" t="str">
            <v/>
          </cell>
          <cell r="U91" t="str">
            <v>－</v>
          </cell>
        </row>
        <row r="92">
          <cell r="E92" t="str">
            <v/>
          </cell>
          <cell r="F92" t="str">
            <v/>
          </cell>
          <cell r="U92" t="str">
            <v>－</v>
          </cell>
        </row>
        <row r="93">
          <cell r="E93" t="str">
            <v/>
          </cell>
          <cell r="F93" t="str">
            <v/>
          </cell>
          <cell r="U93" t="str">
            <v>－</v>
          </cell>
        </row>
        <row r="94">
          <cell r="E94" t="str">
            <v/>
          </cell>
          <cell r="F94" t="str">
            <v/>
          </cell>
          <cell r="U94" t="str">
            <v>－</v>
          </cell>
        </row>
        <row r="95">
          <cell r="E95" t="str">
            <v/>
          </cell>
          <cell r="F95" t="str">
            <v/>
          </cell>
          <cell r="U95" t="str">
            <v>－</v>
          </cell>
        </row>
        <row r="96">
          <cell r="E96" t="str">
            <v/>
          </cell>
          <cell r="F96" t="str">
            <v/>
          </cell>
          <cell r="U96" t="str">
            <v>－</v>
          </cell>
        </row>
        <row r="97">
          <cell r="E97" t="str">
            <v/>
          </cell>
          <cell r="F97" t="str">
            <v/>
          </cell>
          <cell r="U97" t="str">
            <v>－</v>
          </cell>
        </row>
        <row r="98">
          <cell r="E98" t="str">
            <v/>
          </cell>
          <cell r="F98" t="str">
            <v/>
          </cell>
          <cell r="U98" t="str">
            <v>－</v>
          </cell>
        </row>
        <row r="99">
          <cell r="E99" t="str">
            <v/>
          </cell>
          <cell r="F99" t="str">
            <v/>
          </cell>
          <cell r="U99" t="str">
            <v>－</v>
          </cell>
        </row>
        <row r="100">
          <cell r="E100" t="str">
            <v/>
          </cell>
          <cell r="F100" t="str">
            <v/>
          </cell>
          <cell r="U100" t="str">
            <v>－</v>
          </cell>
        </row>
        <row r="101">
          <cell r="E101" t="str">
            <v/>
          </cell>
          <cell r="F101" t="str">
            <v/>
          </cell>
          <cell r="U101" t="str">
            <v>－</v>
          </cell>
        </row>
        <row r="102">
          <cell r="E102" t="str">
            <v/>
          </cell>
          <cell r="F102" t="str">
            <v/>
          </cell>
          <cell r="U102" t="str">
            <v>－</v>
          </cell>
        </row>
        <row r="103">
          <cell r="E103" t="str">
            <v/>
          </cell>
          <cell r="F103" t="str">
            <v/>
          </cell>
          <cell r="U103" t="str">
            <v>－</v>
          </cell>
        </row>
        <row r="104">
          <cell r="E104" t="str">
            <v/>
          </cell>
          <cell r="F104" t="str">
            <v/>
          </cell>
          <cell r="U104" t="str">
            <v>－</v>
          </cell>
        </row>
        <row r="105">
          <cell r="E105" t="str">
            <v/>
          </cell>
          <cell r="F105" t="str">
            <v/>
          </cell>
          <cell r="U105" t="str">
            <v>－</v>
          </cell>
        </row>
        <row r="106">
          <cell r="E106" t="str">
            <v/>
          </cell>
          <cell r="F106" t="str">
            <v/>
          </cell>
          <cell r="U106" t="str">
            <v>－</v>
          </cell>
        </row>
        <row r="107">
          <cell r="E107" t="str">
            <v/>
          </cell>
          <cell r="F107" t="str">
            <v/>
          </cell>
          <cell r="U107" t="str">
            <v>－</v>
          </cell>
        </row>
        <row r="108">
          <cell r="E108" t="str">
            <v/>
          </cell>
          <cell r="F108" t="str">
            <v/>
          </cell>
          <cell r="U108" t="str">
            <v>－</v>
          </cell>
        </row>
        <row r="109">
          <cell r="E109" t="str">
            <v/>
          </cell>
          <cell r="F109" t="str">
            <v/>
          </cell>
          <cell r="U109" t="str">
            <v>－</v>
          </cell>
        </row>
        <row r="110">
          <cell r="E110" t="str">
            <v/>
          </cell>
          <cell r="F110" t="str">
            <v/>
          </cell>
          <cell r="U110" t="str">
            <v>－</v>
          </cell>
        </row>
        <row r="111">
          <cell r="E111" t="str">
            <v/>
          </cell>
          <cell r="F111" t="str">
            <v/>
          </cell>
          <cell r="U111" t="str">
            <v>－</v>
          </cell>
        </row>
        <row r="112">
          <cell r="E112" t="str">
            <v/>
          </cell>
          <cell r="F112" t="str">
            <v/>
          </cell>
          <cell r="U112" t="str">
            <v>－</v>
          </cell>
        </row>
        <row r="113">
          <cell r="E113" t="str">
            <v/>
          </cell>
          <cell r="F113" t="str">
            <v/>
          </cell>
          <cell r="U113" t="str">
            <v>－</v>
          </cell>
        </row>
        <row r="114">
          <cell r="E114" t="str">
            <v/>
          </cell>
          <cell r="F114" t="str">
            <v/>
          </cell>
          <cell r="U114" t="str">
            <v>－</v>
          </cell>
        </row>
        <row r="115">
          <cell r="E115" t="str">
            <v/>
          </cell>
          <cell r="F115" t="str">
            <v/>
          </cell>
          <cell r="U115" t="str">
            <v>－</v>
          </cell>
        </row>
        <row r="116">
          <cell r="E116" t="str">
            <v/>
          </cell>
          <cell r="F116" t="str">
            <v/>
          </cell>
          <cell r="U116" t="str">
            <v>－</v>
          </cell>
        </row>
        <row r="117">
          <cell r="E117" t="str">
            <v/>
          </cell>
          <cell r="F117" t="str">
            <v/>
          </cell>
          <cell r="U117" t="str">
            <v>－</v>
          </cell>
        </row>
        <row r="118">
          <cell r="E118" t="str">
            <v/>
          </cell>
          <cell r="F118" t="str">
            <v/>
          </cell>
          <cell r="U118" t="str">
            <v>－</v>
          </cell>
        </row>
        <row r="119">
          <cell r="E119" t="str">
            <v/>
          </cell>
          <cell r="F119" t="str">
            <v/>
          </cell>
          <cell r="U119" t="str">
            <v>－</v>
          </cell>
        </row>
        <row r="120">
          <cell r="E120" t="str">
            <v/>
          </cell>
          <cell r="F120" t="str">
            <v/>
          </cell>
          <cell r="U120" t="str">
            <v>－</v>
          </cell>
        </row>
        <row r="121">
          <cell r="E121" t="str">
            <v/>
          </cell>
          <cell r="F121" t="str">
            <v/>
          </cell>
          <cell r="U121" t="str">
            <v>－</v>
          </cell>
        </row>
        <row r="122">
          <cell r="E122" t="str">
            <v/>
          </cell>
          <cell r="F122" t="str">
            <v/>
          </cell>
          <cell r="U122" t="str">
            <v>－</v>
          </cell>
        </row>
        <row r="123">
          <cell r="E123" t="str">
            <v/>
          </cell>
          <cell r="F123" t="str">
            <v/>
          </cell>
          <cell r="U123" t="str">
            <v>－</v>
          </cell>
        </row>
        <row r="124">
          <cell r="E124" t="str">
            <v/>
          </cell>
          <cell r="F124" t="str">
            <v/>
          </cell>
          <cell r="U124" t="str">
            <v>－</v>
          </cell>
        </row>
        <row r="125">
          <cell r="E125" t="str">
            <v/>
          </cell>
          <cell r="F125" t="str">
            <v/>
          </cell>
          <cell r="U125" t="str">
            <v>－</v>
          </cell>
        </row>
        <row r="126">
          <cell r="E126" t="str">
            <v/>
          </cell>
          <cell r="F126" t="str">
            <v/>
          </cell>
          <cell r="U126" t="str">
            <v>－</v>
          </cell>
        </row>
        <row r="127">
          <cell r="E127" t="str">
            <v/>
          </cell>
          <cell r="F127" t="str">
            <v/>
          </cell>
          <cell r="U127" t="str">
            <v>－</v>
          </cell>
        </row>
        <row r="128">
          <cell r="E128" t="str">
            <v/>
          </cell>
          <cell r="F128" t="str">
            <v/>
          </cell>
          <cell r="U128" t="str">
            <v>－</v>
          </cell>
        </row>
        <row r="129">
          <cell r="E129" t="str">
            <v/>
          </cell>
          <cell r="F129" t="str">
            <v/>
          </cell>
          <cell r="U129" t="str">
            <v>－</v>
          </cell>
        </row>
        <row r="130">
          <cell r="E130" t="str">
            <v/>
          </cell>
          <cell r="F130" t="str">
            <v/>
          </cell>
          <cell r="U130" t="str">
            <v>－</v>
          </cell>
        </row>
        <row r="131">
          <cell r="E131" t="str">
            <v/>
          </cell>
          <cell r="F131" t="str">
            <v/>
          </cell>
          <cell r="U131" t="str">
            <v>－</v>
          </cell>
        </row>
        <row r="132">
          <cell r="E132" t="str">
            <v/>
          </cell>
          <cell r="F132" t="str">
            <v/>
          </cell>
          <cell r="U132" t="str">
            <v>－</v>
          </cell>
        </row>
        <row r="133">
          <cell r="E133" t="str">
            <v/>
          </cell>
          <cell r="F133" t="str">
            <v/>
          </cell>
          <cell r="U133" t="str">
            <v>－</v>
          </cell>
        </row>
        <row r="134">
          <cell r="E134" t="str">
            <v/>
          </cell>
          <cell r="F134" t="str">
            <v/>
          </cell>
          <cell r="U134" t="str">
            <v>－</v>
          </cell>
        </row>
        <row r="135">
          <cell r="E135" t="str">
            <v/>
          </cell>
          <cell r="F135" t="str">
            <v/>
          </cell>
          <cell r="U135" t="str">
            <v>－</v>
          </cell>
        </row>
        <row r="136">
          <cell r="E136" t="str">
            <v/>
          </cell>
          <cell r="F136" t="str">
            <v/>
          </cell>
          <cell r="U136" t="str">
            <v>－</v>
          </cell>
        </row>
        <row r="137">
          <cell r="E137" t="str">
            <v/>
          </cell>
          <cell r="F137" t="str">
            <v/>
          </cell>
          <cell r="U137" t="str">
            <v>－</v>
          </cell>
        </row>
        <row r="138">
          <cell r="E138" t="str">
            <v/>
          </cell>
          <cell r="F138" t="str">
            <v/>
          </cell>
          <cell r="U138" t="str">
            <v>－</v>
          </cell>
        </row>
        <row r="139">
          <cell r="E139" t="str">
            <v/>
          </cell>
          <cell r="F139" t="str">
            <v/>
          </cell>
          <cell r="U139" t="str">
            <v>－</v>
          </cell>
        </row>
        <row r="140">
          <cell r="E140" t="str">
            <v/>
          </cell>
          <cell r="F140" t="str">
            <v/>
          </cell>
          <cell r="U140" t="str">
            <v>－</v>
          </cell>
        </row>
        <row r="141">
          <cell r="E141" t="str">
            <v/>
          </cell>
          <cell r="F141" t="str">
            <v/>
          </cell>
          <cell r="U141" t="str">
            <v>－</v>
          </cell>
        </row>
        <row r="142">
          <cell r="E142" t="str">
            <v/>
          </cell>
          <cell r="F142" t="str">
            <v/>
          </cell>
          <cell r="U142" t="str">
            <v>－</v>
          </cell>
        </row>
        <row r="143">
          <cell r="E143" t="str">
            <v/>
          </cell>
          <cell r="F143" t="str">
            <v/>
          </cell>
          <cell r="U143" t="str">
            <v>－</v>
          </cell>
        </row>
        <row r="144">
          <cell r="E144" t="str">
            <v/>
          </cell>
          <cell r="F144" t="str">
            <v/>
          </cell>
          <cell r="U144" t="str">
            <v>－</v>
          </cell>
        </row>
        <row r="145">
          <cell r="E145" t="str">
            <v/>
          </cell>
          <cell r="F145" t="str">
            <v/>
          </cell>
          <cell r="U145" t="str">
            <v>－</v>
          </cell>
        </row>
        <row r="146">
          <cell r="E146" t="str">
            <v/>
          </cell>
          <cell r="F146" t="str">
            <v/>
          </cell>
          <cell r="U146" t="str">
            <v>－</v>
          </cell>
        </row>
        <row r="147">
          <cell r="E147" t="str">
            <v/>
          </cell>
          <cell r="F147" t="str">
            <v/>
          </cell>
          <cell r="U147" t="str">
            <v>－</v>
          </cell>
        </row>
        <row r="148">
          <cell r="E148" t="str">
            <v/>
          </cell>
          <cell r="F148" t="str">
            <v/>
          </cell>
          <cell r="U148" t="str">
            <v>－</v>
          </cell>
        </row>
        <row r="149">
          <cell r="E149" t="str">
            <v/>
          </cell>
          <cell r="F149" t="str">
            <v/>
          </cell>
          <cell r="U149" t="str">
            <v>－</v>
          </cell>
        </row>
        <row r="150">
          <cell r="E150" t="str">
            <v/>
          </cell>
          <cell r="F150" t="str">
            <v/>
          </cell>
          <cell r="U150" t="str">
            <v>－</v>
          </cell>
        </row>
        <row r="151">
          <cell r="E151" t="str">
            <v/>
          </cell>
          <cell r="F151" t="str">
            <v/>
          </cell>
          <cell r="U151" t="str">
            <v>－</v>
          </cell>
        </row>
        <row r="152">
          <cell r="E152" t="str">
            <v/>
          </cell>
          <cell r="F152" t="str">
            <v/>
          </cell>
          <cell r="U152" t="str">
            <v>－</v>
          </cell>
        </row>
        <row r="153">
          <cell r="E153" t="str">
            <v/>
          </cell>
          <cell r="F153" t="str">
            <v/>
          </cell>
          <cell r="U153" t="str">
            <v>－</v>
          </cell>
        </row>
        <row r="154">
          <cell r="E154" t="str">
            <v/>
          </cell>
          <cell r="F154" t="str">
            <v/>
          </cell>
          <cell r="U154" t="str">
            <v>－</v>
          </cell>
        </row>
        <row r="155">
          <cell r="E155" t="str">
            <v/>
          </cell>
          <cell r="F155" t="str">
            <v/>
          </cell>
          <cell r="U155" t="str">
            <v>－</v>
          </cell>
        </row>
        <row r="156">
          <cell r="E156" t="str">
            <v/>
          </cell>
          <cell r="F156" t="str">
            <v/>
          </cell>
          <cell r="U156" t="str">
            <v>－</v>
          </cell>
        </row>
        <row r="157">
          <cell r="E157" t="str">
            <v/>
          </cell>
          <cell r="F157" t="str">
            <v/>
          </cell>
          <cell r="U157" t="str">
            <v>－</v>
          </cell>
        </row>
        <row r="158">
          <cell r="E158" t="str">
            <v/>
          </cell>
          <cell r="F158" t="str">
            <v/>
          </cell>
          <cell r="U158" t="str">
            <v>－</v>
          </cell>
        </row>
        <row r="159">
          <cell r="E159" t="str">
            <v/>
          </cell>
          <cell r="F159" t="str">
            <v/>
          </cell>
          <cell r="U159" t="str">
            <v>－</v>
          </cell>
        </row>
        <row r="160">
          <cell r="E160" t="str">
            <v/>
          </cell>
          <cell r="F160" t="str">
            <v/>
          </cell>
          <cell r="U160" t="str">
            <v>－</v>
          </cell>
        </row>
        <row r="161">
          <cell r="E161" t="str">
            <v/>
          </cell>
          <cell r="F161" t="str">
            <v/>
          </cell>
          <cell r="U161" t="str">
            <v>－</v>
          </cell>
        </row>
        <row r="162">
          <cell r="E162" t="str">
            <v/>
          </cell>
          <cell r="F162" t="str">
            <v/>
          </cell>
          <cell r="U162" t="str">
            <v>－</v>
          </cell>
        </row>
        <row r="163">
          <cell r="E163" t="str">
            <v/>
          </cell>
          <cell r="F163" t="str">
            <v/>
          </cell>
          <cell r="U163" t="str">
            <v>－</v>
          </cell>
        </row>
        <row r="164">
          <cell r="E164" t="str">
            <v/>
          </cell>
          <cell r="F164" t="str">
            <v/>
          </cell>
          <cell r="U164" t="str">
            <v>－</v>
          </cell>
        </row>
        <row r="165">
          <cell r="E165" t="str">
            <v/>
          </cell>
          <cell r="F165" t="str">
            <v/>
          </cell>
          <cell r="U165" t="str">
            <v>－</v>
          </cell>
        </row>
        <row r="166">
          <cell r="E166" t="str">
            <v/>
          </cell>
          <cell r="F166" t="str">
            <v/>
          </cell>
          <cell r="U166" t="str">
            <v>－</v>
          </cell>
        </row>
        <row r="167">
          <cell r="E167" t="str">
            <v/>
          </cell>
          <cell r="F167" t="str">
            <v/>
          </cell>
          <cell r="U167" t="str">
            <v>－</v>
          </cell>
        </row>
        <row r="168">
          <cell r="E168" t="str">
            <v/>
          </cell>
          <cell r="F168" t="str">
            <v/>
          </cell>
          <cell r="U168" t="str">
            <v>－</v>
          </cell>
        </row>
        <row r="169">
          <cell r="E169" t="str">
            <v/>
          </cell>
          <cell r="F169" t="str">
            <v/>
          </cell>
          <cell r="U169" t="str">
            <v>－</v>
          </cell>
        </row>
        <row r="170">
          <cell r="E170" t="str">
            <v/>
          </cell>
          <cell r="F170" t="str">
            <v/>
          </cell>
          <cell r="U170" t="str">
            <v>－</v>
          </cell>
        </row>
        <row r="171">
          <cell r="E171" t="str">
            <v/>
          </cell>
          <cell r="F171" t="str">
            <v/>
          </cell>
          <cell r="U171" t="str">
            <v>－</v>
          </cell>
        </row>
        <row r="172">
          <cell r="E172" t="str">
            <v/>
          </cell>
          <cell r="F172" t="str">
            <v/>
          </cell>
          <cell r="U172" t="str">
            <v>－</v>
          </cell>
        </row>
        <row r="173">
          <cell r="E173" t="str">
            <v/>
          </cell>
          <cell r="F173" t="str">
            <v/>
          </cell>
          <cell r="U173" t="str">
            <v>－</v>
          </cell>
        </row>
        <row r="174">
          <cell r="E174" t="str">
            <v/>
          </cell>
          <cell r="F174" t="str">
            <v/>
          </cell>
          <cell r="U174" t="str">
            <v>－</v>
          </cell>
        </row>
        <row r="175">
          <cell r="E175" t="str">
            <v/>
          </cell>
          <cell r="F175" t="str">
            <v/>
          </cell>
          <cell r="U175" t="str">
            <v>－</v>
          </cell>
        </row>
        <row r="176">
          <cell r="E176" t="str">
            <v/>
          </cell>
          <cell r="F176" t="str">
            <v/>
          </cell>
          <cell r="U176" t="str">
            <v>－</v>
          </cell>
        </row>
        <row r="177">
          <cell r="E177" t="str">
            <v/>
          </cell>
          <cell r="F177" t="str">
            <v/>
          </cell>
          <cell r="U177" t="str">
            <v>－</v>
          </cell>
        </row>
        <row r="178">
          <cell r="E178" t="str">
            <v/>
          </cell>
          <cell r="F178" t="str">
            <v/>
          </cell>
          <cell r="U178" t="str">
            <v>－</v>
          </cell>
        </row>
        <row r="179">
          <cell r="E179" t="str">
            <v/>
          </cell>
          <cell r="F179" t="str">
            <v/>
          </cell>
          <cell r="U179" t="str">
            <v>－</v>
          </cell>
        </row>
        <row r="180">
          <cell r="E180" t="str">
            <v/>
          </cell>
          <cell r="F180" t="str">
            <v/>
          </cell>
          <cell r="U180" t="str">
            <v>－</v>
          </cell>
        </row>
        <row r="181">
          <cell r="E181" t="str">
            <v/>
          </cell>
          <cell r="F181" t="str">
            <v/>
          </cell>
          <cell r="U181" t="str">
            <v>－</v>
          </cell>
        </row>
        <row r="182">
          <cell r="E182" t="str">
            <v/>
          </cell>
          <cell r="F182" t="str">
            <v/>
          </cell>
          <cell r="U182" t="str">
            <v>－</v>
          </cell>
        </row>
        <row r="183">
          <cell r="E183" t="str">
            <v/>
          </cell>
          <cell r="F183" t="str">
            <v/>
          </cell>
          <cell r="U183" t="str">
            <v>－</v>
          </cell>
        </row>
        <row r="184">
          <cell r="E184" t="str">
            <v/>
          </cell>
          <cell r="F184" t="str">
            <v/>
          </cell>
          <cell r="U184" t="str">
            <v>－</v>
          </cell>
        </row>
        <row r="185">
          <cell r="E185" t="str">
            <v/>
          </cell>
          <cell r="F185" t="str">
            <v/>
          </cell>
          <cell r="U185" t="str">
            <v>－</v>
          </cell>
        </row>
        <row r="186">
          <cell r="E186" t="str">
            <v/>
          </cell>
          <cell r="F186" t="str">
            <v/>
          </cell>
          <cell r="U186" t="str">
            <v>－</v>
          </cell>
        </row>
        <row r="187">
          <cell r="E187" t="str">
            <v/>
          </cell>
          <cell r="F187" t="str">
            <v/>
          </cell>
          <cell r="U187" t="str">
            <v>－</v>
          </cell>
        </row>
        <row r="188">
          <cell r="E188" t="str">
            <v/>
          </cell>
          <cell r="F188" t="str">
            <v/>
          </cell>
          <cell r="U188" t="str">
            <v>－</v>
          </cell>
        </row>
        <row r="189">
          <cell r="E189" t="str">
            <v/>
          </cell>
          <cell r="F189" t="str">
            <v/>
          </cell>
          <cell r="U189" t="str">
            <v>－</v>
          </cell>
        </row>
        <row r="190">
          <cell r="E190" t="str">
            <v/>
          </cell>
          <cell r="F190" t="str">
            <v/>
          </cell>
          <cell r="U190" t="str">
            <v>－</v>
          </cell>
        </row>
        <row r="191">
          <cell r="E191" t="str">
            <v/>
          </cell>
          <cell r="F191" t="str">
            <v/>
          </cell>
          <cell r="U191" t="str">
            <v>－</v>
          </cell>
        </row>
        <row r="192">
          <cell r="E192" t="str">
            <v/>
          </cell>
          <cell r="F192" t="str">
            <v/>
          </cell>
          <cell r="U192" t="str">
            <v>－</v>
          </cell>
        </row>
        <row r="193">
          <cell r="E193" t="str">
            <v/>
          </cell>
          <cell r="F193" t="str">
            <v/>
          </cell>
          <cell r="U193" t="str">
            <v>－</v>
          </cell>
        </row>
        <row r="194">
          <cell r="E194" t="str">
            <v/>
          </cell>
          <cell r="F194" t="str">
            <v/>
          </cell>
          <cell r="U194" t="str">
            <v>－</v>
          </cell>
        </row>
        <row r="195">
          <cell r="E195" t="str">
            <v/>
          </cell>
          <cell r="F195" t="str">
            <v/>
          </cell>
          <cell r="U195" t="str">
            <v>－</v>
          </cell>
        </row>
        <row r="196">
          <cell r="E196" t="str">
            <v/>
          </cell>
          <cell r="F196" t="str">
            <v/>
          </cell>
          <cell r="U196" t="str">
            <v>－</v>
          </cell>
        </row>
        <row r="197">
          <cell r="E197" t="str">
            <v/>
          </cell>
          <cell r="F197" t="str">
            <v/>
          </cell>
          <cell r="U197" t="str">
            <v>－</v>
          </cell>
        </row>
        <row r="198">
          <cell r="E198" t="str">
            <v/>
          </cell>
          <cell r="F198" t="str">
            <v/>
          </cell>
          <cell r="U198" t="str">
            <v>－</v>
          </cell>
        </row>
        <row r="199">
          <cell r="E199" t="str">
            <v/>
          </cell>
          <cell r="F199" t="str">
            <v/>
          </cell>
          <cell r="U199" t="str">
            <v>－</v>
          </cell>
        </row>
        <row r="200">
          <cell r="E200" t="str">
            <v/>
          </cell>
          <cell r="F200" t="str">
            <v/>
          </cell>
          <cell r="U200" t="str">
            <v>－</v>
          </cell>
        </row>
        <row r="201">
          <cell r="E201" t="str">
            <v/>
          </cell>
          <cell r="F201" t="str">
            <v/>
          </cell>
          <cell r="U201" t="str">
            <v>－</v>
          </cell>
        </row>
        <row r="202">
          <cell r="E202" t="str">
            <v/>
          </cell>
          <cell r="F202" t="str">
            <v/>
          </cell>
          <cell r="U202" t="str">
            <v>－</v>
          </cell>
        </row>
        <row r="203">
          <cell r="E203" t="str">
            <v/>
          </cell>
          <cell r="F203" t="str">
            <v/>
          </cell>
          <cell r="U203" t="str">
            <v>－</v>
          </cell>
        </row>
        <row r="204">
          <cell r="E204" t="str">
            <v/>
          </cell>
          <cell r="F204" t="str">
            <v/>
          </cell>
          <cell r="U204" t="str">
            <v>－</v>
          </cell>
        </row>
        <row r="205">
          <cell r="E205" t="str">
            <v/>
          </cell>
          <cell r="F205" t="str">
            <v/>
          </cell>
          <cell r="U205" t="str">
            <v>－</v>
          </cell>
        </row>
        <row r="206">
          <cell r="E206" t="str">
            <v/>
          </cell>
          <cell r="F206" t="str">
            <v/>
          </cell>
          <cell r="U206" t="str">
            <v>－</v>
          </cell>
        </row>
        <row r="207">
          <cell r="E207" t="str">
            <v/>
          </cell>
          <cell r="F207" t="str">
            <v/>
          </cell>
          <cell r="U207" t="str">
            <v>－</v>
          </cell>
        </row>
        <row r="208">
          <cell r="E208" t="str">
            <v/>
          </cell>
          <cell r="F208" t="str">
            <v/>
          </cell>
          <cell r="U208" t="str">
            <v>－</v>
          </cell>
        </row>
        <row r="209">
          <cell r="E209" t="str">
            <v/>
          </cell>
          <cell r="F209" t="str">
            <v/>
          </cell>
          <cell r="U209" t="str">
            <v>－</v>
          </cell>
        </row>
        <row r="210">
          <cell r="E210" t="str">
            <v/>
          </cell>
          <cell r="F210" t="str">
            <v/>
          </cell>
          <cell r="U210" t="str">
            <v>－</v>
          </cell>
        </row>
        <row r="211">
          <cell r="E211" t="str">
            <v/>
          </cell>
          <cell r="F211" t="str">
            <v/>
          </cell>
          <cell r="U211" t="str">
            <v>－</v>
          </cell>
        </row>
        <row r="212">
          <cell r="E212" t="str">
            <v/>
          </cell>
          <cell r="F212" t="str">
            <v/>
          </cell>
          <cell r="U212" t="str">
            <v>－</v>
          </cell>
        </row>
        <row r="213">
          <cell r="E213" t="str">
            <v/>
          </cell>
          <cell r="F213" t="str">
            <v/>
          </cell>
          <cell r="U213" t="str">
            <v>－</v>
          </cell>
        </row>
        <row r="214">
          <cell r="E214" t="str">
            <v/>
          </cell>
          <cell r="F214" t="str">
            <v/>
          </cell>
          <cell r="U214" t="str">
            <v>－</v>
          </cell>
        </row>
        <row r="215">
          <cell r="E215" t="str">
            <v/>
          </cell>
          <cell r="F215" t="str">
            <v/>
          </cell>
          <cell r="U215" t="str">
            <v>－</v>
          </cell>
        </row>
        <row r="216">
          <cell r="E216" t="str">
            <v/>
          </cell>
          <cell r="F216" t="str">
            <v/>
          </cell>
          <cell r="U216" t="str">
            <v>－</v>
          </cell>
        </row>
        <row r="217">
          <cell r="E217" t="str">
            <v/>
          </cell>
          <cell r="F217" t="str">
            <v/>
          </cell>
          <cell r="U217" t="str">
            <v>－</v>
          </cell>
        </row>
        <row r="218">
          <cell r="E218" t="str">
            <v/>
          </cell>
          <cell r="F218" t="str">
            <v/>
          </cell>
          <cell r="U218" t="str">
            <v>－</v>
          </cell>
        </row>
        <row r="219">
          <cell r="E219" t="str">
            <v/>
          </cell>
          <cell r="F219" t="str">
            <v/>
          </cell>
          <cell r="U219" t="str">
            <v>－</v>
          </cell>
        </row>
        <row r="220">
          <cell r="E220" t="str">
            <v/>
          </cell>
          <cell r="F220" t="str">
            <v/>
          </cell>
          <cell r="U220" t="str">
            <v>－</v>
          </cell>
        </row>
        <row r="221">
          <cell r="E221" t="str">
            <v/>
          </cell>
          <cell r="F221" t="str">
            <v/>
          </cell>
          <cell r="U221" t="str">
            <v>－</v>
          </cell>
        </row>
        <row r="222">
          <cell r="E222" t="str">
            <v/>
          </cell>
          <cell r="F222" t="str">
            <v/>
          </cell>
          <cell r="U222" t="str">
            <v>－</v>
          </cell>
        </row>
        <row r="223">
          <cell r="E223" t="str">
            <v/>
          </cell>
          <cell r="F223" t="str">
            <v/>
          </cell>
          <cell r="U223" t="str">
            <v>－</v>
          </cell>
        </row>
        <row r="224">
          <cell r="E224" t="str">
            <v/>
          </cell>
          <cell r="F224" t="str">
            <v/>
          </cell>
          <cell r="U224" t="str">
            <v>－</v>
          </cell>
        </row>
        <row r="225">
          <cell r="E225" t="str">
            <v/>
          </cell>
          <cell r="F225" t="str">
            <v/>
          </cell>
          <cell r="U225" t="str">
            <v>－</v>
          </cell>
        </row>
        <row r="226">
          <cell r="E226" t="str">
            <v/>
          </cell>
          <cell r="F226" t="str">
            <v/>
          </cell>
          <cell r="U226" t="str">
            <v>－</v>
          </cell>
        </row>
        <row r="227">
          <cell r="E227" t="str">
            <v/>
          </cell>
          <cell r="F227" t="str">
            <v/>
          </cell>
          <cell r="U227" t="str">
            <v>－</v>
          </cell>
        </row>
        <row r="228">
          <cell r="E228" t="str">
            <v/>
          </cell>
          <cell r="F228" t="str">
            <v/>
          </cell>
          <cell r="U228" t="str">
            <v>－</v>
          </cell>
        </row>
        <row r="229">
          <cell r="E229" t="str">
            <v/>
          </cell>
          <cell r="F229" t="str">
            <v/>
          </cell>
          <cell r="U229" t="str">
            <v>－</v>
          </cell>
        </row>
        <row r="230">
          <cell r="E230" t="str">
            <v/>
          </cell>
          <cell r="F230" t="str">
            <v/>
          </cell>
          <cell r="U230" t="str">
            <v>－</v>
          </cell>
        </row>
        <row r="231">
          <cell r="E231" t="str">
            <v/>
          </cell>
          <cell r="F231" t="str">
            <v/>
          </cell>
          <cell r="U231" t="str">
            <v>－</v>
          </cell>
        </row>
        <row r="232">
          <cell r="E232" t="str">
            <v/>
          </cell>
          <cell r="F232" t="str">
            <v/>
          </cell>
          <cell r="U232" t="str">
            <v>－</v>
          </cell>
        </row>
        <row r="233">
          <cell r="E233" t="str">
            <v/>
          </cell>
          <cell r="F233" t="str">
            <v/>
          </cell>
          <cell r="U233" t="str">
            <v>－</v>
          </cell>
        </row>
        <row r="234">
          <cell r="E234" t="str">
            <v/>
          </cell>
          <cell r="F234" t="str">
            <v/>
          </cell>
          <cell r="U234" t="str">
            <v>－</v>
          </cell>
        </row>
        <row r="235">
          <cell r="E235" t="str">
            <v/>
          </cell>
          <cell r="F235" t="str">
            <v/>
          </cell>
          <cell r="U235" t="str">
            <v>－</v>
          </cell>
        </row>
        <row r="236">
          <cell r="E236" t="str">
            <v/>
          </cell>
          <cell r="F236" t="str">
            <v/>
          </cell>
          <cell r="U236" t="str">
            <v>－</v>
          </cell>
        </row>
        <row r="237">
          <cell r="E237" t="str">
            <v/>
          </cell>
          <cell r="F237" t="str">
            <v/>
          </cell>
          <cell r="U237" t="str">
            <v>－</v>
          </cell>
        </row>
        <row r="238">
          <cell r="E238" t="str">
            <v/>
          </cell>
          <cell r="F238" t="str">
            <v/>
          </cell>
          <cell r="U238" t="str">
            <v>－</v>
          </cell>
        </row>
        <row r="239">
          <cell r="E239" t="str">
            <v/>
          </cell>
          <cell r="F239" t="str">
            <v/>
          </cell>
          <cell r="U239" t="str">
            <v>－</v>
          </cell>
        </row>
        <row r="240">
          <cell r="E240" t="str">
            <v/>
          </cell>
          <cell r="F240" t="str">
            <v/>
          </cell>
          <cell r="U240" t="str">
            <v>－</v>
          </cell>
        </row>
        <row r="241">
          <cell r="E241" t="str">
            <v/>
          </cell>
          <cell r="F241" t="str">
            <v/>
          </cell>
          <cell r="U241" t="str">
            <v>－</v>
          </cell>
        </row>
        <row r="242">
          <cell r="E242" t="str">
            <v/>
          </cell>
          <cell r="F242" t="str">
            <v/>
          </cell>
          <cell r="U242" t="str">
            <v>－</v>
          </cell>
        </row>
        <row r="243">
          <cell r="E243" t="str">
            <v/>
          </cell>
          <cell r="F243" t="str">
            <v/>
          </cell>
          <cell r="U243" t="str">
            <v>－</v>
          </cell>
        </row>
        <row r="244">
          <cell r="E244" t="str">
            <v/>
          </cell>
          <cell r="F244" t="str">
            <v/>
          </cell>
          <cell r="U244" t="str">
            <v>－</v>
          </cell>
        </row>
        <row r="245">
          <cell r="E245" t="str">
            <v/>
          </cell>
          <cell r="F245" t="str">
            <v/>
          </cell>
          <cell r="U245" t="str">
            <v>－</v>
          </cell>
        </row>
        <row r="246">
          <cell r="E246" t="str">
            <v/>
          </cell>
          <cell r="F246" t="str">
            <v/>
          </cell>
          <cell r="U246" t="str">
            <v>－</v>
          </cell>
        </row>
        <row r="247">
          <cell r="E247" t="str">
            <v/>
          </cell>
          <cell r="F247" t="str">
            <v/>
          </cell>
          <cell r="U247" t="str">
            <v>－</v>
          </cell>
        </row>
        <row r="248">
          <cell r="E248" t="str">
            <v/>
          </cell>
          <cell r="F248" t="str">
            <v/>
          </cell>
          <cell r="U248" t="str">
            <v>－</v>
          </cell>
        </row>
        <row r="249">
          <cell r="E249" t="str">
            <v/>
          </cell>
          <cell r="F249" t="str">
            <v/>
          </cell>
          <cell r="U249" t="str">
            <v>－</v>
          </cell>
        </row>
        <row r="250">
          <cell r="E250" t="str">
            <v/>
          </cell>
          <cell r="F250" t="str">
            <v/>
          </cell>
          <cell r="U250" t="str">
            <v>－</v>
          </cell>
        </row>
        <row r="251">
          <cell r="E251" t="str">
            <v/>
          </cell>
          <cell r="F251" t="str">
            <v/>
          </cell>
          <cell r="U251" t="str">
            <v>－</v>
          </cell>
        </row>
        <row r="252">
          <cell r="E252" t="str">
            <v/>
          </cell>
          <cell r="F252" t="str">
            <v/>
          </cell>
          <cell r="U252" t="str">
            <v>－</v>
          </cell>
        </row>
        <row r="253">
          <cell r="E253" t="str">
            <v/>
          </cell>
          <cell r="F253" t="str">
            <v/>
          </cell>
          <cell r="U253" t="str">
            <v>－</v>
          </cell>
        </row>
        <row r="254">
          <cell r="E254" t="str">
            <v/>
          </cell>
          <cell r="F254" t="str">
            <v/>
          </cell>
          <cell r="U254" t="str">
            <v>－</v>
          </cell>
        </row>
        <row r="255">
          <cell r="E255" t="str">
            <v/>
          </cell>
          <cell r="F255" t="str">
            <v/>
          </cell>
          <cell r="U255" t="str">
            <v>－</v>
          </cell>
        </row>
        <row r="256">
          <cell r="E256" t="str">
            <v/>
          </cell>
          <cell r="F256" t="str">
            <v/>
          </cell>
          <cell r="U256" t="str">
            <v>－</v>
          </cell>
        </row>
        <row r="257">
          <cell r="E257" t="str">
            <v/>
          </cell>
          <cell r="F257" t="str">
            <v/>
          </cell>
          <cell r="U257" t="str">
            <v>－</v>
          </cell>
        </row>
      </sheetData>
      <sheetData sheetId="1" refreshError="1"/>
      <sheetData sheetId="2" refreshError="1"/>
      <sheetData sheetId="3"/>
      <sheetData sheetId="4">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7"/>
  <sheetViews>
    <sheetView showZeros="0" tabSelected="1" view="pageBreakPreview" zoomScale="80" zoomScaleNormal="100" zoomScaleSheetLayoutView="80" workbookViewId="0">
      <selection activeCell="K10" sqref="K10"/>
    </sheetView>
  </sheetViews>
  <sheetFormatPr defaultColWidth="9" defaultRowHeight="11.25"/>
  <cols>
    <col min="1" max="1" width="3.625" style="1" customWidth="1"/>
    <col min="2" max="2" width="30.625" style="1" customWidth="1"/>
    <col min="3" max="3" width="20.625" style="6" customWidth="1"/>
    <col min="4" max="4" width="14.375" style="6" customWidth="1"/>
    <col min="5" max="5" width="20.625" style="1" customWidth="1"/>
    <col min="6" max="7" width="14.375" style="1" customWidth="1"/>
    <col min="8" max="8" width="14.625" style="5" customWidth="1"/>
    <col min="9" max="9" width="14.625" style="4" customWidth="1"/>
    <col min="10" max="10" width="7.625" style="3" customWidth="1"/>
    <col min="11" max="12" width="8.125" style="1" customWidth="1"/>
    <col min="13" max="13" width="8.125" style="2" customWidth="1"/>
    <col min="14" max="14" width="13.375" style="1" customWidth="1"/>
    <col min="15" max="15" width="11.25" style="1" customWidth="1"/>
    <col min="16" max="16384" width="9" style="1"/>
  </cols>
  <sheetData>
    <row r="1" spans="2:14" ht="27.75" customHeight="1">
      <c r="B1" s="37" t="s">
        <v>76</v>
      </c>
      <c r="C1" s="38"/>
      <c r="D1" s="38"/>
      <c r="E1" s="38"/>
      <c r="F1" s="38"/>
      <c r="G1" s="38"/>
      <c r="H1" s="39"/>
      <c r="I1" s="38"/>
      <c r="J1" s="38"/>
      <c r="K1" s="38"/>
      <c r="L1" s="38"/>
      <c r="M1" s="38"/>
      <c r="N1" s="38"/>
    </row>
    <row r="3" spans="2:14">
      <c r="B3" s="29"/>
      <c r="N3" s="28"/>
    </row>
    <row r="4" spans="2:14" ht="21.95" customHeight="1">
      <c r="B4" s="31" t="s">
        <v>75</v>
      </c>
      <c r="C4" s="31" t="s">
        <v>74</v>
      </c>
      <c r="D4" s="31" t="s">
        <v>73</v>
      </c>
      <c r="E4" s="31" t="s">
        <v>72</v>
      </c>
      <c r="F4" s="35" t="s">
        <v>71</v>
      </c>
      <c r="G4" s="31" t="s">
        <v>70</v>
      </c>
      <c r="H4" s="30" t="s">
        <v>69</v>
      </c>
      <c r="I4" s="31" t="s">
        <v>68</v>
      </c>
      <c r="J4" s="32" t="s">
        <v>67</v>
      </c>
      <c r="K4" s="33" t="s">
        <v>66</v>
      </c>
      <c r="L4" s="34"/>
      <c r="M4" s="34"/>
      <c r="N4" s="35" t="s">
        <v>65</v>
      </c>
    </row>
    <row r="5" spans="2:14" s="14" customFormat="1" ht="36.75" customHeight="1">
      <c r="B5" s="31"/>
      <c r="C5" s="31"/>
      <c r="D5" s="31"/>
      <c r="E5" s="31"/>
      <c r="F5" s="36"/>
      <c r="G5" s="31"/>
      <c r="H5" s="30"/>
      <c r="I5" s="31"/>
      <c r="J5" s="32"/>
      <c r="K5" s="27" t="s">
        <v>64</v>
      </c>
      <c r="L5" s="27" t="s">
        <v>63</v>
      </c>
      <c r="M5" s="26" t="s">
        <v>62</v>
      </c>
      <c r="N5" s="36"/>
    </row>
    <row r="6" spans="2:14" s="14" customFormat="1" ht="78" customHeight="1">
      <c r="B6" s="23" t="s">
        <v>61</v>
      </c>
      <c r="C6" s="25" t="s">
        <v>6</v>
      </c>
      <c r="D6" s="24">
        <v>44326</v>
      </c>
      <c r="E6" s="23" t="s">
        <v>60</v>
      </c>
      <c r="F6" s="22">
        <v>7010401018377</v>
      </c>
      <c r="G6" s="21" t="s">
        <v>4</v>
      </c>
      <c r="H6" s="20" t="s">
        <v>3</v>
      </c>
      <c r="I6" s="19" t="s">
        <v>59</v>
      </c>
      <c r="J6" s="18" t="s">
        <v>2</v>
      </c>
      <c r="K6" s="17" t="s">
        <v>1</v>
      </c>
      <c r="L6" s="17">
        <v>0</v>
      </c>
      <c r="M6" s="16" t="s">
        <v>1</v>
      </c>
      <c r="N6" s="15" t="s">
        <v>58</v>
      </c>
    </row>
    <row r="7" spans="2:14" s="14" customFormat="1" ht="60" customHeight="1">
      <c r="B7" s="23" t="s">
        <v>57</v>
      </c>
      <c r="C7" s="25" t="s">
        <v>6</v>
      </c>
      <c r="D7" s="24">
        <v>44330</v>
      </c>
      <c r="E7" s="23" t="s">
        <v>56</v>
      </c>
      <c r="F7" s="22" t="s">
        <v>55</v>
      </c>
      <c r="G7" s="21" t="s">
        <v>4</v>
      </c>
      <c r="H7" s="20" t="s">
        <v>3</v>
      </c>
      <c r="I7" s="19">
        <v>1556500</v>
      </c>
      <c r="J7" s="18" t="s">
        <v>2</v>
      </c>
      <c r="K7" s="17" t="s">
        <v>1</v>
      </c>
      <c r="L7" s="17">
        <v>0</v>
      </c>
      <c r="M7" s="16" t="s">
        <v>1</v>
      </c>
      <c r="N7" s="15">
        <v>0</v>
      </c>
    </row>
    <row r="8" spans="2:14" s="14" customFormat="1" ht="60" customHeight="1">
      <c r="B8" s="23" t="s">
        <v>54</v>
      </c>
      <c r="C8" s="25" t="s">
        <v>6</v>
      </c>
      <c r="D8" s="24">
        <v>44330</v>
      </c>
      <c r="E8" s="23" t="s">
        <v>53</v>
      </c>
      <c r="F8" s="22">
        <v>7010001134137</v>
      </c>
      <c r="G8" s="21" t="s">
        <v>30</v>
      </c>
      <c r="H8" s="20" t="s">
        <v>3</v>
      </c>
      <c r="I8" s="19">
        <v>206353488</v>
      </c>
      <c r="J8" s="18" t="s">
        <v>2</v>
      </c>
      <c r="K8" s="17" t="s">
        <v>1</v>
      </c>
      <c r="L8" s="17">
        <v>0</v>
      </c>
      <c r="M8" s="16" t="s">
        <v>1</v>
      </c>
      <c r="N8" s="15">
        <v>0</v>
      </c>
    </row>
    <row r="9" spans="2:14" s="14" customFormat="1" ht="60" customHeight="1">
      <c r="B9" s="23" t="s">
        <v>52</v>
      </c>
      <c r="C9" s="25" t="s">
        <v>6</v>
      </c>
      <c r="D9" s="24">
        <v>44330</v>
      </c>
      <c r="E9" s="23" t="s">
        <v>51</v>
      </c>
      <c r="F9" s="22">
        <v>4010401050341</v>
      </c>
      <c r="G9" s="21" t="s">
        <v>4</v>
      </c>
      <c r="H9" s="20" t="s">
        <v>3</v>
      </c>
      <c r="I9" s="19">
        <v>4426587</v>
      </c>
      <c r="J9" s="18" t="s">
        <v>2</v>
      </c>
      <c r="K9" s="17" t="s">
        <v>1</v>
      </c>
      <c r="L9" s="17">
        <v>0</v>
      </c>
      <c r="M9" s="16" t="s">
        <v>1</v>
      </c>
      <c r="N9" s="15">
        <v>0</v>
      </c>
    </row>
    <row r="10" spans="2:14" s="14" customFormat="1" ht="60" customHeight="1">
      <c r="B10" s="23" t="s">
        <v>50</v>
      </c>
      <c r="C10" s="25" t="s">
        <v>6</v>
      </c>
      <c r="D10" s="24">
        <v>44330</v>
      </c>
      <c r="E10" s="23" t="s">
        <v>49</v>
      </c>
      <c r="F10" s="22">
        <v>4010001052713</v>
      </c>
      <c r="G10" s="21" t="s">
        <v>4</v>
      </c>
      <c r="H10" s="20" t="s">
        <v>3</v>
      </c>
      <c r="I10" s="19">
        <v>12114194</v>
      </c>
      <c r="J10" s="18" t="s">
        <v>2</v>
      </c>
      <c r="K10" s="17" t="s">
        <v>1</v>
      </c>
      <c r="L10" s="17">
        <v>0</v>
      </c>
      <c r="M10" s="16" t="s">
        <v>1</v>
      </c>
      <c r="N10" s="15">
        <v>0</v>
      </c>
    </row>
    <row r="11" spans="2:14" s="14" customFormat="1" ht="60" customHeight="1">
      <c r="B11" s="23" t="s">
        <v>48</v>
      </c>
      <c r="C11" s="25" t="s">
        <v>6</v>
      </c>
      <c r="D11" s="24">
        <v>44330</v>
      </c>
      <c r="E11" s="23" t="s">
        <v>47</v>
      </c>
      <c r="F11" s="22">
        <v>9010001040886</v>
      </c>
      <c r="G11" s="21" t="s">
        <v>4</v>
      </c>
      <c r="H11" s="20" t="s">
        <v>3</v>
      </c>
      <c r="I11" s="19">
        <v>7975000</v>
      </c>
      <c r="J11" s="18" t="s">
        <v>2</v>
      </c>
      <c r="K11" s="17" t="s">
        <v>1</v>
      </c>
      <c r="L11" s="17">
        <v>0</v>
      </c>
      <c r="M11" s="16" t="s">
        <v>1</v>
      </c>
      <c r="N11" s="15">
        <v>0</v>
      </c>
    </row>
    <row r="12" spans="2:14" s="14" customFormat="1" ht="60" customHeight="1">
      <c r="B12" s="23" t="s">
        <v>46</v>
      </c>
      <c r="C12" s="25" t="s">
        <v>6</v>
      </c>
      <c r="D12" s="24">
        <v>44330</v>
      </c>
      <c r="E12" s="23" t="s">
        <v>45</v>
      </c>
      <c r="F12" s="22">
        <v>3130001021789</v>
      </c>
      <c r="G12" s="21" t="s">
        <v>4</v>
      </c>
      <c r="H12" s="20" t="s">
        <v>3</v>
      </c>
      <c r="I12" s="19">
        <v>2185920</v>
      </c>
      <c r="J12" s="18" t="s">
        <v>2</v>
      </c>
      <c r="K12" s="17" t="s">
        <v>1</v>
      </c>
      <c r="L12" s="17">
        <v>0</v>
      </c>
      <c r="M12" s="16" t="s">
        <v>1</v>
      </c>
      <c r="N12" s="15">
        <v>0</v>
      </c>
    </row>
    <row r="13" spans="2:14" s="14" customFormat="1" ht="60" customHeight="1">
      <c r="B13" s="23" t="s">
        <v>44</v>
      </c>
      <c r="C13" s="25" t="s">
        <v>6</v>
      </c>
      <c r="D13" s="24">
        <v>44333</v>
      </c>
      <c r="E13" s="23" t="s">
        <v>43</v>
      </c>
      <c r="F13" s="22">
        <v>8011101009054</v>
      </c>
      <c r="G13" s="21" t="s">
        <v>4</v>
      </c>
      <c r="H13" s="20" t="s">
        <v>3</v>
      </c>
      <c r="I13" s="19" t="s">
        <v>42</v>
      </c>
      <c r="J13" s="18" t="s">
        <v>2</v>
      </c>
      <c r="K13" s="17" t="s">
        <v>1</v>
      </c>
      <c r="L13" s="17">
        <v>0</v>
      </c>
      <c r="M13" s="16" t="s">
        <v>1</v>
      </c>
      <c r="N13" s="15" t="s">
        <v>41</v>
      </c>
    </row>
    <row r="14" spans="2:14" s="14" customFormat="1" ht="60" customHeight="1">
      <c r="B14" s="23" t="s">
        <v>40</v>
      </c>
      <c r="C14" s="25" t="s">
        <v>6</v>
      </c>
      <c r="D14" s="24">
        <v>44333</v>
      </c>
      <c r="E14" s="23" t="s">
        <v>39</v>
      </c>
      <c r="F14" s="22">
        <v>1010001084148</v>
      </c>
      <c r="G14" s="21" t="s">
        <v>4</v>
      </c>
      <c r="H14" s="20" t="s">
        <v>3</v>
      </c>
      <c r="I14" s="19" t="s">
        <v>38</v>
      </c>
      <c r="J14" s="18" t="s">
        <v>2</v>
      </c>
      <c r="K14" s="17" t="s">
        <v>1</v>
      </c>
      <c r="L14" s="17">
        <v>0</v>
      </c>
      <c r="M14" s="16" t="s">
        <v>1</v>
      </c>
      <c r="N14" s="15" t="s">
        <v>37</v>
      </c>
    </row>
    <row r="15" spans="2:14" s="14" customFormat="1" ht="60" customHeight="1">
      <c r="B15" s="23" t="s">
        <v>36</v>
      </c>
      <c r="C15" s="25" t="s">
        <v>6</v>
      </c>
      <c r="D15" s="24">
        <v>44334</v>
      </c>
      <c r="E15" s="23" t="s">
        <v>35</v>
      </c>
      <c r="F15" s="22">
        <v>1010801016399</v>
      </c>
      <c r="G15" s="21" t="s">
        <v>4</v>
      </c>
      <c r="H15" s="20" t="s">
        <v>3</v>
      </c>
      <c r="I15" s="19">
        <v>3190000</v>
      </c>
      <c r="J15" s="18" t="s">
        <v>2</v>
      </c>
      <c r="K15" s="17" t="s">
        <v>1</v>
      </c>
      <c r="L15" s="17">
        <v>0</v>
      </c>
      <c r="M15" s="16" t="s">
        <v>1</v>
      </c>
      <c r="N15" s="15">
        <v>0</v>
      </c>
    </row>
    <row r="16" spans="2:14" s="14" customFormat="1" ht="60" customHeight="1">
      <c r="B16" s="23" t="s">
        <v>34</v>
      </c>
      <c r="C16" s="25" t="s">
        <v>6</v>
      </c>
      <c r="D16" s="24">
        <v>44334</v>
      </c>
      <c r="E16" s="23" t="s">
        <v>33</v>
      </c>
      <c r="F16" s="22">
        <v>2010001086143</v>
      </c>
      <c r="G16" s="21" t="s">
        <v>4</v>
      </c>
      <c r="H16" s="20" t="s">
        <v>3</v>
      </c>
      <c r="I16" s="19">
        <v>8712000</v>
      </c>
      <c r="J16" s="18" t="s">
        <v>2</v>
      </c>
      <c r="K16" s="17" t="s">
        <v>1</v>
      </c>
      <c r="L16" s="17">
        <v>0</v>
      </c>
      <c r="M16" s="16" t="s">
        <v>1</v>
      </c>
      <c r="N16" s="15">
        <v>0</v>
      </c>
    </row>
    <row r="17" spans="2:14" s="14" customFormat="1" ht="60" customHeight="1">
      <c r="B17" s="23" t="s">
        <v>32</v>
      </c>
      <c r="C17" s="25" t="s">
        <v>6</v>
      </c>
      <c r="D17" s="24">
        <v>44337</v>
      </c>
      <c r="E17" s="23" t="s">
        <v>31</v>
      </c>
      <c r="F17" s="22">
        <v>8010401056384</v>
      </c>
      <c r="G17" s="21" t="s">
        <v>30</v>
      </c>
      <c r="H17" s="20" t="s">
        <v>3</v>
      </c>
      <c r="I17" s="19">
        <v>1120944000</v>
      </c>
      <c r="J17" s="18" t="s">
        <v>2</v>
      </c>
      <c r="K17" s="17" t="s">
        <v>1</v>
      </c>
      <c r="L17" s="17">
        <v>0</v>
      </c>
      <c r="M17" s="16" t="s">
        <v>1</v>
      </c>
      <c r="N17" s="15">
        <v>0</v>
      </c>
    </row>
    <row r="18" spans="2:14" s="14" customFormat="1" ht="60" customHeight="1">
      <c r="B18" s="23" t="s">
        <v>29</v>
      </c>
      <c r="C18" s="25" t="s">
        <v>6</v>
      </c>
      <c r="D18" s="24">
        <v>44337</v>
      </c>
      <c r="E18" s="23" t="s">
        <v>28</v>
      </c>
      <c r="F18" s="22">
        <v>1010001129704</v>
      </c>
      <c r="G18" s="21" t="s">
        <v>4</v>
      </c>
      <c r="H18" s="20" t="s">
        <v>3</v>
      </c>
      <c r="I18" s="19">
        <v>4208876</v>
      </c>
      <c r="J18" s="18" t="s">
        <v>2</v>
      </c>
      <c r="K18" s="17" t="s">
        <v>1</v>
      </c>
      <c r="L18" s="17">
        <v>0</v>
      </c>
      <c r="M18" s="16" t="s">
        <v>1</v>
      </c>
      <c r="N18" s="15">
        <v>0</v>
      </c>
    </row>
    <row r="19" spans="2:14" s="14" customFormat="1" ht="60" customHeight="1">
      <c r="B19" s="23" t="s">
        <v>27</v>
      </c>
      <c r="C19" s="25" t="s">
        <v>6</v>
      </c>
      <c r="D19" s="24">
        <v>44340</v>
      </c>
      <c r="E19" s="23" t="s">
        <v>26</v>
      </c>
      <c r="F19" s="22">
        <v>1140001094299</v>
      </c>
      <c r="G19" s="21" t="s">
        <v>4</v>
      </c>
      <c r="H19" s="20" t="s">
        <v>3</v>
      </c>
      <c r="I19" s="19" t="s">
        <v>25</v>
      </c>
      <c r="J19" s="18" t="s">
        <v>2</v>
      </c>
      <c r="K19" s="17" t="s">
        <v>1</v>
      </c>
      <c r="L19" s="17">
        <v>0</v>
      </c>
      <c r="M19" s="16" t="s">
        <v>1</v>
      </c>
      <c r="N19" s="15" t="s">
        <v>24</v>
      </c>
    </row>
    <row r="20" spans="2:14" s="14" customFormat="1" ht="60" customHeight="1">
      <c r="B20" s="23" t="s">
        <v>23</v>
      </c>
      <c r="C20" s="25" t="s">
        <v>6</v>
      </c>
      <c r="D20" s="24">
        <v>44340</v>
      </c>
      <c r="E20" s="23" t="s">
        <v>22</v>
      </c>
      <c r="F20" s="22">
        <v>8120001132962</v>
      </c>
      <c r="G20" s="21" t="s">
        <v>4</v>
      </c>
      <c r="H20" s="20" t="s">
        <v>3</v>
      </c>
      <c r="I20" s="19" t="s">
        <v>21</v>
      </c>
      <c r="J20" s="18" t="s">
        <v>2</v>
      </c>
      <c r="K20" s="17" t="s">
        <v>1</v>
      </c>
      <c r="L20" s="17">
        <v>0</v>
      </c>
      <c r="M20" s="16" t="s">
        <v>1</v>
      </c>
      <c r="N20" s="15" t="s">
        <v>20</v>
      </c>
    </row>
    <row r="21" spans="2:14" s="14" customFormat="1" ht="60" customHeight="1">
      <c r="B21" s="23" t="s">
        <v>19</v>
      </c>
      <c r="C21" s="25" t="s">
        <v>6</v>
      </c>
      <c r="D21" s="24">
        <v>44341</v>
      </c>
      <c r="E21" s="23" t="s">
        <v>17</v>
      </c>
      <c r="F21" s="22">
        <v>7010401022916</v>
      </c>
      <c r="G21" s="21" t="s">
        <v>4</v>
      </c>
      <c r="H21" s="20" t="s">
        <v>3</v>
      </c>
      <c r="I21" s="19">
        <v>53240000</v>
      </c>
      <c r="J21" s="18" t="s">
        <v>2</v>
      </c>
      <c r="K21" s="17" t="s">
        <v>1</v>
      </c>
      <c r="L21" s="17">
        <v>0</v>
      </c>
      <c r="M21" s="16" t="s">
        <v>1</v>
      </c>
      <c r="N21" s="15">
        <v>0</v>
      </c>
    </row>
    <row r="22" spans="2:14" s="14" customFormat="1" ht="60" customHeight="1">
      <c r="B22" s="23" t="s">
        <v>18</v>
      </c>
      <c r="C22" s="25" t="s">
        <v>6</v>
      </c>
      <c r="D22" s="24">
        <v>44341</v>
      </c>
      <c r="E22" s="23" t="s">
        <v>17</v>
      </c>
      <c r="F22" s="22">
        <v>7010401022916</v>
      </c>
      <c r="G22" s="21" t="s">
        <v>4</v>
      </c>
      <c r="H22" s="20" t="s">
        <v>3</v>
      </c>
      <c r="I22" s="19">
        <v>15840000</v>
      </c>
      <c r="J22" s="18" t="s">
        <v>2</v>
      </c>
      <c r="K22" s="17" t="s">
        <v>1</v>
      </c>
      <c r="L22" s="17">
        <v>0</v>
      </c>
      <c r="M22" s="16" t="s">
        <v>1</v>
      </c>
      <c r="N22" s="15">
        <v>0</v>
      </c>
    </row>
    <row r="23" spans="2:14" s="14" customFormat="1" ht="60" customHeight="1">
      <c r="B23" s="23" t="s">
        <v>16</v>
      </c>
      <c r="C23" s="25" t="s">
        <v>6</v>
      </c>
      <c r="D23" s="24">
        <v>44342</v>
      </c>
      <c r="E23" s="23" t="s">
        <v>15</v>
      </c>
      <c r="F23" s="22">
        <v>4013201004021</v>
      </c>
      <c r="G23" s="21" t="s">
        <v>4</v>
      </c>
      <c r="H23" s="20" t="s">
        <v>3</v>
      </c>
      <c r="I23" s="19">
        <v>10087770</v>
      </c>
      <c r="J23" s="18" t="s">
        <v>2</v>
      </c>
      <c r="K23" s="17" t="s">
        <v>1</v>
      </c>
      <c r="L23" s="17">
        <v>0</v>
      </c>
      <c r="M23" s="16" t="s">
        <v>1</v>
      </c>
      <c r="N23" s="15">
        <v>0</v>
      </c>
    </row>
    <row r="24" spans="2:14" s="14" customFormat="1" ht="60" customHeight="1">
      <c r="B24" s="23" t="s">
        <v>14</v>
      </c>
      <c r="C24" s="25" t="s">
        <v>6</v>
      </c>
      <c r="D24" s="24">
        <v>44344</v>
      </c>
      <c r="E24" s="23" t="s">
        <v>12</v>
      </c>
      <c r="F24" s="22">
        <v>3010001022246</v>
      </c>
      <c r="G24" s="21" t="s">
        <v>4</v>
      </c>
      <c r="H24" s="20" t="s">
        <v>3</v>
      </c>
      <c r="I24" s="19">
        <v>3984167</v>
      </c>
      <c r="J24" s="18" t="s">
        <v>2</v>
      </c>
      <c r="K24" s="17" t="s">
        <v>1</v>
      </c>
      <c r="L24" s="17">
        <v>0</v>
      </c>
      <c r="M24" s="16" t="s">
        <v>1</v>
      </c>
      <c r="N24" s="15">
        <v>0</v>
      </c>
    </row>
    <row r="25" spans="2:14" s="14" customFormat="1" ht="60" customHeight="1">
      <c r="B25" s="23" t="s">
        <v>13</v>
      </c>
      <c r="C25" s="25" t="s">
        <v>6</v>
      </c>
      <c r="D25" s="24">
        <v>44344</v>
      </c>
      <c r="E25" s="23" t="s">
        <v>12</v>
      </c>
      <c r="F25" s="22">
        <v>3010001022246</v>
      </c>
      <c r="G25" s="21" t="s">
        <v>4</v>
      </c>
      <c r="H25" s="20" t="s">
        <v>3</v>
      </c>
      <c r="I25" s="19">
        <v>3030989</v>
      </c>
      <c r="J25" s="18" t="s">
        <v>2</v>
      </c>
      <c r="K25" s="17" t="s">
        <v>1</v>
      </c>
      <c r="L25" s="17">
        <v>0</v>
      </c>
      <c r="M25" s="16" t="s">
        <v>1</v>
      </c>
      <c r="N25" s="15">
        <v>0</v>
      </c>
    </row>
    <row r="26" spans="2:14" s="14" customFormat="1" ht="60" customHeight="1">
      <c r="B26" s="23" t="s">
        <v>11</v>
      </c>
      <c r="C26" s="25" t="s">
        <v>6</v>
      </c>
      <c r="D26" s="24">
        <v>44344</v>
      </c>
      <c r="E26" s="23" t="s">
        <v>10</v>
      </c>
      <c r="F26" s="22">
        <v>5011201020491</v>
      </c>
      <c r="G26" s="21" t="s">
        <v>4</v>
      </c>
      <c r="H26" s="20" t="s">
        <v>3</v>
      </c>
      <c r="I26" s="19">
        <v>1419891</v>
      </c>
      <c r="J26" s="18" t="s">
        <v>2</v>
      </c>
      <c r="K26" s="17" t="s">
        <v>1</v>
      </c>
      <c r="L26" s="17">
        <v>0</v>
      </c>
      <c r="M26" s="16" t="s">
        <v>1</v>
      </c>
      <c r="N26" s="15">
        <v>0</v>
      </c>
    </row>
    <row r="27" spans="2:14" s="14" customFormat="1" ht="60" customHeight="1">
      <c r="B27" s="23" t="s">
        <v>9</v>
      </c>
      <c r="C27" s="25" t="s">
        <v>6</v>
      </c>
      <c r="D27" s="24">
        <v>44344</v>
      </c>
      <c r="E27" s="23" t="s">
        <v>8</v>
      </c>
      <c r="F27" s="22">
        <v>7040001000071</v>
      </c>
      <c r="G27" s="21" t="s">
        <v>4</v>
      </c>
      <c r="H27" s="20" t="s">
        <v>3</v>
      </c>
      <c r="I27" s="19">
        <v>1446500</v>
      </c>
      <c r="J27" s="18" t="s">
        <v>2</v>
      </c>
      <c r="K27" s="17" t="s">
        <v>1</v>
      </c>
      <c r="L27" s="17">
        <v>0</v>
      </c>
      <c r="M27" s="16" t="s">
        <v>1</v>
      </c>
      <c r="N27" s="15">
        <v>0</v>
      </c>
    </row>
    <row r="28" spans="2:14" s="14" customFormat="1" ht="60" customHeight="1">
      <c r="B28" s="23" t="s">
        <v>7</v>
      </c>
      <c r="C28" s="25" t="s">
        <v>6</v>
      </c>
      <c r="D28" s="24">
        <v>44344</v>
      </c>
      <c r="E28" s="23" t="s">
        <v>5</v>
      </c>
      <c r="F28" s="22">
        <v>3010601019014</v>
      </c>
      <c r="G28" s="21" t="s">
        <v>4</v>
      </c>
      <c r="H28" s="20" t="s">
        <v>3</v>
      </c>
      <c r="I28" s="19">
        <v>3206775</v>
      </c>
      <c r="J28" s="18" t="s">
        <v>2</v>
      </c>
      <c r="K28" s="17" t="s">
        <v>1</v>
      </c>
      <c r="L28" s="17">
        <v>0</v>
      </c>
      <c r="M28" s="16" t="s">
        <v>1</v>
      </c>
      <c r="N28" s="15">
        <v>0</v>
      </c>
    </row>
    <row r="29" spans="2:14" s="14" customFormat="1" ht="60" hidden="1" customHeight="1">
      <c r="B29" s="23" t="e">
        <f>IF(#REF!="","",VLOOKUP(#REF!,[7]令和3年度契約状況調査票!$E:$AR,5,FALSE))</f>
        <v>#REF!</v>
      </c>
      <c r="C29" s="25" t="e">
        <f>IF(#REF!="","",VLOOKUP(#REF!,[7]令和3年度契約状況調査票!$E:$AR,6,FALSE))</f>
        <v>#REF!</v>
      </c>
      <c r="D29" s="24" t="e">
        <f>IF(#REF!="","",VLOOKUP(#REF!,[7]令和3年度契約状況調査票!$E:$AR,9,FALSE))</f>
        <v>#REF!</v>
      </c>
      <c r="E29" s="23" t="e">
        <f>IF(#REF!="","",VLOOKUP(#REF!,[7]令和3年度契約状況調査票!$E:$AR,10,FALSE))</f>
        <v>#REF!</v>
      </c>
      <c r="F29" s="22" t="e">
        <f>IF(#REF!="","",VLOOKUP(#REF!,[7]令和3年度契約状況調査票!$E:$AR,11,FALSE))</f>
        <v>#REF!</v>
      </c>
      <c r="G29" s="21" t="e">
        <f>IF(#REF!="","",IF(VLOOKUP(#REF!,[7]令和3年度契約状況調査票!$E:$AR,12,FALSE)="②一般競争入札（総合評価方式）","一般競争入札"&amp;CHAR(10)&amp;"（総合評価方式）","一般競争入札"))</f>
        <v>#REF!</v>
      </c>
      <c r="H29"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29" s="19" t="e">
        <f>IF(#REF!="","",VLOOKUP(#REF!,[7]令和3年度契約状況調査票!$E:$AR,15,FALSE))</f>
        <v>#REF!</v>
      </c>
      <c r="J29"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29" s="17" t="e">
        <f>IF(#REF!="","",IF(VLOOKUP(#REF!,[7]令和3年度契約状況調査票!$E:$AR,27,FALSE)="①公益社団法人","公社",IF(VLOOKUP(#REF!,[7]令和3年度契約状況調査票!$E:$AR,27,FALSE)="②公益財団法人","公財","")))</f>
        <v>#REF!</v>
      </c>
      <c r="L29" s="17" t="e">
        <f>IF(#REF!="","",VLOOKUP(#REF!,[7]令和3年度契約状況調査票!$E:$AR,28,FALSE))</f>
        <v>#REF!</v>
      </c>
      <c r="M29" s="16" t="e">
        <f>IF(#REF!="","",IF(VLOOKUP(#REF!,[7]令和3年度契約状況調査票!$E:$AR,28,FALSE)="国所管",VLOOKUP(#REF!,[7]令和3年度契約状況調査票!$E:$AR,22,FALSE),""))</f>
        <v>#REF!</v>
      </c>
      <c r="N29" s="15" t="e">
        <f>IF(#REF!="","",IF(AND(P29="○",O29="分担契約/単価契約"),"単価契約"&amp;CHAR(10)&amp;"予定調達総額 "&amp;TEXT(VLOOKUP(#REF!,[7]令和3年度契約状況調査票!$E:$AR,16,FALSE),"#,##0円")&amp;"(B)"&amp;CHAR(10)&amp;"分担契約"&amp;CHAR(10)&amp;VLOOKUP(#REF!,[7]令和3年度契約状況調査票!$E:$AR,32,FALSE),IF(AND(P29="○",O29="分担契約"),"分担契約"&amp;CHAR(10)&amp;"契約総額 "&amp;TEXT(VLOOKUP(#REF!,[7]令和3年度契約状況調査票!$E:$AR,16,FALSE),"#,##0円")&amp;"(B)"&amp;CHAR(10)&amp;VLOOKUP(#REF!,[7]令和3年度契約状況調査票!$E:$AR,32,FALSE),(IF(O29="分担契約/単価契約","単価契約"&amp;CHAR(10)&amp;"予定調達総額 "&amp;TEXT(VLOOKUP(#REF!,[7]令和3年度契約状況調査票!$E:$AR,16,FALSE),"#,##0円")&amp;CHAR(10)&amp;"分担契約"&amp;CHAR(10)&amp;VLOOKUP(#REF!,[7]令和3年度契約状況調査票!$E:$AR,32,FALSE),IF(O29="分担契約","分担契約"&amp;CHAR(10)&amp;"契約総額 "&amp;TEXT(VLOOKUP(#REF!,[7]令和3年度契約状況調査票!$E:$AR,16,FALSE),"#,##0円")&amp;CHAR(10)&amp;VLOOKUP(#REF!,[7]令和3年度契約状況調査票!$E:$AR,32,FALSE),IF(O29="単価契約","単価契約"&amp;CHAR(10)&amp;"予定調達総額 "&amp;TEXT(VLOOKUP(#REF!,[7]令和3年度契約状況調査票!$E:$AR,16,FALSE),"#,##0円")&amp;CHAR(10)&amp;VLOOKUP(#REF!,[7]令和3年度契約状況調査票!$E:$AR,32,FALSE),VLOOKUP(#REF!,[7]令和3年度契約状況調査票!$E:$AR,32,FALSE))))))))</f>
        <v>#REF!</v>
      </c>
    </row>
    <row r="30" spans="2:14" s="14" customFormat="1" ht="60" hidden="1" customHeight="1">
      <c r="B30" s="23" t="e">
        <f>IF(#REF!="","",VLOOKUP(#REF!,[7]令和3年度契約状況調査票!$E:$AR,5,FALSE))</f>
        <v>#REF!</v>
      </c>
      <c r="C30" s="25" t="e">
        <f>IF(#REF!="","",VLOOKUP(#REF!,[7]令和3年度契約状況調査票!$E:$AR,6,FALSE))</f>
        <v>#REF!</v>
      </c>
      <c r="D30" s="24" t="e">
        <f>IF(#REF!="","",VLOOKUP(#REF!,[7]令和3年度契約状況調査票!$E:$AR,9,FALSE))</f>
        <v>#REF!</v>
      </c>
      <c r="E30" s="23" t="e">
        <f>IF(#REF!="","",VLOOKUP(#REF!,[7]令和3年度契約状況調査票!$E:$AR,10,FALSE))</f>
        <v>#REF!</v>
      </c>
      <c r="F30" s="22" t="e">
        <f>IF(#REF!="","",VLOOKUP(#REF!,[7]令和3年度契約状況調査票!$E:$AR,11,FALSE))</f>
        <v>#REF!</v>
      </c>
      <c r="G30" s="21" t="e">
        <f>IF(#REF!="","",IF(VLOOKUP(#REF!,[7]令和3年度契約状況調査票!$E:$AR,12,FALSE)="②一般競争入札（総合評価方式）","一般競争入札"&amp;CHAR(10)&amp;"（総合評価方式）","一般競争入札"))</f>
        <v>#REF!</v>
      </c>
      <c r="H30"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0" s="19" t="e">
        <f>IF(#REF!="","",VLOOKUP(#REF!,[7]令和3年度契約状況調査票!$E:$AR,15,FALSE))</f>
        <v>#REF!</v>
      </c>
      <c r="J30"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0" s="17" t="e">
        <f>IF(#REF!="","",IF(VLOOKUP(#REF!,[7]令和3年度契約状況調査票!$E:$AR,27,FALSE)="①公益社団法人","公社",IF(VLOOKUP(#REF!,[7]令和3年度契約状況調査票!$E:$AR,27,FALSE)="②公益財団法人","公財","")))</f>
        <v>#REF!</v>
      </c>
      <c r="L30" s="17" t="e">
        <f>IF(#REF!="","",VLOOKUP(#REF!,[7]令和3年度契約状況調査票!$E:$AR,28,FALSE))</f>
        <v>#REF!</v>
      </c>
      <c r="M30" s="16" t="e">
        <f>IF(#REF!="","",IF(VLOOKUP(#REF!,[7]令和3年度契約状況調査票!$E:$AR,28,FALSE)="国所管",VLOOKUP(#REF!,[7]令和3年度契約状況調査票!$E:$AR,22,FALSE),""))</f>
        <v>#REF!</v>
      </c>
      <c r="N30" s="15" t="e">
        <f>IF(#REF!="","",IF(AND(P30="○",O30="分担契約/単価契約"),"単価契約"&amp;CHAR(10)&amp;"予定調達総額 "&amp;TEXT(VLOOKUP(#REF!,[7]令和3年度契約状況調査票!$E:$AR,16,FALSE),"#,##0円")&amp;"(B)"&amp;CHAR(10)&amp;"分担契約"&amp;CHAR(10)&amp;VLOOKUP(#REF!,[7]令和3年度契約状況調査票!$E:$AR,32,FALSE),IF(AND(P30="○",O30="分担契約"),"分担契約"&amp;CHAR(10)&amp;"契約総額 "&amp;TEXT(VLOOKUP(#REF!,[7]令和3年度契約状況調査票!$E:$AR,16,FALSE),"#,##0円")&amp;"(B)"&amp;CHAR(10)&amp;VLOOKUP(#REF!,[7]令和3年度契約状況調査票!$E:$AR,32,FALSE),(IF(O30="分担契約/単価契約","単価契約"&amp;CHAR(10)&amp;"予定調達総額 "&amp;TEXT(VLOOKUP(#REF!,[7]令和3年度契約状況調査票!$E:$AR,16,FALSE),"#,##0円")&amp;CHAR(10)&amp;"分担契約"&amp;CHAR(10)&amp;VLOOKUP(#REF!,[7]令和3年度契約状況調査票!$E:$AR,32,FALSE),IF(O30="分担契約","分担契約"&amp;CHAR(10)&amp;"契約総額 "&amp;TEXT(VLOOKUP(#REF!,[7]令和3年度契約状況調査票!$E:$AR,16,FALSE),"#,##0円")&amp;CHAR(10)&amp;VLOOKUP(#REF!,[7]令和3年度契約状況調査票!$E:$AR,32,FALSE),IF(O30="単価契約","単価契約"&amp;CHAR(10)&amp;"予定調達総額 "&amp;TEXT(VLOOKUP(#REF!,[7]令和3年度契約状況調査票!$E:$AR,16,FALSE),"#,##0円")&amp;CHAR(10)&amp;VLOOKUP(#REF!,[7]令和3年度契約状況調査票!$E:$AR,32,FALSE),VLOOKUP(#REF!,[7]令和3年度契約状況調査票!$E:$AR,32,FALSE))))))))</f>
        <v>#REF!</v>
      </c>
    </row>
    <row r="31" spans="2:14" s="14" customFormat="1" ht="60" hidden="1" customHeight="1">
      <c r="B31" s="23" t="e">
        <f>IF(#REF!="","",VLOOKUP(#REF!,[7]令和3年度契約状況調査票!$E:$AR,5,FALSE))</f>
        <v>#REF!</v>
      </c>
      <c r="C31" s="25" t="e">
        <f>IF(#REF!="","",VLOOKUP(#REF!,[7]令和3年度契約状況調査票!$E:$AR,6,FALSE))</f>
        <v>#REF!</v>
      </c>
      <c r="D31" s="24" t="e">
        <f>IF(#REF!="","",VLOOKUP(#REF!,[7]令和3年度契約状況調査票!$E:$AR,9,FALSE))</f>
        <v>#REF!</v>
      </c>
      <c r="E31" s="23" t="e">
        <f>IF(#REF!="","",VLOOKUP(#REF!,[7]令和3年度契約状況調査票!$E:$AR,10,FALSE))</f>
        <v>#REF!</v>
      </c>
      <c r="F31" s="22" t="e">
        <f>IF(#REF!="","",VLOOKUP(#REF!,[7]令和3年度契約状況調査票!$E:$AR,11,FALSE))</f>
        <v>#REF!</v>
      </c>
      <c r="G31" s="21" t="e">
        <f>IF(#REF!="","",IF(VLOOKUP(#REF!,[7]令和3年度契約状況調査票!$E:$AR,12,FALSE)="②一般競争入札（総合評価方式）","一般競争入札"&amp;CHAR(10)&amp;"（総合評価方式）","一般競争入札"))</f>
        <v>#REF!</v>
      </c>
      <c r="H31"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1" s="19" t="e">
        <f>IF(#REF!="","",VLOOKUP(#REF!,[7]令和3年度契約状況調査票!$E:$AR,15,FALSE))</f>
        <v>#REF!</v>
      </c>
      <c r="J31"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1" s="17" t="e">
        <f>IF(#REF!="","",IF(VLOOKUP(#REF!,[7]令和3年度契約状況調査票!$E:$AR,27,FALSE)="①公益社団法人","公社",IF(VLOOKUP(#REF!,[7]令和3年度契約状況調査票!$E:$AR,27,FALSE)="②公益財団法人","公財","")))</f>
        <v>#REF!</v>
      </c>
      <c r="L31" s="17" t="e">
        <f>IF(#REF!="","",VLOOKUP(#REF!,[7]令和3年度契約状況調査票!$E:$AR,28,FALSE))</f>
        <v>#REF!</v>
      </c>
      <c r="M31" s="16" t="e">
        <f>IF(#REF!="","",IF(VLOOKUP(#REF!,[7]令和3年度契約状況調査票!$E:$AR,28,FALSE)="国所管",VLOOKUP(#REF!,[7]令和3年度契約状況調査票!$E:$AR,22,FALSE),""))</f>
        <v>#REF!</v>
      </c>
      <c r="N31" s="15" t="e">
        <f>IF(#REF!="","",IF(AND(P31="○",O31="分担契約/単価契約"),"単価契約"&amp;CHAR(10)&amp;"予定調達総額 "&amp;TEXT(VLOOKUP(#REF!,[7]令和3年度契約状況調査票!$E:$AR,16,FALSE),"#,##0円")&amp;"(B)"&amp;CHAR(10)&amp;"分担契約"&amp;CHAR(10)&amp;VLOOKUP(#REF!,[7]令和3年度契約状況調査票!$E:$AR,32,FALSE),IF(AND(P31="○",O31="分担契約"),"分担契約"&amp;CHAR(10)&amp;"契約総額 "&amp;TEXT(VLOOKUP(#REF!,[7]令和3年度契約状況調査票!$E:$AR,16,FALSE),"#,##0円")&amp;"(B)"&amp;CHAR(10)&amp;VLOOKUP(#REF!,[7]令和3年度契約状況調査票!$E:$AR,32,FALSE),(IF(O31="分担契約/単価契約","単価契約"&amp;CHAR(10)&amp;"予定調達総額 "&amp;TEXT(VLOOKUP(#REF!,[7]令和3年度契約状況調査票!$E:$AR,16,FALSE),"#,##0円")&amp;CHAR(10)&amp;"分担契約"&amp;CHAR(10)&amp;VLOOKUP(#REF!,[7]令和3年度契約状況調査票!$E:$AR,32,FALSE),IF(O31="分担契約","分担契約"&amp;CHAR(10)&amp;"契約総額 "&amp;TEXT(VLOOKUP(#REF!,[7]令和3年度契約状況調査票!$E:$AR,16,FALSE),"#,##0円")&amp;CHAR(10)&amp;VLOOKUP(#REF!,[7]令和3年度契約状況調査票!$E:$AR,32,FALSE),IF(O31="単価契約","単価契約"&amp;CHAR(10)&amp;"予定調達総額 "&amp;TEXT(VLOOKUP(#REF!,[7]令和3年度契約状況調査票!$E:$AR,16,FALSE),"#,##0円")&amp;CHAR(10)&amp;VLOOKUP(#REF!,[7]令和3年度契約状況調査票!$E:$AR,32,FALSE),VLOOKUP(#REF!,[7]令和3年度契約状況調査票!$E:$AR,32,FALSE))))))))</f>
        <v>#REF!</v>
      </c>
    </row>
    <row r="32" spans="2:14" s="14" customFormat="1" ht="60" hidden="1" customHeight="1">
      <c r="B32" s="23" t="e">
        <f>IF(#REF!="","",VLOOKUP(#REF!,[7]令和3年度契約状況調査票!$E:$AR,5,FALSE))</f>
        <v>#REF!</v>
      </c>
      <c r="C32" s="25" t="e">
        <f>IF(#REF!="","",VLOOKUP(#REF!,[7]令和3年度契約状況調査票!$E:$AR,6,FALSE))</f>
        <v>#REF!</v>
      </c>
      <c r="D32" s="24" t="e">
        <f>IF(#REF!="","",VLOOKUP(#REF!,[7]令和3年度契約状況調査票!$E:$AR,9,FALSE))</f>
        <v>#REF!</v>
      </c>
      <c r="E32" s="23" t="e">
        <f>IF(#REF!="","",VLOOKUP(#REF!,[7]令和3年度契約状況調査票!$E:$AR,10,FALSE))</f>
        <v>#REF!</v>
      </c>
      <c r="F32" s="22" t="e">
        <f>IF(#REF!="","",VLOOKUP(#REF!,[7]令和3年度契約状況調査票!$E:$AR,11,FALSE))</f>
        <v>#REF!</v>
      </c>
      <c r="G32" s="21" t="e">
        <f>IF(#REF!="","",IF(VLOOKUP(#REF!,[7]令和3年度契約状況調査票!$E:$AR,12,FALSE)="②一般競争入札（総合評価方式）","一般競争入札"&amp;CHAR(10)&amp;"（総合評価方式）","一般競争入札"))</f>
        <v>#REF!</v>
      </c>
      <c r="H32"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2" s="19" t="e">
        <f>IF(#REF!="","",VLOOKUP(#REF!,[7]令和3年度契約状況調査票!$E:$AR,15,FALSE))</f>
        <v>#REF!</v>
      </c>
      <c r="J32"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2" s="17" t="e">
        <f>IF(#REF!="","",IF(VLOOKUP(#REF!,[7]令和3年度契約状況調査票!$E:$AR,27,FALSE)="①公益社団法人","公社",IF(VLOOKUP(#REF!,[7]令和3年度契約状況調査票!$E:$AR,27,FALSE)="②公益財団法人","公財","")))</f>
        <v>#REF!</v>
      </c>
      <c r="L32" s="17" t="e">
        <f>IF(#REF!="","",VLOOKUP(#REF!,[7]令和3年度契約状況調査票!$E:$AR,28,FALSE))</f>
        <v>#REF!</v>
      </c>
      <c r="M32" s="16" t="e">
        <f>IF(#REF!="","",IF(VLOOKUP(#REF!,[7]令和3年度契約状況調査票!$E:$AR,28,FALSE)="国所管",VLOOKUP(#REF!,[7]令和3年度契約状況調査票!$E:$AR,22,FALSE),""))</f>
        <v>#REF!</v>
      </c>
      <c r="N32" s="15" t="e">
        <f>IF(#REF!="","",IF(AND(P32="○",O32="分担契約/単価契約"),"単価契約"&amp;CHAR(10)&amp;"予定調達総額 "&amp;TEXT(VLOOKUP(#REF!,[7]令和3年度契約状況調査票!$E:$AR,16,FALSE),"#,##0円")&amp;"(B)"&amp;CHAR(10)&amp;"分担契約"&amp;CHAR(10)&amp;VLOOKUP(#REF!,[7]令和3年度契約状況調査票!$E:$AR,32,FALSE),IF(AND(P32="○",O32="分担契約"),"分担契約"&amp;CHAR(10)&amp;"契約総額 "&amp;TEXT(VLOOKUP(#REF!,[7]令和3年度契約状況調査票!$E:$AR,16,FALSE),"#,##0円")&amp;"(B)"&amp;CHAR(10)&amp;VLOOKUP(#REF!,[7]令和3年度契約状況調査票!$E:$AR,32,FALSE),(IF(O32="分担契約/単価契約","単価契約"&amp;CHAR(10)&amp;"予定調達総額 "&amp;TEXT(VLOOKUP(#REF!,[7]令和3年度契約状況調査票!$E:$AR,16,FALSE),"#,##0円")&amp;CHAR(10)&amp;"分担契約"&amp;CHAR(10)&amp;VLOOKUP(#REF!,[7]令和3年度契約状況調査票!$E:$AR,32,FALSE),IF(O32="分担契約","分担契約"&amp;CHAR(10)&amp;"契約総額 "&amp;TEXT(VLOOKUP(#REF!,[7]令和3年度契約状況調査票!$E:$AR,16,FALSE),"#,##0円")&amp;CHAR(10)&amp;VLOOKUP(#REF!,[7]令和3年度契約状況調査票!$E:$AR,32,FALSE),IF(O32="単価契約","単価契約"&amp;CHAR(10)&amp;"予定調達総額 "&amp;TEXT(VLOOKUP(#REF!,[7]令和3年度契約状況調査票!$E:$AR,16,FALSE),"#,##0円")&amp;CHAR(10)&amp;VLOOKUP(#REF!,[7]令和3年度契約状況調査票!$E:$AR,32,FALSE),VLOOKUP(#REF!,[7]令和3年度契約状況調査票!$E:$AR,32,FALSE))))))))</f>
        <v>#REF!</v>
      </c>
    </row>
    <row r="33" spans="2:14" s="14" customFormat="1" ht="60" hidden="1" customHeight="1">
      <c r="B33" s="23" t="e">
        <f>IF(#REF!="","",VLOOKUP(#REF!,[7]令和3年度契約状況調査票!$E:$AR,5,FALSE))</f>
        <v>#REF!</v>
      </c>
      <c r="C33" s="25" t="e">
        <f>IF(#REF!="","",VLOOKUP(#REF!,[7]令和3年度契約状況調査票!$E:$AR,6,FALSE))</f>
        <v>#REF!</v>
      </c>
      <c r="D33" s="24" t="e">
        <f>IF(#REF!="","",VLOOKUP(#REF!,[7]令和3年度契約状況調査票!$E:$AR,9,FALSE))</f>
        <v>#REF!</v>
      </c>
      <c r="E33" s="23" t="e">
        <f>IF(#REF!="","",VLOOKUP(#REF!,[7]令和3年度契約状況調査票!$E:$AR,10,FALSE))</f>
        <v>#REF!</v>
      </c>
      <c r="F33" s="22" t="e">
        <f>IF(#REF!="","",VLOOKUP(#REF!,[7]令和3年度契約状況調査票!$E:$AR,11,FALSE))</f>
        <v>#REF!</v>
      </c>
      <c r="G33" s="21" t="e">
        <f>IF(#REF!="","",IF(VLOOKUP(#REF!,[7]令和3年度契約状況調査票!$E:$AR,12,FALSE)="②一般競争入札（総合評価方式）","一般競争入札"&amp;CHAR(10)&amp;"（総合評価方式）","一般競争入札"))</f>
        <v>#REF!</v>
      </c>
      <c r="H33"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3" s="19" t="e">
        <f>IF(#REF!="","",VLOOKUP(#REF!,[7]令和3年度契約状況調査票!$E:$AR,15,FALSE))</f>
        <v>#REF!</v>
      </c>
      <c r="J33"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3" s="17" t="e">
        <f>IF(#REF!="","",IF(VLOOKUP(#REF!,[7]令和3年度契約状況調査票!$E:$AR,27,FALSE)="①公益社団法人","公社",IF(VLOOKUP(#REF!,[7]令和3年度契約状況調査票!$E:$AR,27,FALSE)="②公益財団法人","公財","")))</f>
        <v>#REF!</v>
      </c>
      <c r="L33" s="17" t="e">
        <f>IF(#REF!="","",VLOOKUP(#REF!,[7]令和3年度契約状況調査票!$E:$AR,28,FALSE))</f>
        <v>#REF!</v>
      </c>
      <c r="M33" s="16" t="e">
        <f>IF(#REF!="","",IF(VLOOKUP(#REF!,[7]令和3年度契約状況調査票!$E:$AR,28,FALSE)="国所管",VLOOKUP(#REF!,[7]令和3年度契約状況調査票!$E:$AR,22,FALSE),""))</f>
        <v>#REF!</v>
      </c>
      <c r="N33" s="15" t="e">
        <f>IF(#REF!="","",IF(AND(P33="○",O33="分担契約/単価契約"),"単価契約"&amp;CHAR(10)&amp;"予定調達総額 "&amp;TEXT(VLOOKUP(#REF!,[7]令和3年度契約状況調査票!$E:$AR,16,FALSE),"#,##0円")&amp;"(B)"&amp;CHAR(10)&amp;"分担契約"&amp;CHAR(10)&amp;VLOOKUP(#REF!,[7]令和3年度契約状況調査票!$E:$AR,32,FALSE),IF(AND(P33="○",O33="分担契約"),"分担契約"&amp;CHAR(10)&amp;"契約総額 "&amp;TEXT(VLOOKUP(#REF!,[7]令和3年度契約状況調査票!$E:$AR,16,FALSE),"#,##0円")&amp;"(B)"&amp;CHAR(10)&amp;VLOOKUP(#REF!,[7]令和3年度契約状況調査票!$E:$AR,32,FALSE),(IF(O33="分担契約/単価契約","単価契約"&amp;CHAR(10)&amp;"予定調達総額 "&amp;TEXT(VLOOKUP(#REF!,[7]令和3年度契約状況調査票!$E:$AR,16,FALSE),"#,##0円")&amp;CHAR(10)&amp;"分担契約"&amp;CHAR(10)&amp;VLOOKUP(#REF!,[7]令和3年度契約状況調査票!$E:$AR,32,FALSE),IF(O33="分担契約","分担契約"&amp;CHAR(10)&amp;"契約総額 "&amp;TEXT(VLOOKUP(#REF!,[7]令和3年度契約状況調査票!$E:$AR,16,FALSE),"#,##0円")&amp;CHAR(10)&amp;VLOOKUP(#REF!,[7]令和3年度契約状況調査票!$E:$AR,32,FALSE),IF(O33="単価契約","単価契約"&amp;CHAR(10)&amp;"予定調達総額 "&amp;TEXT(VLOOKUP(#REF!,[7]令和3年度契約状況調査票!$E:$AR,16,FALSE),"#,##0円")&amp;CHAR(10)&amp;VLOOKUP(#REF!,[7]令和3年度契約状況調査票!$E:$AR,32,FALSE),VLOOKUP(#REF!,[7]令和3年度契約状況調査票!$E:$AR,32,FALSE))))))))</f>
        <v>#REF!</v>
      </c>
    </row>
    <row r="34" spans="2:14" s="14" customFormat="1" ht="60" hidden="1" customHeight="1">
      <c r="B34" s="23" t="e">
        <f>IF(#REF!="","",VLOOKUP(#REF!,[7]令和3年度契約状況調査票!$E:$AR,5,FALSE))</f>
        <v>#REF!</v>
      </c>
      <c r="C34" s="25" t="e">
        <f>IF(#REF!="","",VLOOKUP(#REF!,[7]令和3年度契約状況調査票!$E:$AR,6,FALSE))</f>
        <v>#REF!</v>
      </c>
      <c r="D34" s="24" t="e">
        <f>IF(#REF!="","",VLOOKUP(#REF!,[7]令和3年度契約状況調査票!$E:$AR,9,FALSE))</f>
        <v>#REF!</v>
      </c>
      <c r="E34" s="23" t="e">
        <f>IF(#REF!="","",VLOOKUP(#REF!,[7]令和3年度契約状況調査票!$E:$AR,10,FALSE))</f>
        <v>#REF!</v>
      </c>
      <c r="F34" s="22" t="e">
        <f>IF(#REF!="","",VLOOKUP(#REF!,[7]令和3年度契約状況調査票!$E:$AR,11,FALSE))</f>
        <v>#REF!</v>
      </c>
      <c r="G34" s="21" t="e">
        <f>IF(#REF!="","",IF(VLOOKUP(#REF!,[7]令和3年度契約状況調査票!$E:$AR,12,FALSE)="②一般競争入札（総合評価方式）","一般競争入札"&amp;CHAR(10)&amp;"（総合評価方式）","一般競争入札"))</f>
        <v>#REF!</v>
      </c>
      <c r="H34"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4" s="19" t="e">
        <f>IF(#REF!="","",VLOOKUP(#REF!,[7]令和3年度契約状況調査票!$E:$AR,15,FALSE))</f>
        <v>#REF!</v>
      </c>
      <c r="J34"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4" s="17" t="e">
        <f>IF(#REF!="","",IF(VLOOKUP(#REF!,[7]令和3年度契約状況調査票!$E:$AR,27,FALSE)="①公益社団法人","公社",IF(VLOOKUP(#REF!,[7]令和3年度契約状況調査票!$E:$AR,27,FALSE)="②公益財団法人","公財","")))</f>
        <v>#REF!</v>
      </c>
      <c r="L34" s="17" t="e">
        <f>IF(#REF!="","",VLOOKUP(#REF!,[7]令和3年度契約状況調査票!$E:$AR,28,FALSE))</f>
        <v>#REF!</v>
      </c>
      <c r="M34" s="16" t="e">
        <f>IF(#REF!="","",IF(VLOOKUP(#REF!,[7]令和3年度契約状況調査票!$E:$AR,28,FALSE)="国所管",VLOOKUP(#REF!,[7]令和3年度契約状況調査票!$E:$AR,22,FALSE),""))</f>
        <v>#REF!</v>
      </c>
      <c r="N34" s="15" t="e">
        <f>IF(#REF!="","",IF(AND(P34="○",O34="分担契約/単価契約"),"単価契約"&amp;CHAR(10)&amp;"予定調達総額 "&amp;TEXT(VLOOKUP(#REF!,[7]令和3年度契約状況調査票!$E:$AR,16,FALSE),"#,##0円")&amp;"(B)"&amp;CHAR(10)&amp;"分担契約"&amp;CHAR(10)&amp;VLOOKUP(#REF!,[7]令和3年度契約状況調査票!$E:$AR,32,FALSE),IF(AND(P34="○",O34="分担契約"),"分担契約"&amp;CHAR(10)&amp;"契約総額 "&amp;TEXT(VLOOKUP(#REF!,[7]令和3年度契約状況調査票!$E:$AR,16,FALSE),"#,##0円")&amp;"(B)"&amp;CHAR(10)&amp;VLOOKUP(#REF!,[7]令和3年度契約状況調査票!$E:$AR,32,FALSE),(IF(O34="分担契約/単価契約","単価契約"&amp;CHAR(10)&amp;"予定調達総額 "&amp;TEXT(VLOOKUP(#REF!,[7]令和3年度契約状況調査票!$E:$AR,16,FALSE),"#,##0円")&amp;CHAR(10)&amp;"分担契約"&amp;CHAR(10)&amp;VLOOKUP(#REF!,[7]令和3年度契約状況調査票!$E:$AR,32,FALSE),IF(O34="分担契約","分担契約"&amp;CHAR(10)&amp;"契約総額 "&amp;TEXT(VLOOKUP(#REF!,[7]令和3年度契約状況調査票!$E:$AR,16,FALSE),"#,##0円")&amp;CHAR(10)&amp;VLOOKUP(#REF!,[7]令和3年度契約状況調査票!$E:$AR,32,FALSE),IF(O34="単価契約","単価契約"&amp;CHAR(10)&amp;"予定調達総額 "&amp;TEXT(VLOOKUP(#REF!,[7]令和3年度契約状況調査票!$E:$AR,16,FALSE),"#,##0円")&amp;CHAR(10)&amp;VLOOKUP(#REF!,[7]令和3年度契約状況調査票!$E:$AR,32,FALSE),VLOOKUP(#REF!,[7]令和3年度契約状況調査票!$E:$AR,32,FALSE))))))))</f>
        <v>#REF!</v>
      </c>
    </row>
    <row r="35" spans="2:14" s="14" customFormat="1" ht="60" hidden="1" customHeight="1">
      <c r="B35" s="23" t="e">
        <f>IF(#REF!="","",VLOOKUP(#REF!,[7]令和3年度契約状況調査票!$E:$AR,5,FALSE))</f>
        <v>#REF!</v>
      </c>
      <c r="C35" s="25" t="e">
        <f>IF(#REF!="","",VLOOKUP(#REF!,[7]令和3年度契約状況調査票!$E:$AR,6,FALSE))</f>
        <v>#REF!</v>
      </c>
      <c r="D35" s="24" t="e">
        <f>IF(#REF!="","",VLOOKUP(#REF!,[7]令和3年度契約状況調査票!$E:$AR,9,FALSE))</f>
        <v>#REF!</v>
      </c>
      <c r="E35" s="23" t="e">
        <f>IF(#REF!="","",VLOOKUP(#REF!,[7]令和3年度契約状況調査票!$E:$AR,10,FALSE))</f>
        <v>#REF!</v>
      </c>
      <c r="F35" s="22" t="e">
        <f>IF(#REF!="","",VLOOKUP(#REF!,[7]令和3年度契約状況調査票!$E:$AR,11,FALSE))</f>
        <v>#REF!</v>
      </c>
      <c r="G35" s="21" t="e">
        <f>IF(#REF!="","",IF(VLOOKUP(#REF!,[7]令和3年度契約状況調査票!$E:$AR,12,FALSE)="②一般競争入札（総合評価方式）","一般競争入札"&amp;CHAR(10)&amp;"（総合評価方式）","一般競争入札"))</f>
        <v>#REF!</v>
      </c>
      <c r="H35"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5" s="19" t="e">
        <f>IF(#REF!="","",VLOOKUP(#REF!,[7]令和3年度契約状況調査票!$E:$AR,15,FALSE))</f>
        <v>#REF!</v>
      </c>
      <c r="J35"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5" s="17" t="e">
        <f>IF(#REF!="","",IF(VLOOKUP(#REF!,[7]令和3年度契約状況調査票!$E:$AR,27,FALSE)="①公益社団法人","公社",IF(VLOOKUP(#REF!,[7]令和3年度契約状況調査票!$E:$AR,27,FALSE)="②公益財団法人","公財","")))</f>
        <v>#REF!</v>
      </c>
      <c r="L35" s="17" t="e">
        <f>IF(#REF!="","",VLOOKUP(#REF!,[7]令和3年度契約状況調査票!$E:$AR,28,FALSE))</f>
        <v>#REF!</v>
      </c>
      <c r="M35" s="16" t="e">
        <f>IF(#REF!="","",IF(VLOOKUP(#REF!,[7]令和3年度契約状況調査票!$E:$AR,28,FALSE)="国所管",VLOOKUP(#REF!,[7]令和3年度契約状況調査票!$E:$AR,22,FALSE),""))</f>
        <v>#REF!</v>
      </c>
      <c r="N35" s="15" t="e">
        <f>IF(#REF!="","",IF(AND(P35="○",O35="分担契約/単価契約"),"単価契約"&amp;CHAR(10)&amp;"予定調達総額 "&amp;TEXT(VLOOKUP(#REF!,[7]令和3年度契約状況調査票!$E:$AR,16,FALSE),"#,##0円")&amp;"(B)"&amp;CHAR(10)&amp;"分担契約"&amp;CHAR(10)&amp;VLOOKUP(#REF!,[7]令和3年度契約状況調査票!$E:$AR,32,FALSE),IF(AND(P35="○",O35="分担契約"),"分担契約"&amp;CHAR(10)&amp;"契約総額 "&amp;TEXT(VLOOKUP(#REF!,[7]令和3年度契約状況調査票!$E:$AR,16,FALSE),"#,##0円")&amp;"(B)"&amp;CHAR(10)&amp;VLOOKUP(#REF!,[7]令和3年度契約状況調査票!$E:$AR,32,FALSE),(IF(O35="分担契約/単価契約","単価契約"&amp;CHAR(10)&amp;"予定調達総額 "&amp;TEXT(VLOOKUP(#REF!,[7]令和3年度契約状況調査票!$E:$AR,16,FALSE),"#,##0円")&amp;CHAR(10)&amp;"分担契約"&amp;CHAR(10)&amp;VLOOKUP(#REF!,[7]令和3年度契約状況調査票!$E:$AR,32,FALSE),IF(O35="分担契約","分担契約"&amp;CHAR(10)&amp;"契約総額 "&amp;TEXT(VLOOKUP(#REF!,[7]令和3年度契約状況調査票!$E:$AR,16,FALSE),"#,##0円")&amp;CHAR(10)&amp;VLOOKUP(#REF!,[7]令和3年度契約状況調査票!$E:$AR,32,FALSE),IF(O35="単価契約","単価契約"&amp;CHAR(10)&amp;"予定調達総額 "&amp;TEXT(VLOOKUP(#REF!,[7]令和3年度契約状況調査票!$E:$AR,16,FALSE),"#,##0円")&amp;CHAR(10)&amp;VLOOKUP(#REF!,[7]令和3年度契約状況調査票!$E:$AR,32,FALSE),VLOOKUP(#REF!,[7]令和3年度契約状況調査票!$E:$AR,32,FALSE))))))))</f>
        <v>#REF!</v>
      </c>
    </row>
    <row r="36" spans="2:14" s="14" customFormat="1" ht="60" hidden="1" customHeight="1">
      <c r="B36" s="23" t="e">
        <f>IF(#REF!="","",VLOOKUP(#REF!,[7]令和3年度契約状況調査票!$E:$AR,5,FALSE))</f>
        <v>#REF!</v>
      </c>
      <c r="C36" s="25" t="e">
        <f>IF(#REF!="","",VLOOKUP(#REF!,[7]令和3年度契約状況調査票!$E:$AR,6,FALSE))</f>
        <v>#REF!</v>
      </c>
      <c r="D36" s="24" t="e">
        <f>IF(#REF!="","",VLOOKUP(#REF!,[7]令和3年度契約状況調査票!$E:$AR,9,FALSE))</f>
        <v>#REF!</v>
      </c>
      <c r="E36" s="23" t="e">
        <f>IF(#REF!="","",VLOOKUP(#REF!,[7]令和3年度契約状況調査票!$E:$AR,10,FALSE))</f>
        <v>#REF!</v>
      </c>
      <c r="F36" s="22" t="e">
        <f>IF(#REF!="","",VLOOKUP(#REF!,[7]令和3年度契約状況調査票!$E:$AR,11,FALSE))</f>
        <v>#REF!</v>
      </c>
      <c r="G36" s="21" t="e">
        <f>IF(#REF!="","",IF(VLOOKUP(#REF!,[7]令和3年度契約状況調査票!$E:$AR,12,FALSE)="②一般競争入札（総合評価方式）","一般競争入札"&amp;CHAR(10)&amp;"（総合評価方式）","一般競争入札"))</f>
        <v>#REF!</v>
      </c>
      <c r="H36"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6" s="19" t="e">
        <f>IF(#REF!="","",VLOOKUP(#REF!,[7]令和3年度契約状況調査票!$E:$AR,15,FALSE))</f>
        <v>#REF!</v>
      </c>
      <c r="J36"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6" s="17" t="e">
        <f>IF(#REF!="","",IF(VLOOKUP(#REF!,[7]令和3年度契約状況調査票!$E:$AR,27,FALSE)="①公益社団法人","公社",IF(VLOOKUP(#REF!,[7]令和3年度契約状況調査票!$E:$AR,27,FALSE)="②公益財団法人","公財","")))</f>
        <v>#REF!</v>
      </c>
      <c r="L36" s="17" t="e">
        <f>IF(#REF!="","",VLOOKUP(#REF!,[7]令和3年度契約状況調査票!$E:$AR,28,FALSE))</f>
        <v>#REF!</v>
      </c>
      <c r="M36" s="16" t="e">
        <f>IF(#REF!="","",IF(VLOOKUP(#REF!,[7]令和3年度契約状況調査票!$E:$AR,28,FALSE)="国所管",VLOOKUP(#REF!,[7]令和3年度契約状況調査票!$E:$AR,22,FALSE),""))</f>
        <v>#REF!</v>
      </c>
      <c r="N36" s="15" t="e">
        <f>IF(#REF!="","",IF(AND(P36="○",O36="分担契約/単価契約"),"単価契約"&amp;CHAR(10)&amp;"予定調達総額 "&amp;TEXT(VLOOKUP(#REF!,[7]令和3年度契約状況調査票!$E:$AR,16,FALSE),"#,##0円")&amp;"(B)"&amp;CHAR(10)&amp;"分担契約"&amp;CHAR(10)&amp;VLOOKUP(#REF!,[7]令和3年度契約状況調査票!$E:$AR,32,FALSE),IF(AND(P36="○",O36="分担契約"),"分担契約"&amp;CHAR(10)&amp;"契約総額 "&amp;TEXT(VLOOKUP(#REF!,[7]令和3年度契約状況調査票!$E:$AR,16,FALSE),"#,##0円")&amp;"(B)"&amp;CHAR(10)&amp;VLOOKUP(#REF!,[7]令和3年度契約状況調査票!$E:$AR,32,FALSE),(IF(O36="分担契約/単価契約","単価契約"&amp;CHAR(10)&amp;"予定調達総額 "&amp;TEXT(VLOOKUP(#REF!,[7]令和3年度契約状況調査票!$E:$AR,16,FALSE),"#,##0円")&amp;CHAR(10)&amp;"分担契約"&amp;CHAR(10)&amp;VLOOKUP(#REF!,[7]令和3年度契約状況調査票!$E:$AR,32,FALSE),IF(O36="分担契約","分担契約"&amp;CHAR(10)&amp;"契約総額 "&amp;TEXT(VLOOKUP(#REF!,[7]令和3年度契約状況調査票!$E:$AR,16,FALSE),"#,##0円")&amp;CHAR(10)&amp;VLOOKUP(#REF!,[7]令和3年度契約状況調査票!$E:$AR,32,FALSE),IF(O36="単価契約","単価契約"&amp;CHAR(10)&amp;"予定調達総額 "&amp;TEXT(VLOOKUP(#REF!,[7]令和3年度契約状況調査票!$E:$AR,16,FALSE),"#,##0円")&amp;CHAR(10)&amp;VLOOKUP(#REF!,[7]令和3年度契約状況調査票!$E:$AR,32,FALSE),VLOOKUP(#REF!,[7]令和3年度契約状況調査票!$E:$AR,32,FALSE))))))))</f>
        <v>#REF!</v>
      </c>
    </row>
    <row r="37" spans="2:14" s="14" customFormat="1" ht="60" hidden="1" customHeight="1">
      <c r="B37" s="23" t="e">
        <f>IF(#REF!="","",VLOOKUP(#REF!,[7]令和3年度契約状況調査票!$E:$AR,5,FALSE))</f>
        <v>#REF!</v>
      </c>
      <c r="C37" s="25" t="e">
        <f>IF(#REF!="","",VLOOKUP(#REF!,[7]令和3年度契約状況調査票!$E:$AR,6,FALSE))</f>
        <v>#REF!</v>
      </c>
      <c r="D37" s="24" t="e">
        <f>IF(#REF!="","",VLOOKUP(#REF!,[7]令和3年度契約状況調査票!$E:$AR,9,FALSE))</f>
        <v>#REF!</v>
      </c>
      <c r="E37" s="23" t="e">
        <f>IF(#REF!="","",VLOOKUP(#REF!,[7]令和3年度契約状況調査票!$E:$AR,10,FALSE))</f>
        <v>#REF!</v>
      </c>
      <c r="F37" s="22" t="e">
        <f>IF(#REF!="","",VLOOKUP(#REF!,[7]令和3年度契約状況調査票!$E:$AR,11,FALSE))</f>
        <v>#REF!</v>
      </c>
      <c r="G37" s="21" t="e">
        <f>IF(#REF!="","",IF(VLOOKUP(#REF!,[7]令和3年度契約状況調査票!$E:$AR,12,FALSE)="②一般競争入札（総合評価方式）","一般競争入札"&amp;CHAR(10)&amp;"（総合評価方式）","一般競争入札"))</f>
        <v>#REF!</v>
      </c>
      <c r="H37"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7" s="19" t="e">
        <f>IF(#REF!="","",VLOOKUP(#REF!,[7]令和3年度契約状況調査票!$E:$AR,15,FALSE))</f>
        <v>#REF!</v>
      </c>
      <c r="J37"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7" s="17" t="e">
        <f>IF(#REF!="","",IF(VLOOKUP(#REF!,[7]令和3年度契約状況調査票!$E:$AR,27,FALSE)="①公益社団法人","公社",IF(VLOOKUP(#REF!,[7]令和3年度契約状況調査票!$E:$AR,27,FALSE)="②公益財団法人","公財","")))</f>
        <v>#REF!</v>
      </c>
      <c r="L37" s="17" t="e">
        <f>IF(#REF!="","",VLOOKUP(#REF!,[7]令和3年度契約状況調査票!$E:$AR,28,FALSE))</f>
        <v>#REF!</v>
      </c>
      <c r="M37" s="16" t="e">
        <f>IF(#REF!="","",IF(VLOOKUP(#REF!,[7]令和3年度契約状況調査票!$E:$AR,28,FALSE)="国所管",VLOOKUP(#REF!,[7]令和3年度契約状況調査票!$E:$AR,22,FALSE),""))</f>
        <v>#REF!</v>
      </c>
      <c r="N37" s="15" t="e">
        <f>IF(#REF!="","",IF(AND(P37="○",O37="分担契約/単価契約"),"単価契約"&amp;CHAR(10)&amp;"予定調達総額 "&amp;TEXT(VLOOKUP(#REF!,[7]令和3年度契約状況調査票!$E:$AR,16,FALSE),"#,##0円")&amp;"(B)"&amp;CHAR(10)&amp;"分担契約"&amp;CHAR(10)&amp;VLOOKUP(#REF!,[7]令和3年度契約状況調査票!$E:$AR,32,FALSE),IF(AND(P37="○",O37="分担契約"),"分担契約"&amp;CHAR(10)&amp;"契約総額 "&amp;TEXT(VLOOKUP(#REF!,[7]令和3年度契約状況調査票!$E:$AR,16,FALSE),"#,##0円")&amp;"(B)"&amp;CHAR(10)&amp;VLOOKUP(#REF!,[7]令和3年度契約状況調査票!$E:$AR,32,FALSE),(IF(O37="分担契約/単価契約","単価契約"&amp;CHAR(10)&amp;"予定調達総額 "&amp;TEXT(VLOOKUP(#REF!,[7]令和3年度契約状況調査票!$E:$AR,16,FALSE),"#,##0円")&amp;CHAR(10)&amp;"分担契約"&amp;CHAR(10)&amp;VLOOKUP(#REF!,[7]令和3年度契約状況調査票!$E:$AR,32,FALSE),IF(O37="分担契約","分担契約"&amp;CHAR(10)&amp;"契約総額 "&amp;TEXT(VLOOKUP(#REF!,[7]令和3年度契約状況調査票!$E:$AR,16,FALSE),"#,##0円")&amp;CHAR(10)&amp;VLOOKUP(#REF!,[7]令和3年度契約状況調査票!$E:$AR,32,FALSE),IF(O37="単価契約","単価契約"&amp;CHAR(10)&amp;"予定調達総額 "&amp;TEXT(VLOOKUP(#REF!,[7]令和3年度契約状況調査票!$E:$AR,16,FALSE),"#,##0円")&amp;CHAR(10)&amp;VLOOKUP(#REF!,[7]令和3年度契約状況調査票!$E:$AR,32,FALSE),VLOOKUP(#REF!,[7]令和3年度契約状況調査票!$E:$AR,32,FALSE))))))))</f>
        <v>#REF!</v>
      </c>
    </row>
    <row r="38" spans="2:14" s="14" customFormat="1" ht="60" hidden="1" customHeight="1">
      <c r="B38" s="23" t="e">
        <f>IF(#REF!="","",VLOOKUP(#REF!,[7]令和3年度契約状況調査票!$E:$AR,5,FALSE))</f>
        <v>#REF!</v>
      </c>
      <c r="C38" s="25" t="e">
        <f>IF(#REF!="","",VLOOKUP(#REF!,[7]令和3年度契約状況調査票!$E:$AR,6,FALSE))</f>
        <v>#REF!</v>
      </c>
      <c r="D38" s="24" t="e">
        <f>IF(#REF!="","",VLOOKUP(#REF!,[7]令和3年度契約状況調査票!$E:$AR,9,FALSE))</f>
        <v>#REF!</v>
      </c>
      <c r="E38" s="23" t="e">
        <f>IF(#REF!="","",VLOOKUP(#REF!,[7]令和3年度契約状況調査票!$E:$AR,10,FALSE))</f>
        <v>#REF!</v>
      </c>
      <c r="F38" s="22" t="e">
        <f>IF(#REF!="","",VLOOKUP(#REF!,[7]令和3年度契約状況調査票!$E:$AR,11,FALSE))</f>
        <v>#REF!</v>
      </c>
      <c r="G38" s="21" t="e">
        <f>IF(#REF!="","",IF(VLOOKUP(#REF!,[7]令和3年度契約状況調査票!$E:$AR,12,FALSE)="②一般競争入札（総合評価方式）","一般競争入札"&amp;CHAR(10)&amp;"（総合評価方式）","一般競争入札"))</f>
        <v>#REF!</v>
      </c>
      <c r="H38"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8" s="19" t="e">
        <f>IF(#REF!="","",VLOOKUP(#REF!,[7]令和3年度契約状況調査票!$E:$AR,15,FALSE))</f>
        <v>#REF!</v>
      </c>
      <c r="J38"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8" s="17" t="e">
        <f>IF(#REF!="","",IF(VLOOKUP(#REF!,[7]令和3年度契約状況調査票!$E:$AR,27,FALSE)="①公益社団法人","公社",IF(VLOOKUP(#REF!,[7]令和3年度契約状況調査票!$E:$AR,27,FALSE)="②公益財団法人","公財","")))</f>
        <v>#REF!</v>
      </c>
      <c r="L38" s="17" t="e">
        <f>IF(#REF!="","",VLOOKUP(#REF!,[7]令和3年度契約状況調査票!$E:$AR,28,FALSE))</f>
        <v>#REF!</v>
      </c>
      <c r="M38" s="16" t="e">
        <f>IF(#REF!="","",IF(VLOOKUP(#REF!,[7]令和3年度契約状況調査票!$E:$AR,28,FALSE)="国所管",VLOOKUP(#REF!,[7]令和3年度契約状況調査票!$E:$AR,22,FALSE),""))</f>
        <v>#REF!</v>
      </c>
      <c r="N38" s="15" t="e">
        <f>IF(#REF!="","",IF(AND(P38="○",O38="分担契約/単価契約"),"単価契約"&amp;CHAR(10)&amp;"予定調達総額 "&amp;TEXT(VLOOKUP(#REF!,[7]令和3年度契約状況調査票!$E:$AR,16,FALSE),"#,##0円")&amp;"(B)"&amp;CHAR(10)&amp;"分担契約"&amp;CHAR(10)&amp;VLOOKUP(#REF!,[7]令和3年度契約状況調査票!$E:$AR,32,FALSE),IF(AND(P38="○",O38="分担契約"),"分担契約"&amp;CHAR(10)&amp;"契約総額 "&amp;TEXT(VLOOKUP(#REF!,[7]令和3年度契約状況調査票!$E:$AR,16,FALSE),"#,##0円")&amp;"(B)"&amp;CHAR(10)&amp;VLOOKUP(#REF!,[7]令和3年度契約状況調査票!$E:$AR,32,FALSE),(IF(O38="分担契約/単価契約","単価契約"&amp;CHAR(10)&amp;"予定調達総額 "&amp;TEXT(VLOOKUP(#REF!,[7]令和3年度契約状況調査票!$E:$AR,16,FALSE),"#,##0円")&amp;CHAR(10)&amp;"分担契約"&amp;CHAR(10)&amp;VLOOKUP(#REF!,[7]令和3年度契約状況調査票!$E:$AR,32,FALSE),IF(O38="分担契約","分担契約"&amp;CHAR(10)&amp;"契約総額 "&amp;TEXT(VLOOKUP(#REF!,[7]令和3年度契約状況調査票!$E:$AR,16,FALSE),"#,##0円")&amp;CHAR(10)&amp;VLOOKUP(#REF!,[7]令和3年度契約状況調査票!$E:$AR,32,FALSE),IF(O38="単価契約","単価契約"&amp;CHAR(10)&amp;"予定調達総額 "&amp;TEXT(VLOOKUP(#REF!,[7]令和3年度契約状況調査票!$E:$AR,16,FALSE),"#,##0円")&amp;CHAR(10)&amp;VLOOKUP(#REF!,[7]令和3年度契約状況調査票!$E:$AR,32,FALSE),VLOOKUP(#REF!,[7]令和3年度契約状況調査票!$E:$AR,32,FALSE))))))))</f>
        <v>#REF!</v>
      </c>
    </row>
    <row r="39" spans="2:14" s="14" customFormat="1" ht="60" hidden="1" customHeight="1">
      <c r="B39" s="23" t="e">
        <f>IF(#REF!="","",VLOOKUP(#REF!,[7]令和3年度契約状況調査票!$E:$AR,5,FALSE))</f>
        <v>#REF!</v>
      </c>
      <c r="C39" s="25" t="e">
        <f>IF(#REF!="","",VLOOKUP(#REF!,[7]令和3年度契約状況調査票!$E:$AR,6,FALSE))</f>
        <v>#REF!</v>
      </c>
      <c r="D39" s="24" t="e">
        <f>IF(#REF!="","",VLOOKUP(#REF!,[7]令和3年度契約状況調査票!$E:$AR,9,FALSE))</f>
        <v>#REF!</v>
      </c>
      <c r="E39" s="23" t="e">
        <f>IF(#REF!="","",VLOOKUP(#REF!,[7]令和3年度契約状況調査票!$E:$AR,10,FALSE))</f>
        <v>#REF!</v>
      </c>
      <c r="F39" s="22" t="e">
        <f>IF(#REF!="","",VLOOKUP(#REF!,[7]令和3年度契約状況調査票!$E:$AR,11,FALSE))</f>
        <v>#REF!</v>
      </c>
      <c r="G39" s="21" t="e">
        <f>IF(#REF!="","",IF(VLOOKUP(#REF!,[7]令和3年度契約状況調査票!$E:$AR,12,FALSE)="②一般競争入札（総合評価方式）","一般競争入札"&amp;CHAR(10)&amp;"（総合評価方式）","一般競争入札"))</f>
        <v>#REF!</v>
      </c>
      <c r="H39"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39" s="19" t="e">
        <f>IF(#REF!="","",VLOOKUP(#REF!,[7]令和3年度契約状況調査票!$E:$AR,15,FALSE))</f>
        <v>#REF!</v>
      </c>
      <c r="J39"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39" s="17" t="e">
        <f>IF(#REF!="","",IF(VLOOKUP(#REF!,[7]令和3年度契約状況調査票!$E:$AR,27,FALSE)="①公益社団法人","公社",IF(VLOOKUP(#REF!,[7]令和3年度契約状況調査票!$E:$AR,27,FALSE)="②公益財団法人","公財","")))</f>
        <v>#REF!</v>
      </c>
      <c r="L39" s="17" t="e">
        <f>IF(#REF!="","",VLOOKUP(#REF!,[7]令和3年度契約状況調査票!$E:$AR,28,FALSE))</f>
        <v>#REF!</v>
      </c>
      <c r="M39" s="16" t="e">
        <f>IF(#REF!="","",IF(VLOOKUP(#REF!,[7]令和3年度契約状況調査票!$E:$AR,28,FALSE)="国所管",VLOOKUP(#REF!,[7]令和3年度契約状況調査票!$E:$AR,22,FALSE),""))</f>
        <v>#REF!</v>
      </c>
      <c r="N39" s="15" t="e">
        <f>IF(#REF!="","",IF(AND(P39="○",O39="分担契約/単価契約"),"単価契約"&amp;CHAR(10)&amp;"予定調達総額 "&amp;TEXT(VLOOKUP(#REF!,[7]令和3年度契約状況調査票!$E:$AR,16,FALSE),"#,##0円")&amp;"(B)"&amp;CHAR(10)&amp;"分担契約"&amp;CHAR(10)&amp;VLOOKUP(#REF!,[7]令和3年度契約状況調査票!$E:$AR,32,FALSE),IF(AND(P39="○",O39="分担契約"),"分担契約"&amp;CHAR(10)&amp;"契約総額 "&amp;TEXT(VLOOKUP(#REF!,[7]令和3年度契約状況調査票!$E:$AR,16,FALSE),"#,##0円")&amp;"(B)"&amp;CHAR(10)&amp;VLOOKUP(#REF!,[7]令和3年度契約状況調査票!$E:$AR,32,FALSE),(IF(O39="分担契約/単価契約","単価契約"&amp;CHAR(10)&amp;"予定調達総額 "&amp;TEXT(VLOOKUP(#REF!,[7]令和3年度契約状況調査票!$E:$AR,16,FALSE),"#,##0円")&amp;CHAR(10)&amp;"分担契約"&amp;CHAR(10)&amp;VLOOKUP(#REF!,[7]令和3年度契約状況調査票!$E:$AR,32,FALSE),IF(O39="分担契約","分担契約"&amp;CHAR(10)&amp;"契約総額 "&amp;TEXT(VLOOKUP(#REF!,[7]令和3年度契約状況調査票!$E:$AR,16,FALSE),"#,##0円")&amp;CHAR(10)&amp;VLOOKUP(#REF!,[7]令和3年度契約状況調査票!$E:$AR,32,FALSE),IF(O39="単価契約","単価契約"&amp;CHAR(10)&amp;"予定調達総額 "&amp;TEXT(VLOOKUP(#REF!,[7]令和3年度契約状況調査票!$E:$AR,16,FALSE),"#,##0円")&amp;CHAR(10)&amp;VLOOKUP(#REF!,[7]令和3年度契約状況調査票!$E:$AR,32,FALSE),VLOOKUP(#REF!,[7]令和3年度契約状況調査票!$E:$AR,32,FALSE))))))))</f>
        <v>#REF!</v>
      </c>
    </row>
    <row r="40" spans="2:14" s="14" customFormat="1" ht="60" hidden="1" customHeight="1">
      <c r="B40" s="23" t="e">
        <f>IF(#REF!="","",VLOOKUP(#REF!,[7]令和3年度契約状況調査票!$E:$AR,5,FALSE))</f>
        <v>#REF!</v>
      </c>
      <c r="C40" s="25" t="e">
        <f>IF(#REF!="","",VLOOKUP(#REF!,[7]令和3年度契約状況調査票!$E:$AR,6,FALSE))</f>
        <v>#REF!</v>
      </c>
      <c r="D40" s="24" t="e">
        <f>IF(#REF!="","",VLOOKUP(#REF!,[7]令和3年度契約状況調査票!$E:$AR,9,FALSE))</f>
        <v>#REF!</v>
      </c>
      <c r="E40" s="23" t="e">
        <f>IF(#REF!="","",VLOOKUP(#REF!,[7]令和3年度契約状況調査票!$E:$AR,10,FALSE))</f>
        <v>#REF!</v>
      </c>
      <c r="F40" s="22" t="e">
        <f>IF(#REF!="","",VLOOKUP(#REF!,[7]令和3年度契約状況調査票!$E:$AR,11,FALSE))</f>
        <v>#REF!</v>
      </c>
      <c r="G40" s="21" t="e">
        <f>IF(#REF!="","",IF(VLOOKUP(#REF!,[7]令和3年度契約状況調査票!$E:$AR,12,FALSE)="②一般競争入札（総合評価方式）","一般競争入札"&amp;CHAR(10)&amp;"（総合評価方式）","一般競争入札"))</f>
        <v>#REF!</v>
      </c>
      <c r="H40"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0" s="19" t="e">
        <f>IF(#REF!="","",VLOOKUP(#REF!,[7]令和3年度契約状況調査票!$E:$AR,15,FALSE))</f>
        <v>#REF!</v>
      </c>
      <c r="J40"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0" s="17" t="e">
        <f>IF(#REF!="","",IF(VLOOKUP(#REF!,[7]令和3年度契約状況調査票!$E:$AR,27,FALSE)="①公益社団法人","公社",IF(VLOOKUP(#REF!,[7]令和3年度契約状況調査票!$E:$AR,27,FALSE)="②公益財団法人","公財","")))</f>
        <v>#REF!</v>
      </c>
      <c r="L40" s="17" t="e">
        <f>IF(#REF!="","",VLOOKUP(#REF!,[7]令和3年度契約状況調査票!$E:$AR,28,FALSE))</f>
        <v>#REF!</v>
      </c>
      <c r="M40" s="16" t="e">
        <f>IF(#REF!="","",IF(VLOOKUP(#REF!,[7]令和3年度契約状況調査票!$E:$AR,28,FALSE)="国所管",VLOOKUP(#REF!,[7]令和3年度契約状況調査票!$E:$AR,22,FALSE),""))</f>
        <v>#REF!</v>
      </c>
      <c r="N40" s="15" t="e">
        <f>IF(#REF!="","",IF(AND(P40="○",O40="分担契約/単価契約"),"単価契約"&amp;CHAR(10)&amp;"予定調達総額 "&amp;TEXT(VLOOKUP(#REF!,[7]令和3年度契約状況調査票!$E:$AR,16,FALSE),"#,##0円")&amp;"(B)"&amp;CHAR(10)&amp;"分担契約"&amp;CHAR(10)&amp;VLOOKUP(#REF!,[7]令和3年度契約状況調査票!$E:$AR,32,FALSE),IF(AND(P40="○",O40="分担契約"),"分担契約"&amp;CHAR(10)&amp;"契約総額 "&amp;TEXT(VLOOKUP(#REF!,[7]令和3年度契約状況調査票!$E:$AR,16,FALSE),"#,##0円")&amp;"(B)"&amp;CHAR(10)&amp;VLOOKUP(#REF!,[7]令和3年度契約状況調査票!$E:$AR,32,FALSE),(IF(O40="分担契約/単価契約","単価契約"&amp;CHAR(10)&amp;"予定調達総額 "&amp;TEXT(VLOOKUP(#REF!,[7]令和3年度契約状況調査票!$E:$AR,16,FALSE),"#,##0円")&amp;CHAR(10)&amp;"分担契約"&amp;CHAR(10)&amp;VLOOKUP(#REF!,[7]令和3年度契約状況調査票!$E:$AR,32,FALSE),IF(O40="分担契約","分担契約"&amp;CHAR(10)&amp;"契約総額 "&amp;TEXT(VLOOKUP(#REF!,[7]令和3年度契約状況調査票!$E:$AR,16,FALSE),"#,##0円")&amp;CHAR(10)&amp;VLOOKUP(#REF!,[7]令和3年度契約状況調査票!$E:$AR,32,FALSE),IF(O40="単価契約","単価契約"&amp;CHAR(10)&amp;"予定調達総額 "&amp;TEXT(VLOOKUP(#REF!,[7]令和3年度契約状況調査票!$E:$AR,16,FALSE),"#,##0円")&amp;CHAR(10)&amp;VLOOKUP(#REF!,[7]令和3年度契約状況調査票!$E:$AR,32,FALSE),VLOOKUP(#REF!,[7]令和3年度契約状況調査票!$E:$AR,32,FALSE))))))))</f>
        <v>#REF!</v>
      </c>
    </row>
    <row r="41" spans="2:14" s="14" customFormat="1" ht="60" hidden="1" customHeight="1">
      <c r="B41" s="23" t="e">
        <f>IF(#REF!="","",VLOOKUP(#REF!,[7]令和3年度契約状況調査票!$E:$AR,5,FALSE))</f>
        <v>#REF!</v>
      </c>
      <c r="C41" s="25" t="e">
        <f>IF(#REF!="","",VLOOKUP(#REF!,[7]令和3年度契約状況調査票!$E:$AR,6,FALSE))</f>
        <v>#REF!</v>
      </c>
      <c r="D41" s="24" t="e">
        <f>IF(#REF!="","",VLOOKUP(#REF!,[7]令和3年度契約状況調査票!$E:$AR,9,FALSE))</f>
        <v>#REF!</v>
      </c>
      <c r="E41" s="23" t="e">
        <f>IF(#REF!="","",VLOOKUP(#REF!,[7]令和3年度契約状況調査票!$E:$AR,10,FALSE))</f>
        <v>#REF!</v>
      </c>
      <c r="F41" s="22" t="e">
        <f>IF(#REF!="","",VLOOKUP(#REF!,[7]令和3年度契約状況調査票!$E:$AR,11,FALSE))</f>
        <v>#REF!</v>
      </c>
      <c r="G41" s="21" t="e">
        <f>IF(#REF!="","",IF(VLOOKUP(#REF!,[7]令和3年度契約状況調査票!$E:$AR,12,FALSE)="②一般競争入札（総合評価方式）","一般競争入札"&amp;CHAR(10)&amp;"（総合評価方式）","一般競争入札"))</f>
        <v>#REF!</v>
      </c>
      <c r="H41"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1" s="19" t="e">
        <f>IF(#REF!="","",VLOOKUP(#REF!,[7]令和3年度契約状況調査票!$E:$AR,15,FALSE))</f>
        <v>#REF!</v>
      </c>
      <c r="J41"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1" s="17" t="e">
        <f>IF(#REF!="","",IF(VLOOKUP(#REF!,[7]令和3年度契約状況調査票!$E:$AR,27,FALSE)="①公益社団法人","公社",IF(VLOOKUP(#REF!,[7]令和3年度契約状況調査票!$E:$AR,27,FALSE)="②公益財団法人","公財","")))</f>
        <v>#REF!</v>
      </c>
      <c r="L41" s="17" t="e">
        <f>IF(#REF!="","",VLOOKUP(#REF!,[7]令和3年度契約状況調査票!$E:$AR,28,FALSE))</f>
        <v>#REF!</v>
      </c>
      <c r="M41" s="16" t="e">
        <f>IF(#REF!="","",IF(VLOOKUP(#REF!,[7]令和3年度契約状況調査票!$E:$AR,28,FALSE)="国所管",VLOOKUP(#REF!,[7]令和3年度契約状況調査票!$E:$AR,22,FALSE),""))</f>
        <v>#REF!</v>
      </c>
      <c r="N41" s="15" t="e">
        <f>IF(#REF!="","",IF(AND(P41="○",O41="分担契約/単価契約"),"単価契約"&amp;CHAR(10)&amp;"予定調達総額 "&amp;TEXT(VLOOKUP(#REF!,[7]令和3年度契約状況調査票!$E:$AR,16,FALSE),"#,##0円")&amp;"(B)"&amp;CHAR(10)&amp;"分担契約"&amp;CHAR(10)&amp;VLOOKUP(#REF!,[7]令和3年度契約状況調査票!$E:$AR,32,FALSE),IF(AND(P41="○",O41="分担契約"),"分担契約"&amp;CHAR(10)&amp;"契約総額 "&amp;TEXT(VLOOKUP(#REF!,[7]令和3年度契約状況調査票!$E:$AR,16,FALSE),"#,##0円")&amp;"(B)"&amp;CHAR(10)&amp;VLOOKUP(#REF!,[7]令和3年度契約状況調査票!$E:$AR,32,FALSE),(IF(O41="分担契約/単価契約","単価契約"&amp;CHAR(10)&amp;"予定調達総額 "&amp;TEXT(VLOOKUP(#REF!,[7]令和3年度契約状況調査票!$E:$AR,16,FALSE),"#,##0円")&amp;CHAR(10)&amp;"分担契約"&amp;CHAR(10)&amp;VLOOKUP(#REF!,[7]令和3年度契約状況調査票!$E:$AR,32,FALSE),IF(O41="分担契約","分担契約"&amp;CHAR(10)&amp;"契約総額 "&amp;TEXT(VLOOKUP(#REF!,[7]令和3年度契約状況調査票!$E:$AR,16,FALSE),"#,##0円")&amp;CHAR(10)&amp;VLOOKUP(#REF!,[7]令和3年度契約状況調査票!$E:$AR,32,FALSE),IF(O41="単価契約","単価契約"&amp;CHAR(10)&amp;"予定調達総額 "&amp;TEXT(VLOOKUP(#REF!,[7]令和3年度契約状況調査票!$E:$AR,16,FALSE),"#,##0円")&amp;CHAR(10)&amp;VLOOKUP(#REF!,[7]令和3年度契約状況調査票!$E:$AR,32,FALSE),VLOOKUP(#REF!,[7]令和3年度契約状況調査票!$E:$AR,32,FALSE))))))))</f>
        <v>#REF!</v>
      </c>
    </row>
    <row r="42" spans="2:14" s="14" customFormat="1" ht="60" hidden="1" customHeight="1">
      <c r="B42" s="23" t="e">
        <f>IF(#REF!="","",VLOOKUP(#REF!,[7]令和3年度契約状況調査票!$E:$AR,5,FALSE))</f>
        <v>#REF!</v>
      </c>
      <c r="C42" s="25" t="e">
        <f>IF(#REF!="","",VLOOKUP(#REF!,[7]令和3年度契約状況調査票!$E:$AR,6,FALSE))</f>
        <v>#REF!</v>
      </c>
      <c r="D42" s="24" t="e">
        <f>IF(#REF!="","",VLOOKUP(#REF!,[7]令和3年度契約状況調査票!$E:$AR,9,FALSE))</f>
        <v>#REF!</v>
      </c>
      <c r="E42" s="23" t="e">
        <f>IF(#REF!="","",VLOOKUP(#REF!,[7]令和3年度契約状況調査票!$E:$AR,10,FALSE))</f>
        <v>#REF!</v>
      </c>
      <c r="F42" s="22" t="e">
        <f>IF(#REF!="","",VLOOKUP(#REF!,[7]令和3年度契約状況調査票!$E:$AR,11,FALSE))</f>
        <v>#REF!</v>
      </c>
      <c r="G42" s="21" t="e">
        <f>IF(#REF!="","",IF(VLOOKUP(#REF!,[7]令和3年度契約状況調査票!$E:$AR,12,FALSE)="②一般競争入札（総合評価方式）","一般競争入札"&amp;CHAR(10)&amp;"（総合評価方式）","一般競争入札"))</f>
        <v>#REF!</v>
      </c>
      <c r="H42"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2" s="19" t="e">
        <f>IF(#REF!="","",VLOOKUP(#REF!,[7]令和3年度契約状況調査票!$E:$AR,15,FALSE))</f>
        <v>#REF!</v>
      </c>
      <c r="J42"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2" s="17" t="e">
        <f>IF(#REF!="","",IF(VLOOKUP(#REF!,[7]令和3年度契約状況調査票!$E:$AR,27,FALSE)="①公益社団法人","公社",IF(VLOOKUP(#REF!,[7]令和3年度契約状況調査票!$E:$AR,27,FALSE)="②公益財団法人","公財","")))</f>
        <v>#REF!</v>
      </c>
      <c r="L42" s="17" t="e">
        <f>IF(#REF!="","",VLOOKUP(#REF!,[7]令和3年度契約状況調査票!$E:$AR,28,FALSE))</f>
        <v>#REF!</v>
      </c>
      <c r="M42" s="16" t="e">
        <f>IF(#REF!="","",IF(VLOOKUP(#REF!,[7]令和3年度契約状況調査票!$E:$AR,28,FALSE)="国所管",VLOOKUP(#REF!,[7]令和3年度契約状況調査票!$E:$AR,22,FALSE),""))</f>
        <v>#REF!</v>
      </c>
      <c r="N42" s="15" t="e">
        <f>IF(#REF!="","",IF(AND(P42="○",O42="分担契約/単価契約"),"単価契約"&amp;CHAR(10)&amp;"予定調達総額 "&amp;TEXT(VLOOKUP(#REF!,[7]令和3年度契約状況調査票!$E:$AR,16,FALSE),"#,##0円")&amp;"(B)"&amp;CHAR(10)&amp;"分担契約"&amp;CHAR(10)&amp;VLOOKUP(#REF!,[7]令和3年度契約状況調査票!$E:$AR,32,FALSE),IF(AND(P42="○",O42="分担契約"),"分担契約"&amp;CHAR(10)&amp;"契約総額 "&amp;TEXT(VLOOKUP(#REF!,[7]令和3年度契約状況調査票!$E:$AR,16,FALSE),"#,##0円")&amp;"(B)"&amp;CHAR(10)&amp;VLOOKUP(#REF!,[7]令和3年度契約状況調査票!$E:$AR,32,FALSE),(IF(O42="分担契約/単価契約","単価契約"&amp;CHAR(10)&amp;"予定調達総額 "&amp;TEXT(VLOOKUP(#REF!,[7]令和3年度契約状況調査票!$E:$AR,16,FALSE),"#,##0円")&amp;CHAR(10)&amp;"分担契約"&amp;CHAR(10)&amp;VLOOKUP(#REF!,[7]令和3年度契約状況調査票!$E:$AR,32,FALSE),IF(O42="分担契約","分担契約"&amp;CHAR(10)&amp;"契約総額 "&amp;TEXT(VLOOKUP(#REF!,[7]令和3年度契約状況調査票!$E:$AR,16,FALSE),"#,##0円")&amp;CHAR(10)&amp;VLOOKUP(#REF!,[7]令和3年度契約状況調査票!$E:$AR,32,FALSE),IF(O42="単価契約","単価契約"&amp;CHAR(10)&amp;"予定調達総額 "&amp;TEXT(VLOOKUP(#REF!,[7]令和3年度契約状況調査票!$E:$AR,16,FALSE),"#,##0円")&amp;CHAR(10)&amp;VLOOKUP(#REF!,[7]令和3年度契約状況調査票!$E:$AR,32,FALSE),VLOOKUP(#REF!,[7]令和3年度契約状況調査票!$E:$AR,32,FALSE))))))))</f>
        <v>#REF!</v>
      </c>
    </row>
    <row r="43" spans="2:14" s="14" customFormat="1" ht="60" hidden="1" customHeight="1">
      <c r="B43" s="23" t="e">
        <f>IF(#REF!="","",VLOOKUP(#REF!,[7]令和3年度契約状況調査票!$E:$AR,5,FALSE))</f>
        <v>#REF!</v>
      </c>
      <c r="C43" s="25" t="e">
        <f>IF(#REF!="","",VLOOKUP(#REF!,[7]令和3年度契約状況調査票!$E:$AR,6,FALSE))</f>
        <v>#REF!</v>
      </c>
      <c r="D43" s="24" t="e">
        <f>IF(#REF!="","",VLOOKUP(#REF!,[7]令和3年度契約状況調査票!$E:$AR,9,FALSE))</f>
        <v>#REF!</v>
      </c>
      <c r="E43" s="23" t="e">
        <f>IF(#REF!="","",VLOOKUP(#REF!,[7]令和3年度契約状況調査票!$E:$AR,10,FALSE))</f>
        <v>#REF!</v>
      </c>
      <c r="F43" s="22" t="e">
        <f>IF(#REF!="","",VLOOKUP(#REF!,[7]令和3年度契約状況調査票!$E:$AR,11,FALSE))</f>
        <v>#REF!</v>
      </c>
      <c r="G43" s="21" t="e">
        <f>IF(#REF!="","",IF(VLOOKUP(#REF!,[7]令和3年度契約状況調査票!$E:$AR,12,FALSE)="②一般競争入札（総合評価方式）","一般競争入札"&amp;CHAR(10)&amp;"（総合評価方式）","一般競争入札"))</f>
        <v>#REF!</v>
      </c>
      <c r="H43"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3" s="19" t="e">
        <f>IF(#REF!="","",VLOOKUP(#REF!,[7]令和3年度契約状況調査票!$E:$AR,15,FALSE))</f>
        <v>#REF!</v>
      </c>
      <c r="J43"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3" s="17" t="e">
        <f>IF(#REF!="","",IF(VLOOKUP(#REF!,[7]令和3年度契約状況調査票!$E:$AR,27,FALSE)="①公益社団法人","公社",IF(VLOOKUP(#REF!,[7]令和3年度契約状況調査票!$E:$AR,27,FALSE)="②公益財団法人","公財","")))</f>
        <v>#REF!</v>
      </c>
      <c r="L43" s="17" t="e">
        <f>IF(#REF!="","",VLOOKUP(#REF!,[7]令和3年度契約状況調査票!$E:$AR,28,FALSE))</f>
        <v>#REF!</v>
      </c>
      <c r="M43" s="16" t="e">
        <f>IF(#REF!="","",IF(VLOOKUP(#REF!,[7]令和3年度契約状況調査票!$E:$AR,28,FALSE)="国所管",VLOOKUP(#REF!,[7]令和3年度契約状況調査票!$E:$AR,22,FALSE),""))</f>
        <v>#REF!</v>
      </c>
      <c r="N43" s="15" t="e">
        <f>IF(#REF!="","",IF(AND(P43="○",O43="分担契約/単価契約"),"単価契約"&amp;CHAR(10)&amp;"予定調達総額 "&amp;TEXT(VLOOKUP(#REF!,[7]令和3年度契約状況調査票!$E:$AR,16,FALSE),"#,##0円")&amp;"(B)"&amp;CHAR(10)&amp;"分担契約"&amp;CHAR(10)&amp;VLOOKUP(#REF!,[7]令和3年度契約状況調査票!$E:$AR,32,FALSE),IF(AND(P43="○",O43="分担契約"),"分担契約"&amp;CHAR(10)&amp;"契約総額 "&amp;TEXT(VLOOKUP(#REF!,[7]令和3年度契約状況調査票!$E:$AR,16,FALSE),"#,##0円")&amp;"(B)"&amp;CHAR(10)&amp;VLOOKUP(#REF!,[7]令和3年度契約状況調査票!$E:$AR,32,FALSE),(IF(O43="分担契約/単価契約","単価契約"&amp;CHAR(10)&amp;"予定調達総額 "&amp;TEXT(VLOOKUP(#REF!,[7]令和3年度契約状況調査票!$E:$AR,16,FALSE),"#,##0円")&amp;CHAR(10)&amp;"分担契約"&amp;CHAR(10)&amp;VLOOKUP(#REF!,[7]令和3年度契約状況調査票!$E:$AR,32,FALSE),IF(O43="分担契約","分担契約"&amp;CHAR(10)&amp;"契約総額 "&amp;TEXT(VLOOKUP(#REF!,[7]令和3年度契約状況調査票!$E:$AR,16,FALSE),"#,##0円")&amp;CHAR(10)&amp;VLOOKUP(#REF!,[7]令和3年度契約状況調査票!$E:$AR,32,FALSE),IF(O43="単価契約","単価契約"&amp;CHAR(10)&amp;"予定調達総額 "&amp;TEXT(VLOOKUP(#REF!,[7]令和3年度契約状況調査票!$E:$AR,16,FALSE),"#,##0円")&amp;CHAR(10)&amp;VLOOKUP(#REF!,[7]令和3年度契約状況調査票!$E:$AR,32,FALSE),VLOOKUP(#REF!,[7]令和3年度契約状況調査票!$E:$AR,32,FALSE))))))))</f>
        <v>#REF!</v>
      </c>
    </row>
    <row r="44" spans="2:14" s="14" customFormat="1" ht="60" hidden="1" customHeight="1">
      <c r="B44" s="23" t="e">
        <f>IF(#REF!="","",VLOOKUP(#REF!,[7]令和3年度契約状況調査票!$E:$AR,5,FALSE))</f>
        <v>#REF!</v>
      </c>
      <c r="C44" s="25" t="e">
        <f>IF(#REF!="","",VLOOKUP(#REF!,[7]令和3年度契約状況調査票!$E:$AR,6,FALSE))</f>
        <v>#REF!</v>
      </c>
      <c r="D44" s="24" t="e">
        <f>IF(#REF!="","",VLOOKUP(#REF!,[7]令和3年度契約状況調査票!$E:$AR,9,FALSE))</f>
        <v>#REF!</v>
      </c>
      <c r="E44" s="23" t="e">
        <f>IF(#REF!="","",VLOOKUP(#REF!,[7]令和3年度契約状況調査票!$E:$AR,10,FALSE))</f>
        <v>#REF!</v>
      </c>
      <c r="F44" s="22" t="e">
        <f>IF(#REF!="","",VLOOKUP(#REF!,[7]令和3年度契約状況調査票!$E:$AR,11,FALSE))</f>
        <v>#REF!</v>
      </c>
      <c r="G44" s="21" t="e">
        <f>IF(#REF!="","",IF(VLOOKUP(#REF!,[7]令和3年度契約状況調査票!$E:$AR,12,FALSE)="②一般競争入札（総合評価方式）","一般競争入札"&amp;CHAR(10)&amp;"（総合評価方式）","一般競争入札"))</f>
        <v>#REF!</v>
      </c>
      <c r="H44"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4" s="19" t="e">
        <f>IF(#REF!="","",VLOOKUP(#REF!,[7]令和3年度契約状況調査票!$E:$AR,15,FALSE))</f>
        <v>#REF!</v>
      </c>
      <c r="J44"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4" s="17" t="e">
        <f>IF(#REF!="","",IF(VLOOKUP(#REF!,[7]令和3年度契約状況調査票!$E:$AR,27,FALSE)="①公益社団法人","公社",IF(VLOOKUP(#REF!,[7]令和3年度契約状況調査票!$E:$AR,27,FALSE)="②公益財団法人","公財","")))</f>
        <v>#REF!</v>
      </c>
      <c r="L44" s="17" t="e">
        <f>IF(#REF!="","",VLOOKUP(#REF!,[7]令和3年度契約状況調査票!$E:$AR,28,FALSE))</f>
        <v>#REF!</v>
      </c>
      <c r="M44" s="16" t="e">
        <f>IF(#REF!="","",IF(VLOOKUP(#REF!,[7]令和3年度契約状況調査票!$E:$AR,28,FALSE)="国所管",VLOOKUP(#REF!,[7]令和3年度契約状況調査票!$E:$AR,22,FALSE),""))</f>
        <v>#REF!</v>
      </c>
      <c r="N44" s="15" t="e">
        <f>IF(#REF!="","",IF(AND(P44="○",O44="分担契約/単価契約"),"単価契約"&amp;CHAR(10)&amp;"予定調達総額 "&amp;TEXT(VLOOKUP(#REF!,[7]令和3年度契約状況調査票!$E:$AR,16,FALSE),"#,##0円")&amp;"(B)"&amp;CHAR(10)&amp;"分担契約"&amp;CHAR(10)&amp;VLOOKUP(#REF!,[7]令和3年度契約状況調査票!$E:$AR,32,FALSE),IF(AND(P44="○",O44="分担契約"),"分担契約"&amp;CHAR(10)&amp;"契約総額 "&amp;TEXT(VLOOKUP(#REF!,[7]令和3年度契約状況調査票!$E:$AR,16,FALSE),"#,##0円")&amp;"(B)"&amp;CHAR(10)&amp;VLOOKUP(#REF!,[7]令和3年度契約状況調査票!$E:$AR,32,FALSE),(IF(O44="分担契約/単価契約","単価契約"&amp;CHAR(10)&amp;"予定調達総額 "&amp;TEXT(VLOOKUP(#REF!,[7]令和3年度契約状況調査票!$E:$AR,16,FALSE),"#,##0円")&amp;CHAR(10)&amp;"分担契約"&amp;CHAR(10)&amp;VLOOKUP(#REF!,[7]令和3年度契約状況調査票!$E:$AR,32,FALSE),IF(O44="分担契約","分担契約"&amp;CHAR(10)&amp;"契約総額 "&amp;TEXT(VLOOKUP(#REF!,[7]令和3年度契約状況調査票!$E:$AR,16,FALSE),"#,##0円")&amp;CHAR(10)&amp;VLOOKUP(#REF!,[7]令和3年度契約状況調査票!$E:$AR,32,FALSE),IF(O44="単価契約","単価契約"&amp;CHAR(10)&amp;"予定調達総額 "&amp;TEXT(VLOOKUP(#REF!,[7]令和3年度契約状況調査票!$E:$AR,16,FALSE),"#,##0円")&amp;CHAR(10)&amp;VLOOKUP(#REF!,[7]令和3年度契約状況調査票!$E:$AR,32,FALSE),VLOOKUP(#REF!,[7]令和3年度契約状況調査票!$E:$AR,32,FALSE))))))))</f>
        <v>#REF!</v>
      </c>
    </row>
    <row r="45" spans="2:14" s="14" customFormat="1" ht="60" hidden="1" customHeight="1">
      <c r="B45" s="23" t="e">
        <f>IF(#REF!="","",VLOOKUP(#REF!,[7]令和3年度契約状況調査票!$E:$AR,5,FALSE))</f>
        <v>#REF!</v>
      </c>
      <c r="C45" s="25" t="e">
        <f>IF(#REF!="","",VLOOKUP(#REF!,[7]令和3年度契約状況調査票!$E:$AR,6,FALSE))</f>
        <v>#REF!</v>
      </c>
      <c r="D45" s="24" t="e">
        <f>IF(#REF!="","",VLOOKUP(#REF!,[7]令和3年度契約状況調査票!$E:$AR,9,FALSE))</f>
        <v>#REF!</v>
      </c>
      <c r="E45" s="23" t="e">
        <f>IF(#REF!="","",VLOOKUP(#REF!,[7]令和3年度契約状況調査票!$E:$AR,10,FALSE))</f>
        <v>#REF!</v>
      </c>
      <c r="F45" s="22" t="e">
        <f>IF(#REF!="","",VLOOKUP(#REF!,[7]令和3年度契約状況調査票!$E:$AR,11,FALSE))</f>
        <v>#REF!</v>
      </c>
      <c r="G45" s="21" t="e">
        <f>IF(#REF!="","",IF(VLOOKUP(#REF!,[7]令和3年度契約状況調査票!$E:$AR,12,FALSE)="②一般競争入札（総合評価方式）","一般競争入札"&amp;CHAR(10)&amp;"（総合評価方式）","一般競争入札"))</f>
        <v>#REF!</v>
      </c>
      <c r="H45"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5" s="19" t="e">
        <f>IF(#REF!="","",VLOOKUP(#REF!,[7]令和3年度契約状況調査票!$E:$AR,15,FALSE))</f>
        <v>#REF!</v>
      </c>
      <c r="J45"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5" s="17" t="e">
        <f>IF(#REF!="","",IF(VLOOKUP(#REF!,[7]令和3年度契約状況調査票!$E:$AR,27,FALSE)="①公益社団法人","公社",IF(VLOOKUP(#REF!,[7]令和3年度契約状況調査票!$E:$AR,27,FALSE)="②公益財団法人","公財","")))</f>
        <v>#REF!</v>
      </c>
      <c r="L45" s="17" t="e">
        <f>IF(#REF!="","",VLOOKUP(#REF!,[7]令和3年度契約状況調査票!$E:$AR,28,FALSE))</f>
        <v>#REF!</v>
      </c>
      <c r="M45" s="16" t="e">
        <f>IF(#REF!="","",IF(VLOOKUP(#REF!,[7]令和3年度契約状況調査票!$E:$AR,28,FALSE)="国所管",VLOOKUP(#REF!,[7]令和3年度契約状況調査票!$E:$AR,22,FALSE),""))</f>
        <v>#REF!</v>
      </c>
      <c r="N45" s="15" t="e">
        <f>IF(#REF!="","",IF(AND(P45="○",O45="分担契約/単価契約"),"単価契約"&amp;CHAR(10)&amp;"予定調達総額 "&amp;TEXT(VLOOKUP(#REF!,[7]令和3年度契約状況調査票!$E:$AR,16,FALSE),"#,##0円")&amp;"(B)"&amp;CHAR(10)&amp;"分担契約"&amp;CHAR(10)&amp;VLOOKUP(#REF!,[7]令和3年度契約状況調査票!$E:$AR,32,FALSE),IF(AND(P45="○",O45="分担契約"),"分担契約"&amp;CHAR(10)&amp;"契約総額 "&amp;TEXT(VLOOKUP(#REF!,[7]令和3年度契約状況調査票!$E:$AR,16,FALSE),"#,##0円")&amp;"(B)"&amp;CHAR(10)&amp;VLOOKUP(#REF!,[7]令和3年度契約状況調査票!$E:$AR,32,FALSE),(IF(O45="分担契約/単価契約","単価契約"&amp;CHAR(10)&amp;"予定調達総額 "&amp;TEXT(VLOOKUP(#REF!,[7]令和3年度契約状況調査票!$E:$AR,16,FALSE),"#,##0円")&amp;CHAR(10)&amp;"分担契約"&amp;CHAR(10)&amp;VLOOKUP(#REF!,[7]令和3年度契約状況調査票!$E:$AR,32,FALSE),IF(O45="分担契約","分担契約"&amp;CHAR(10)&amp;"契約総額 "&amp;TEXT(VLOOKUP(#REF!,[7]令和3年度契約状況調査票!$E:$AR,16,FALSE),"#,##0円")&amp;CHAR(10)&amp;VLOOKUP(#REF!,[7]令和3年度契約状況調査票!$E:$AR,32,FALSE),IF(O45="単価契約","単価契約"&amp;CHAR(10)&amp;"予定調達総額 "&amp;TEXT(VLOOKUP(#REF!,[7]令和3年度契約状況調査票!$E:$AR,16,FALSE),"#,##0円")&amp;CHAR(10)&amp;VLOOKUP(#REF!,[7]令和3年度契約状況調査票!$E:$AR,32,FALSE),VLOOKUP(#REF!,[7]令和3年度契約状況調査票!$E:$AR,32,FALSE))))))))</f>
        <v>#REF!</v>
      </c>
    </row>
    <row r="46" spans="2:14" s="14" customFormat="1" ht="60" hidden="1" customHeight="1">
      <c r="B46" s="23" t="e">
        <f>IF(#REF!="","",VLOOKUP(#REF!,[7]令和3年度契約状況調査票!$E:$AR,5,FALSE))</f>
        <v>#REF!</v>
      </c>
      <c r="C46" s="25" t="e">
        <f>IF(#REF!="","",VLOOKUP(#REF!,[7]令和3年度契約状況調査票!$E:$AR,6,FALSE))</f>
        <v>#REF!</v>
      </c>
      <c r="D46" s="24" t="e">
        <f>IF(#REF!="","",VLOOKUP(#REF!,[7]令和3年度契約状況調査票!$E:$AR,9,FALSE))</f>
        <v>#REF!</v>
      </c>
      <c r="E46" s="23" t="e">
        <f>IF(#REF!="","",VLOOKUP(#REF!,[7]令和3年度契約状況調査票!$E:$AR,10,FALSE))</f>
        <v>#REF!</v>
      </c>
      <c r="F46" s="22" t="e">
        <f>IF(#REF!="","",VLOOKUP(#REF!,[7]令和3年度契約状況調査票!$E:$AR,11,FALSE))</f>
        <v>#REF!</v>
      </c>
      <c r="G46" s="21" t="e">
        <f>IF(#REF!="","",IF(VLOOKUP(#REF!,[7]令和3年度契約状況調査票!$E:$AR,12,FALSE)="②一般競争入札（総合評価方式）","一般競争入札"&amp;CHAR(10)&amp;"（総合評価方式）","一般競争入札"))</f>
        <v>#REF!</v>
      </c>
      <c r="H46"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6" s="19" t="e">
        <f>IF(#REF!="","",VLOOKUP(#REF!,[7]令和3年度契約状況調査票!$E:$AR,15,FALSE))</f>
        <v>#REF!</v>
      </c>
      <c r="J46"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6" s="17" t="e">
        <f>IF(#REF!="","",IF(VLOOKUP(#REF!,[7]令和3年度契約状況調査票!$E:$AR,27,FALSE)="①公益社団法人","公社",IF(VLOOKUP(#REF!,[7]令和3年度契約状況調査票!$E:$AR,27,FALSE)="②公益財団法人","公財","")))</f>
        <v>#REF!</v>
      </c>
      <c r="L46" s="17" t="e">
        <f>IF(#REF!="","",VLOOKUP(#REF!,[7]令和3年度契約状況調査票!$E:$AR,28,FALSE))</f>
        <v>#REF!</v>
      </c>
      <c r="M46" s="16" t="e">
        <f>IF(#REF!="","",IF(VLOOKUP(#REF!,[7]令和3年度契約状況調査票!$E:$AR,28,FALSE)="国所管",VLOOKUP(#REF!,[7]令和3年度契約状況調査票!$E:$AR,22,FALSE),""))</f>
        <v>#REF!</v>
      </c>
      <c r="N46" s="15" t="e">
        <f>IF(#REF!="","",IF(AND(P46="○",O46="分担契約/単価契約"),"単価契約"&amp;CHAR(10)&amp;"予定調達総額 "&amp;TEXT(VLOOKUP(#REF!,[7]令和3年度契約状況調査票!$E:$AR,16,FALSE),"#,##0円")&amp;"(B)"&amp;CHAR(10)&amp;"分担契約"&amp;CHAR(10)&amp;VLOOKUP(#REF!,[7]令和3年度契約状況調査票!$E:$AR,32,FALSE),IF(AND(P46="○",O46="分担契約"),"分担契約"&amp;CHAR(10)&amp;"契約総額 "&amp;TEXT(VLOOKUP(#REF!,[7]令和3年度契約状況調査票!$E:$AR,16,FALSE),"#,##0円")&amp;"(B)"&amp;CHAR(10)&amp;VLOOKUP(#REF!,[7]令和3年度契約状況調査票!$E:$AR,32,FALSE),(IF(O46="分担契約/単価契約","単価契約"&amp;CHAR(10)&amp;"予定調達総額 "&amp;TEXT(VLOOKUP(#REF!,[7]令和3年度契約状況調査票!$E:$AR,16,FALSE),"#,##0円")&amp;CHAR(10)&amp;"分担契約"&amp;CHAR(10)&amp;VLOOKUP(#REF!,[7]令和3年度契約状況調査票!$E:$AR,32,FALSE),IF(O46="分担契約","分担契約"&amp;CHAR(10)&amp;"契約総額 "&amp;TEXT(VLOOKUP(#REF!,[7]令和3年度契約状況調査票!$E:$AR,16,FALSE),"#,##0円")&amp;CHAR(10)&amp;VLOOKUP(#REF!,[7]令和3年度契約状況調査票!$E:$AR,32,FALSE),IF(O46="単価契約","単価契約"&amp;CHAR(10)&amp;"予定調達総額 "&amp;TEXT(VLOOKUP(#REF!,[7]令和3年度契約状況調査票!$E:$AR,16,FALSE),"#,##0円")&amp;CHAR(10)&amp;VLOOKUP(#REF!,[7]令和3年度契約状況調査票!$E:$AR,32,FALSE),VLOOKUP(#REF!,[7]令和3年度契約状況調査票!$E:$AR,32,FALSE))))))))</f>
        <v>#REF!</v>
      </c>
    </row>
    <row r="47" spans="2:14" s="14" customFormat="1" ht="60" hidden="1" customHeight="1">
      <c r="B47" s="23" t="e">
        <f>IF(#REF!="","",VLOOKUP(#REF!,[7]令和3年度契約状況調査票!$E:$AR,5,FALSE))</f>
        <v>#REF!</v>
      </c>
      <c r="C47" s="25" t="e">
        <f>IF(#REF!="","",VLOOKUP(#REF!,[7]令和3年度契約状況調査票!$E:$AR,6,FALSE))</f>
        <v>#REF!</v>
      </c>
      <c r="D47" s="24" t="e">
        <f>IF(#REF!="","",VLOOKUP(#REF!,[7]令和3年度契約状況調査票!$E:$AR,9,FALSE))</f>
        <v>#REF!</v>
      </c>
      <c r="E47" s="23" t="e">
        <f>IF(#REF!="","",VLOOKUP(#REF!,[7]令和3年度契約状況調査票!$E:$AR,10,FALSE))</f>
        <v>#REF!</v>
      </c>
      <c r="F47" s="22" t="e">
        <f>IF(#REF!="","",VLOOKUP(#REF!,[7]令和3年度契約状況調査票!$E:$AR,11,FALSE))</f>
        <v>#REF!</v>
      </c>
      <c r="G47" s="21" t="e">
        <f>IF(#REF!="","",IF(VLOOKUP(#REF!,[7]令和3年度契約状況調査票!$E:$AR,12,FALSE)="②一般競争入札（総合評価方式）","一般競争入札"&amp;CHAR(10)&amp;"（総合評価方式）","一般競争入札"))</f>
        <v>#REF!</v>
      </c>
      <c r="H47"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7" s="19" t="e">
        <f>IF(#REF!="","",VLOOKUP(#REF!,[7]令和3年度契約状況調査票!$E:$AR,15,FALSE))</f>
        <v>#REF!</v>
      </c>
      <c r="J47"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7" s="17" t="e">
        <f>IF(#REF!="","",IF(VLOOKUP(#REF!,[7]令和3年度契約状況調査票!$E:$AR,27,FALSE)="①公益社団法人","公社",IF(VLOOKUP(#REF!,[7]令和3年度契約状況調査票!$E:$AR,27,FALSE)="②公益財団法人","公財","")))</f>
        <v>#REF!</v>
      </c>
      <c r="L47" s="17" t="e">
        <f>IF(#REF!="","",VLOOKUP(#REF!,[7]令和3年度契約状況調査票!$E:$AR,28,FALSE))</f>
        <v>#REF!</v>
      </c>
      <c r="M47" s="16" t="e">
        <f>IF(#REF!="","",IF(VLOOKUP(#REF!,[7]令和3年度契約状況調査票!$E:$AR,28,FALSE)="国所管",VLOOKUP(#REF!,[7]令和3年度契約状況調査票!$E:$AR,22,FALSE),""))</f>
        <v>#REF!</v>
      </c>
      <c r="N47" s="15" t="e">
        <f>IF(#REF!="","",IF(AND(P47="○",O47="分担契約/単価契約"),"単価契約"&amp;CHAR(10)&amp;"予定調達総額 "&amp;TEXT(VLOOKUP(#REF!,[7]令和3年度契約状況調査票!$E:$AR,16,FALSE),"#,##0円")&amp;"(B)"&amp;CHAR(10)&amp;"分担契約"&amp;CHAR(10)&amp;VLOOKUP(#REF!,[7]令和3年度契約状況調査票!$E:$AR,32,FALSE),IF(AND(P47="○",O47="分担契約"),"分担契約"&amp;CHAR(10)&amp;"契約総額 "&amp;TEXT(VLOOKUP(#REF!,[7]令和3年度契約状況調査票!$E:$AR,16,FALSE),"#,##0円")&amp;"(B)"&amp;CHAR(10)&amp;VLOOKUP(#REF!,[7]令和3年度契約状況調査票!$E:$AR,32,FALSE),(IF(O47="分担契約/単価契約","単価契約"&amp;CHAR(10)&amp;"予定調達総額 "&amp;TEXT(VLOOKUP(#REF!,[7]令和3年度契約状況調査票!$E:$AR,16,FALSE),"#,##0円")&amp;CHAR(10)&amp;"分担契約"&amp;CHAR(10)&amp;VLOOKUP(#REF!,[7]令和3年度契約状況調査票!$E:$AR,32,FALSE),IF(O47="分担契約","分担契約"&amp;CHAR(10)&amp;"契約総額 "&amp;TEXT(VLOOKUP(#REF!,[7]令和3年度契約状況調査票!$E:$AR,16,FALSE),"#,##0円")&amp;CHAR(10)&amp;VLOOKUP(#REF!,[7]令和3年度契約状況調査票!$E:$AR,32,FALSE),IF(O47="単価契約","単価契約"&amp;CHAR(10)&amp;"予定調達総額 "&amp;TEXT(VLOOKUP(#REF!,[7]令和3年度契約状況調査票!$E:$AR,16,FALSE),"#,##0円")&amp;CHAR(10)&amp;VLOOKUP(#REF!,[7]令和3年度契約状況調査票!$E:$AR,32,FALSE),VLOOKUP(#REF!,[7]令和3年度契約状況調査票!$E:$AR,32,FALSE))))))))</f>
        <v>#REF!</v>
      </c>
    </row>
    <row r="48" spans="2:14" s="14" customFormat="1" ht="60" hidden="1" customHeight="1">
      <c r="B48" s="23" t="e">
        <f>IF(#REF!="","",VLOOKUP(#REF!,[7]令和3年度契約状況調査票!$E:$AR,5,FALSE))</f>
        <v>#REF!</v>
      </c>
      <c r="C48" s="25" t="e">
        <f>IF(#REF!="","",VLOOKUP(#REF!,[7]令和3年度契約状況調査票!$E:$AR,6,FALSE))</f>
        <v>#REF!</v>
      </c>
      <c r="D48" s="24" t="e">
        <f>IF(#REF!="","",VLOOKUP(#REF!,[7]令和3年度契約状況調査票!$E:$AR,9,FALSE))</f>
        <v>#REF!</v>
      </c>
      <c r="E48" s="23" t="e">
        <f>IF(#REF!="","",VLOOKUP(#REF!,[7]令和3年度契約状況調査票!$E:$AR,10,FALSE))</f>
        <v>#REF!</v>
      </c>
      <c r="F48" s="22" t="e">
        <f>IF(#REF!="","",VLOOKUP(#REF!,[7]令和3年度契約状況調査票!$E:$AR,11,FALSE))</f>
        <v>#REF!</v>
      </c>
      <c r="G48" s="21" t="e">
        <f>IF(#REF!="","",IF(VLOOKUP(#REF!,[7]令和3年度契約状況調査票!$E:$AR,12,FALSE)="②一般競争入札（総合評価方式）","一般競争入札"&amp;CHAR(10)&amp;"（総合評価方式）","一般競争入札"))</f>
        <v>#REF!</v>
      </c>
      <c r="H48"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8" s="19" t="e">
        <f>IF(#REF!="","",VLOOKUP(#REF!,[7]令和3年度契約状況調査票!$E:$AR,15,FALSE))</f>
        <v>#REF!</v>
      </c>
      <c r="J48"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8" s="17" t="e">
        <f>IF(#REF!="","",IF(VLOOKUP(#REF!,[7]令和3年度契約状況調査票!$E:$AR,27,FALSE)="①公益社団法人","公社",IF(VLOOKUP(#REF!,[7]令和3年度契約状況調査票!$E:$AR,27,FALSE)="②公益財団法人","公財","")))</f>
        <v>#REF!</v>
      </c>
      <c r="L48" s="17" t="e">
        <f>IF(#REF!="","",VLOOKUP(#REF!,[7]令和3年度契約状況調査票!$E:$AR,28,FALSE))</f>
        <v>#REF!</v>
      </c>
      <c r="M48" s="16" t="e">
        <f>IF(#REF!="","",IF(VLOOKUP(#REF!,[7]令和3年度契約状況調査票!$E:$AR,28,FALSE)="国所管",VLOOKUP(#REF!,[7]令和3年度契約状況調査票!$E:$AR,22,FALSE),""))</f>
        <v>#REF!</v>
      </c>
      <c r="N48" s="15" t="e">
        <f>IF(#REF!="","",IF(AND(P48="○",O48="分担契約/単価契約"),"単価契約"&amp;CHAR(10)&amp;"予定調達総額 "&amp;TEXT(VLOOKUP(#REF!,[7]令和3年度契約状況調査票!$E:$AR,16,FALSE),"#,##0円")&amp;"(B)"&amp;CHAR(10)&amp;"分担契約"&amp;CHAR(10)&amp;VLOOKUP(#REF!,[7]令和3年度契約状況調査票!$E:$AR,32,FALSE),IF(AND(P48="○",O48="分担契約"),"分担契約"&amp;CHAR(10)&amp;"契約総額 "&amp;TEXT(VLOOKUP(#REF!,[7]令和3年度契約状況調査票!$E:$AR,16,FALSE),"#,##0円")&amp;"(B)"&amp;CHAR(10)&amp;VLOOKUP(#REF!,[7]令和3年度契約状況調査票!$E:$AR,32,FALSE),(IF(O48="分担契約/単価契約","単価契約"&amp;CHAR(10)&amp;"予定調達総額 "&amp;TEXT(VLOOKUP(#REF!,[7]令和3年度契約状況調査票!$E:$AR,16,FALSE),"#,##0円")&amp;CHAR(10)&amp;"分担契約"&amp;CHAR(10)&amp;VLOOKUP(#REF!,[7]令和3年度契約状況調査票!$E:$AR,32,FALSE),IF(O48="分担契約","分担契約"&amp;CHAR(10)&amp;"契約総額 "&amp;TEXT(VLOOKUP(#REF!,[7]令和3年度契約状況調査票!$E:$AR,16,FALSE),"#,##0円")&amp;CHAR(10)&amp;VLOOKUP(#REF!,[7]令和3年度契約状況調査票!$E:$AR,32,FALSE),IF(O48="単価契約","単価契約"&amp;CHAR(10)&amp;"予定調達総額 "&amp;TEXT(VLOOKUP(#REF!,[7]令和3年度契約状況調査票!$E:$AR,16,FALSE),"#,##0円")&amp;CHAR(10)&amp;VLOOKUP(#REF!,[7]令和3年度契約状況調査票!$E:$AR,32,FALSE),VLOOKUP(#REF!,[7]令和3年度契約状況調査票!$E:$AR,32,FALSE))))))))</f>
        <v>#REF!</v>
      </c>
    </row>
    <row r="49" spans="2:14" s="14" customFormat="1" ht="60" hidden="1" customHeight="1">
      <c r="B49" s="23" t="e">
        <f>IF(#REF!="","",VLOOKUP(#REF!,[7]令和3年度契約状況調査票!$E:$AR,5,FALSE))</f>
        <v>#REF!</v>
      </c>
      <c r="C49" s="25" t="e">
        <f>IF(#REF!="","",VLOOKUP(#REF!,[7]令和3年度契約状況調査票!$E:$AR,6,FALSE))</f>
        <v>#REF!</v>
      </c>
      <c r="D49" s="24" t="e">
        <f>IF(#REF!="","",VLOOKUP(#REF!,[7]令和3年度契約状況調査票!$E:$AR,9,FALSE))</f>
        <v>#REF!</v>
      </c>
      <c r="E49" s="23" t="e">
        <f>IF(#REF!="","",VLOOKUP(#REF!,[7]令和3年度契約状況調査票!$E:$AR,10,FALSE))</f>
        <v>#REF!</v>
      </c>
      <c r="F49" s="22" t="e">
        <f>IF(#REF!="","",VLOOKUP(#REF!,[7]令和3年度契約状況調査票!$E:$AR,11,FALSE))</f>
        <v>#REF!</v>
      </c>
      <c r="G49" s="21" t="e">
        <f>IF(#REF!="","",IF(VLOOKUP(#REF!,[7]令和3年度契約状況調査票!$E:$AR,12,FALSE)="②一般競争入札（総合評価方式）","一般競争入札"&amp;CHAR(10)&amp;"（総合評価方式）","一般競争入札"))</f>
        <v>#REF!</v>
      </c>
      <c r="H49"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49" s="19" t="e">
        <f>IF(#REF!="","",VLOOKUP(#REF!,[7]令和3年度契約状況調査票!$E:$AR,15,FALSE))</f>
        <v>#REF!</v>
      </c>
      <c r="J49"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49" s="17" t="e">
        <f>IF(#REF!="","",IF(VLOOKUP(#REF!,[7]令和3年度契約状況調査票!$E:$AR,27,FALSE)="①公益社団法人","公社",IF(VLOOKUP(#REF!,[7]令和3年度契約状況調査票!$E:$AR,27,FALSE)="②公益財団法人","公財","")))</f>
        <v>#REF!</v>
      </c>
      <c r="L49" s="17" t="e">
        <f>IF(#REF!="","",VLOOKUP(#REF!,[7]令和3年度契約状況調査票!$E:$AR,28,FALSE))</f>
        <v>#REF!</v>
      </c>
      <c r="M49" s="16" t="e">
        <f>IF(#REF!="","",IF(VLOOKUP(#REF!,[7]令和3年度契約状況調査票!$E:$AR,28,FALSE)="国所管",VLOOKUP(#REF!,[7]令和3年度契約状況調査票!$E:$AR,22,FALSE),""))</f>
        <v>#REF!</v>
      </c>
      <c r="N49" s="15" t="e">
        <f>IF(#REF!="","",IF(AND(P49="○",O49="分担契約/単価契約"),"単価契約"&amp;CHAR(10)&amp;"予定調達総額 "&amp;TEXT(VLOOKUP(#REF!,[7]令和3年度契約状況調査票!$E:$AR,16,FALSE),"#,##0円")&amp;"(B)"&amp;CHAR(10)&amp;"分担契約"&amp;CHAR(10)&amp;VLOOKUP(#REF!,[7]令和3年度契約状況調査票!$E:$AR,32,FALSE),IF(AND(P49="○",O49="分担契約"),"分担契約"&amp;CHAR(10)&amp;"契約総額 "&amp;TEXT(VLOOKUP(#REF!,[7]令和3年度契約状況調査票!$E:$AR,16,FALSE),"#,##0円")&amp;"(B)"&amp;CHAR(10)&amp;VLOOKUP(#REF!,[7]令和3年度契約状況調査票!$E:$AR,32,FALSE),(IF(O49="分担契約/単価契約","単価契約"&amp;CHAR(10)&amp;"予定調達総額 "&amp;TEXT(VLOOKUP(#REF!,[7]令和3年度契約状況調査票!$E:$AR,16,FALSE),"#,##0円")&amp;CHAR(10)&amp;"分担契約"&amp;CHAR(10)&amp;VLOOKUP(#REF!,[7]令和3年度契約状況調査票!$E:$AR,32,FALSE),IF(O49="分担契約","分担契約"&amp;CHAR(10)&amp;"契約総額 "&amp;TEXT(VLOOKUP(#REF!,[7]令和3年度契約状況調査票!$E:$AR,16,FALSE),"#,##0円")&amp;CHAR(10)&amp;VLOOKUP(#REF!,[7]令和3年度契約状況調査票!$E:$AR,32,FALSE),IF(O49="単価契約","単価契約"&amp;CHAR(10)&amp;"予定調達総額 "&amp;TEXT(VLOOKUP(#REF!,[7]令和3年度契約状況調査票!$E:$AR,16,FALSE),"#,##0円")&amp;CHAR(10)&amp;VLOOKUP(#REF!,[7]令和3年度契約状況調査票!$E:$AR,32,FALSE),VLOOKUP(#REF!,[7]令和3年度契約状況調査票!$E:$AR,32,FALSE))))))))</f>
        <v>#REF!</v>
      </c>
    </row>
    <row r="50" spans="2:14" s="14" customFormat="1" ht="60" hidden="1" customHeight="1">
      <c r="B50" s="23" t="e">
        <f>IF(#REF!="","",VLOOKUP(#REF!,[7]令和3年度契約状況調査票!$E:$AR,5,FALSE))</f>
        <v>#REF!</v>
      </c>
      <c r="C50" s="25" t="e">
        <f>IF(#REF!="","",VLOOKUP(#REF!,[7]令和3年度契約状況調査票!$E:$AR,6,FALSE))</f>
        <v>#REF!</v>
      </c>
      <c r="D50" s="24" t="e">
        <f>IF(#REF!="","",VLOOKUP(#REF!,[7]令和3年度契約状況調査票!$E:$AR,9,FALSE))</f>
        <v>#REF!</v>
      </c>
      <c r="E50" s="23" t="e">
        <f>IF(#REF!="","",VLOOKUP(#REF!,[7]令和3年度契約状況調査票!$E:$AR,10,FALSE))</f>
        <v>#REF!</v>
      </c>
      <c r="F50" s="22" t="e">
        <f>IF(#REF!="","",VLOOKUP(#REF!,[7]令和3年度契約状況調査票!$E:$AR,11,FALSE))</f>
        <v>#REF!</v>
      </c>
      <c r="G50" s="21" t="e">
        <f>IF(#REF!="","",IF(VLOOKUP(#REF!,[7]令和3年度契約状況調査票!$E:$AR,12,FALSE)="②一般競争入札（総合評価方式）","一般競争入札"&amp;CHAR(10)&amp;"（総合評価方式）","一般競争入札"))</f>
        <v>#REF!</v>
      </c>
      <c r="H50"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0" s="19" t="e">
        <f>IF(#REF!="","",VLOOKUP(#REF!,[7]令和3年度契約状況調査票!$E:$AR,15,FALSE))</f>
        <v>#REF!</v>
      </c>
      <c r="J50"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0" s="17" t="e">
        <f>IF(#REF!="","",IF(VLOOKUP(#REF!,[7]令和3年度契約状況調査票!$E:$AR,27,FALSE)="①公益社団法人","公社",IF(VLOOKUP(#REF!,[7]令和3年度契約状況調査票!$E:$AR,27,FALSE)="②公益財団法人","公財","")))</f>
        <v>#REF!</v>
      </c>
      <c r="L50" s="17" t="e">
        <f>IF(#REF!="","",VLOOKUP(#REF!,[7]令和3年度契約状況調査票!$E:$AR,28,FALSE))</f>
        <v>#REF!</v>
      </c>
      <c r="M50" s="16" t="e">
        <f>IF(#REF!="","",IF(VLOOKUP(#REF!,[7]令和3年度契約状況調査票!$E:$AR,28,FALSE)="国所管",VLOOKUP(#REF!,[7]令和3年度契約状況調査票!$E:$AR,22,FALSE),""))</f>
        <v>#REF!</v>
      </c>
      <c r="N50" s="15" t="e">
        <f>IF(#REF!="","",IF(AND(P50="○",O50="分担契約/単価契約"),"単価契約"&amp;CHAR(10)&amp;"予定調達総額 "&amp;TEXT(VLOOKUP(#REF!,[7]令和3年度契約状況調査票!$E:$AR,16,FALSE),"#,##0円")&amp;"(B)"&amp;CHAR(10)&amp;"分担契約"&amp;CHAR(10)&amp;VLOOKUP(#REF!,[7]令和3年度契約状況調査票!$E:$AR,32,FALSE),IF(AND(P50="○",O50="分担契約"),"分担契約"&amp;CHAR(10)&amp;"契約総額 "&amp;TEXT(VLOOKUP(#REF!,[7]令和3年度契約状況調査票!$E:$AR,16,FALSE),"#,##0円")&amp;"(B)"&amp;CHAR(10)&amp;VLOOKUP(#REF!,[7]令和3年度契約状況調査票!$E:$AR,32,FALSE),(IF(O50="分担契約/単価契約","単価契約"&amp;CHAR(10)&amp;"予定調達総額 "&amp;TEXT(VLOOKUP(#REF!,[7]令和3年度契約状況調査票!$E:$AR,16,FALSE),"#,##0円")&amp;CHAR(10)&amp;"分担契約"&amp;CHAR(10)&amp;VLOOKUP(#REF!,[7]令和3年度契約状況調査票!$E:$AR,32,FALSE),IF(O50="分担契約","分担契約"&amp;CHAR(10)&amp;"契約総額 "&amp;TEXT(VLOOKUP(#REF!,[7]令和3年度契約状況調査票!$E:$AR,16,FALSE),"#,##0円")&amp;CHAR(10)&amp;VLOOKUP(#REF!,[7]令和3年度契約状況調査票!$E:$AR,32,FALSE),IF(O50="単価契約","単価契約"&amp;CHAR(10)&amp;"予定調達総額 "&amp;TEXT(VLOOKUP(#REF!,[7]令和3年度契約状況調査票!$E:$AR,16,FALSE),"#,##0円")&amp;CHAR(10)&amp;VLOOKUP(#REF!,[7]令和3年度契約状況調査票!$E:$AR,32,FALSE),VLOOKUP(#REF!,[7]令和3年度契約状況調査票!$E:$AR,32,FALSE))))))))</f>
        <v>#REF!</v>
      </c>
    </row>
    <row r="51" spans="2:14" s="14" customFormat="1" ht="60" hidden="1" customHeight="1">
      <c r="B51" s="23" t="e">
        <f>IF(#REF!="","",VLOOKUP(#REF!,[7]令和3年度契約状況調査票!$E:$AR,5,FALSE))</f>
        <v>#REF!</v>
      </c>
      <c r="C51" s="25" t="e">
        <f>IF(#REF!="","",VLOOKUP(#REF!,[7]令和3年度契約状況調査票!$E:$AR,6,FALSE))</f>
        <v>#REF!</v>
      </c>
      <c r="D51" s="24" t="e">
        <f>IF(#REF!="","",VLOOKUP(#REF!,[7]令和3年度契約状況調査票!$E:$AR,9,FALSE))</f>
        <v>#REF!</v>
      </c>
      <c r="E51" s="23" t="e">
        <f>IF(#REF!="","",VLOOKUP(#REF!,[7]令和3年度契約状況調査票!$E:$AR,10,FALSE))</f>
        <v>#REF!</v>
      </c>
      <c r="F51" s="22" t="e">
        <f>IF(#REF!="","",VLOOKUP(#REF!,[7]令和3年度契約状況調査票!$E:$AR,11,FALSE))</f>
        <v>#REF!</v>
      </c>
      <c r="G51" s="21" t="e">
        <f>IF(#REF!="","",IF(VLOOKUP(#REF!,[7]令和3年度契約状況調査票!$E:$AR,12,FALSE)="②一般競争入札（総合評価方式）","一般競争入札"&amp;CHAR(10)&amp;"（総合評価方式）","一般競争入札"))</f>
        <v>#REF!</v>
      </c>
      <c r="H51"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1" s="19" t="e">
        <f>IF(#REF!="","",VLOOKUP(#REF!,[7]令和3年度契約状況調査票!$E:$AR,15,FALSE))</f>
        <v>#REF!</v>
      </c>
      <c r="J51"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1" s="17" t="e">
        <f>IF(#REF!="","",IF(VLOOKUP(#REF!,[7]令和3年度契約状況調査票!$E:$AR,27,FALSE)="①公益社団法人","公社",IF(VLOOKUP(#REF!,[7]令和3年度契約状況調査票!$E:$AR,27,FALSE)="②公益財団法人","公財","")))</f>
        <v>#REF!</v>
      </c>
      <c r="L51" s="17" t="e">
        <f>IF(#REF!="","",VLOOKUP(#REF!,[7]令和3年度契約状況調査票!$E:$AR,28,FALSE))</f>
        <v>#REF!</v>
      </c>
      <c r="M51" s="16" t="e">
        <f>IF(#REF!="","",IF(VLOOKUP(#REF!,[7]令和3年度契約状況調査票!$E:$AR,28,FALSE)="国所管",VLOOKUP(#REF!,[7]令和3年度契約状況調査票!$E:$AR,22,FALSE),""))</f>
        <v>#REF!</v>
      </c>
      <c r="N51" s="15" t="e">
        <f>IF(#REF!="","",IF(AND(P51="○",O51="分担契約/単価契約"),"単価契約"&amp;CHAR(10)&amp;"予定調達総額 "&amp;TEXT(VLOOKUP(#REF!,[7]令和3年度契約状況調査票!$E:$AR,16,FALSE),"#,##0円")&amp;"(B)"&amp;CHAR(10)&amp;"分担契約"&amp;CHAR(10)&amp;VLOOKUP(#REF!,[7]令和3年度契約状況調査票!$E:$AR,32,FALSE),IF(AND(P51="○",O51="分担契約"),"分担契約"&amp;CHAR(10)&amp;"契約総額 "&amp;TEXT(VLOOKUP(#REF!,[7]令和3年度契約状況調査票!$E:$AR,16,FALSE),"#,##0円")&amp;"(B)"&amp;CHAR(10)&amp;VLOOKUP(#REF!,[7]令和3年度契約状況調査票!$E:$AR,32,FALSE),(IF(O51="分担契約/単価契約","単価契約"&amp;CHAR(10)&amp;"予定調達総額 "&amp;TEXT(VLOOKUP(#REF!,[7]令和3年度契約状況調査票!$E:$AR,16,FALSE),"#,##0円")&amp;CHAR(10)&amp;"分担契約"&amp;CHAR(10)&amp;VLOOKUP(#REF!,[7]令和3年度契約状況調査票!$E:$AR,32,FALSE),IF(O51="分担契約","分担契約"&amp;CHAR(10)&amp;"契約総額 "&amp;TEXT(VLOOKUP(#REF!,[7]令和3年度契約状況調査票!$E:$AR,16,FALSE),"#,##0円")&amp;CHAR(10)&amp;VLOOKUP(#REF!,[7]令和3年度契約状況調査票!$E:$AR,32,FALSE),IF(O51="単価契約","単価契約"&amp;CHAR(10)&amp;"予定調達総額 "&amp;TEXT(VLOOKUP(#REF!,[7]令和3年度契約状況調査票!$E:$AR,16,FALSE),"#,##0円")&amp;CHAR(10)&amp;VLOOKUP(#REF!,[7]令和3年度契約状況調査票!$E:$AR,32,FALSE),VLOOKUP(#REF!,[7]令和3年度契約状況調査票!$E:$AR,32,FALSE))))))))</f>
        <v>#REF!</v>
      </c>
    </row>
    <row r="52" spans="2:14" s="14" customFormat="1" ht="60" hidden="1" customHeight="1">
      <c r="B52" s="23" t="e">
        <f>IF(#REF!="","",VLOOKUP(#REF!,[7]令和3年度契約状況調査票!$E:$AR,5,FALSE))</f>
        <v>#REF!</v>
      </c>
      <c r="C52" s="25" t="e">
        <f>IF(#REF!="","",VLOOKUP(#REF!,[7]令和3年度契約状況調査票!$E:$AR,6,FALSE))</f>
        <v>#REF!</v>
      </c>
      <c r="D52" s="24" t="e">
        <f>IF(#REF!="","",VLOOKUP(#REF!,[7]令和3年度契約状況調査票!$E:$AR,9,FALSE))</f>
        <v>#REF!</v>
      </c>
      <c r="E52" s="23" t="e">
        <f>IF(#REF!="","",VLOOKUP(#REF!,[7]令和3年度契約状況調査票!$E:$AR,10,FALSE))</f>
        <v>#REF!</v>
      </c>
      <c r="F52" s="22" t="e">
        <f>IF(#REF!="","",VLOOKUP(#REF!,[7]令和3年度契約状況調査票!$E:$AR,11,FALSE))</f>
        <v>#REF!</v>
      </c>
      <c r="G52" s="21" t="e">
        <f>IF(#REF!="","",IF(VLOOKUP(#REF!,[7]令和3年度契約状況調査票!$E:$AR,12,FALSE)="②一般競争入札（総合評価方式）","一般競争入札"&amp;CHAR(10)&amp;"（総合評価方式）","一般競争入札"))</f>
        <v>#REF!</v>
      </c>
      <c r="H52"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2" s="19" t="e">
        <f>IF(#REF!="","",VLOOKUP(#REF!,[7]令和3年度契約状況調査票!$E:$AR,15,FALSE))</f>
        <v>#REF!</v>
      </c>
      <c r="J52"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2" s="17" t="e">
        <f>IF(#REF!="","",IF(VLOOKUP(#REF!,[7]令和3年度契約状況調査票!$E:$AR,27,FALSE)="①公益社団法人","公社",IF(VLOOKUP(#REF!,[7]令和3年度契約状況調査票!$E:$AR,27,FALSE)="②公益財団法人","公財","")))</f>
        <v>#REF!</v>
      </c>
      <c r="L52" s="17" t="e">
        <f>IF(#REF!="","",VLOOKUP(#REF!,[7]令和3年度契約状況調査票!$E:$AR,28,FALSE))</f>
        <v>#REF!</v>
      </c>
      <c r="M52" s="16" t="e">
        <f>IF(#REF!="","",IF(VLOOKUP(#REF!,[7]令和3年度契約状況調査票!$E:$AR,28,FALSE)="国所管",VLOOKUP(#REF!,[7]令和3年度契約状況調査票!$E:$AR,22,FALSE),""))</f>
        <v>#REF!</v>
      </c>
      <c r="N52" s="15" t="e">
        <f>IF(#REF!="","",IF(AND(P52="○",O52="分担契約/単価契約"),"単価契約"&amp;CHAR(10)&amp;"予定調達総額 "&amp;TEXT(VLOOKUP(#REF!,[7]令和3年度契約状況調査票!$E:$AR,16,FALSE),"#,##0円")&amp;"(B)"&amp;CHAR(10)&amp;"分担契約"&amp;CHAR(10)&amp;VLOOKUP(#REF!,[7]令和3年度契約状況調査票!$E:$AR,32,FALSE),IF(AND(P52="○",O52="分担契約"),"分担契約"&amp;CHAR(10)&amp;"契約総額 "&amp;TEXT(VLOOKUP(#REF!,[7]令和3年度契約状況調査票!$E:$AR,16,FALSE),"#,##0円")&amp;"(B)"&amp;CHAR(10)&amp;VLOOKUP(#REF!,[7]令和3年度契約状況調査票!$E:$AR,32,FALSE),(IF(O52="分担契約/単価契約","単価契約"&amp;CHAR(10)&amp;"予定調達総額 "&amp;TEXT(VLOOKUP(#REF!,[7]令和3年度契約状況調査票!$E:$AR,16,FALSE),"#,##0円")&amp;CHAR(10)&amp;"分担契約"&amp;CHAR(10)&amp;VLOOKUP(#REF!,[7]令和3年度契約状況調査票!$E:$AR,32,FALSE),IF(O52="分担契約","分担契約"&amp;CHAR(10)&amp;"契約総額 "&amp;TEXT(VLOOKUP(#REF!,[7]令和3年度契約状況調査票!$E:$AR,16,FALSE),"#,##0円")&amp;CHAR(10)&amp;VLOOKUP(#REF!,[7]令和3年度契約状況調査票!$E:$AR,32,FALSE),IF(O52="単価契約","単価契約"&amp;CHAR(10)&amp;"予定調達総額 "&amp;TEXT(VLOOKUP(#REF!,[7]令和3年度契約状況調査票!$E:$AR,16,FALSE),"#,##0円")&amp;CHAR(10)&amp;VLOOKUP(#REF!,[7]令和3年度契約状況調査票!$E:$AR,32,FALSE),VLOOKUP(#REF!,[7]令和3年度契約状況調査票!$E:$AR,32,FALSE))))))))</f>
        <v>#REF!</v>
      </c>
    </row>
    <row r="53" spans="2:14" s="14" customFormat="1" ht="60" hidden="1" customHeight="1">
      <c r="B53" s="23" t="e">
        <f>IF(#REF!="","",VLOOKUP(#REF!,[7]令和3年度契約状況調査票!$E:$AR,5,FALSE))</f>
        <v>#REF!</v>
      </c>
      <c r="C53" s="25" t="e">
        <f>IF(#REF!="","",VLOOKUP(#REF!,[7]令和3年度契約状況調査票!$E:$AR,6,FALSE))</f>
        <v>#REF!</v>
      </c>
      <c r="D53" s="24" t="e">
        <f>IF(#REF!="","",VLOOKUP(#REF!,[7]令和3年度契約状況調査票!$E:$AR,9,FALSE))</f>
        <v>#REF!</v>
      </c>
      <c r="E53" s="23" t="e">
        <f>IF(#REF!="","",VLOOKUP(#REF!,[7]令和3年度契約状況調査票!$E:$AR,10,FALSE))</f>
        <v>#REF!</v>
      </c>
      <c r="F53" s="22" t="e">
        <f>IF(#REF!="","",VLOOKUP(#REF!,[7]令和3年度契約状況調査票!$E:$AR,11,FALSE))</f>
        <v>#REF!</v>
      </c>
      <c r="G53" s="21" t="e">
        <f>IF(#REF!="","",IF(VLOOKUP(#REF!,[7]令和3年度契約状況調査票!$E:$AR,12,FALSE)="②一般競争入札（総合評価方式）","一般競争入札"&amp;CHAR(10)&amp;"（総合評価方式）","一般競争入札"))</f>
        <v>#REF!</v>
      </c>
      <c r="H53"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3" s="19" t="e">
        <f>IF(#REF!="","",VLOOKUP(#REF!,[7]令和3年度契約状況調査票!$E:$AR,15,FALSE))</f>
        <v>#REF!</v>
      </c>
      <c r="J53"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3" s="17" t="e">
        <f>IF(#REF!="","",IF(VLOOKUP(#REF!,[7]令和3年度契約状況調査票!$E:$AR,27,FALSE)="①公益社団法人","公社",IF(VLOOKUP(#REF!,[7]令和3年度契約状況調査票!$E:$AR,27,FALSE)="②公益財団法人","公財","")))</f>
        <v>#REF!</v>
      </c>
      <c r="L53" s="17" t="e">
        <f>IF(#REF!="","",VLOOKUP(#REF!,[7]令和3年度契約状況調査票!$E:$AR,28,FALSE))</f>
        <v>#REF!</v>
      </c>
      <c r="M53" s="16" t="e">
        <f>IF(#REF!="","",IF(VLOOKUP(#REF!,[7]令和3年度契約状況調査票!$E:$AR,28,FALSE)="国所管",VLOOKUP(#REF!,[7]令和3年度契約状況調査票!$E:$AR,22,FALSE),""))</f>
        <v>#REF!</v>
      </c>
      <c r="N53" s="15" t="e">
        <f>IF(#REF!="","",IF(AND(P53="○",O53="分担契約/単価契約"),"単価契約"&amp;CHAR(10)&amp;"予定調達総額 "&amp;TEXT(VLOOKUP(#REF!,[7]令和3年度契約状況調査票!$E:$AR,16,FALSE),"#,##0円")&amp;"(B)"&amp;CHAR(10)&amp;"分担契約"&amp;CHAR(10)&amp;VLOOKUP(#REF!,[7]令和3年度契約状況調査票!$E:$AR,32,FALSE),IF(AND(P53="○",O53="分担契約"),"分担契約"&amp;CHAR(10)&amp;"契約総額 "&amp;TEXT(VLOOKUP(#REF!,[7]令和3年度契約状況調査票!$E:$AR,16,FALSE),"#,##0円")&amp;"(B)"&amp;CHAR(10)&amp;VLOOKUP(#REF!,[7]令和3年度契約状況調査票!$E:$AR,32,FALSE),(IF(O53="分担契約/単価契約","単価契約"&amp;CHAR(10)&amp;"予定調達総額 "&amp;TEXT(VLOOKUP(#REF!,[7]令和3年度契約状況調査票!$E:$AR,16,FALSE),"#,##0円")&amp;CHAR(10)&amp;"分担契約"&amp;CHAR(10)&amp;VLOOKUP(#REF!,[7]令和3年度契約状況調査票!$E:$AR,32,FALSE),IF(O53="分担契約","分担契約"&amp;CHAR(10)&amp;"契約総額 "&amp;TEXT(VLOOKUP(#REF!,[7]令和3年度契約状況調査票!$E:$AR,16,FALSE),"#,##0円")&amp;CHAR(10)&amp;VLOOKUP(#REF!,[7]令和3年度契約状況調査票!$E:$AR,32,FALSE),IF(O53="単価契約","単価契約"&amp;CHAR(10)&amp;"予定調達総額 "&amp;TEXT(VLOOKUP(#REF!,[7]令和3年度契約状況調査票!$E:$AR,16,FALSE),"#,##0円")&amp;CHAR(10)&amp;VLOOKUP(#REF!,[7]令和3年度契約状況調査票!$E:$AR,32,FALSE),VLOOKUP(#REF!,[7]令和3年度契約状況調査票!$E:$AR,32,FALSE))))))))</f>
        <v>#REF!</v>
      </c>
    </row>
    <row r="54" spans="2:14" s="14" customFormat="1" ht="60" hidden="1" customHeight="1">
      <c r="B54" s="23" t="e">
        <f>IF(#REF!="","",VLOOKUP(#REF!,[7]令和3年度契約状況調査票!$E:$AR,5,FALSE))</f>
        <v>#REF!</v>
      </c>
      <c r="C54" s="25" t="e">
        <f>IF(#REF!="","",VLOOKUP(#REF!,[7]令和3年度契約状況調査票!$E:$AR,6,FALSE))</f>
        <v>#REF!</v>
      </c>
      <c r="D54" s="24" t="e">
        <f>IF(#REF!="","",VLOOKUP(#REF!,[7]令和3年度契約状況調査票!$E:$AR,9,FALSE))</f>
        <v>#REF!</v>
      </c>
      <c r="E54" s="23" t="e">
        <f>IF(#REF!="","",VLOOKUP(#REF!,[7]令和3年度契約状況調査票!$E:$AR,10,FALSE))</f>
        <v>#REF!</v>
      </c>
      <c r="F54" s="22" t="e">
        <f>IF(#REF!="","",VLOOKUP(#REF!,[7]令和3年度契約状況調査票!$E:$AR,11,FALSE))</f>
        <v>#REF!</v>
      </c>
      <c r="G54" s="21" t="e">
        <f>IF(#REF!="","",IF(VLOOKUP(#REF!,[7]令和3年度契約状況調査票!$E:$AR,12,FALSE)="②一般競争入札（総合評価方式）","一般競争入札"&amp;CHAR(10)&amp;"（総合評価方式）","一般競争入札"))</f>
        <v>#REF!</v>
      </c>
      <c r="H54"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4" s="19" t="e">
        <f>IF(#REF!="","",VLOOKUP(#REF!,[7]令和3年度契約状況調査票!$E:$AR,15,FALSE))</f>
        <v>#REF!</v>
      </c>
      <c r="J54"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4" s="17" t="e">
        <f>IF(#REF!="","",IF(VLOOKUP(#REF!,[7]令和3年度契約状況調査票!$E:$AR,27,FALSE)="①公益社団法人","公社",IF(VLOOKUP(#REF!,[7]令和3年度契約状況調査票!$E:$AR,27,FALSE)="②公益財団法人","公財","")))</f>
        <v>#REF!</v>
      </c>
      <c r="L54" s="17" t="e">
        <f>IF(#REF!="","",VLOOKUP(#REF!,[7]令和3年度契約状況調査票!$E:$AR,28,FALSE))</f>
        <v>#REF!</v>
      </c>
      <c r="M54" s="16" t="e">
        <f>IF(#REF!="","",IF(VLOOKUP(#REF!,[7]令和3年度契約状況調査票!$E:$AR,28,FALSE)="国所管",VLOOKUP(#REF!,[7]令和3年度契約状況調査票!$E:$AR,22,FALSE),""))</f>
        <v>#REF!</v>
      </c>
      <c r="N54" s="15" t="e">
        <f>IF(#REF!="","",IF(AND(P54="○",O54="分担契約/単価契約"),"単価契約"&amp;CHAR(10)&amp;"予定調達総額 "&amp;TEXT(VLOOKUP(#REF!,[7]令和3年度契約状況調査票!$E:$AR,16,FALSE),"#,##0円")&amp;"(B)"&amp;CHAR(10)&amp;"分担契約"&amp;CHAR(10)&amp;VLOOKUP(#REF!,[7]令和3年度契約状況調査票!$E:$AR,32,FALSE),IF(AND(P54="○",O54="分担契約"),"分担契約"&amp;CHAR(10)&amp;"契約総額 "&amp;TEXT(VLOOKUP(#REF!,[7]令和3年度契約状況調査票!$E:$AR,16,FALSE),"#,##0円")&amp;"(B)"&amp;CHAR(10)&amp;VLOOKUP(#REF!,[7]令和3年度契約状況調査票!$E:$AR,32,FALSE),(IF(O54="分担契約/単価契約","単価契約"&amp;CHAR(10)&amp;"予定調達総額 "&amp;TEXT(VLOOKUP(#REF!,[7]令和3年度契約状況調査票!$E:$AR,16,FALSE),"#,##0円")&amp;CHAR(10)&amp;"分担契約"&amp;CHAR(10)&amp;VLOOKUP(#REF!,[7]令和3年度契約状況調査票!$E:$AR,32,FALSE),IF(O54="分担契約","分担契約"&amp;CHAR(10)&amp;"契約総額 "&amp;TEXT(VLOOKUP(#REF!,[7]令和3年度契約状況調査票!$E:$AR,16,FALSE),"#,##0円")&amp;CHAR(10)&amp;VLOOKUP(#REF!,[7]令和3年度契約状況調査票!$E:$AR,32,FALSE),IF(O54="単価契約","単価契約"&amp;CHAR(10)&amp;"予定調達総額 "&amp;TEXT(VLOOKUP(#REF!,[7]令和3年度契約状況調査票!$E:$AR,16,FALSE),"#,##0円")&amp;CHAR(10)&amp;VLOOKUP(#REF!,[7]令和3年度契約状況調査票!$E:$AR,32,FALSE),VLOOKUP(#REF!,[7]令和3年度契約状況調査票!$E:$AR,32,FALSE))))))))</f>
        <v>#REF!</v>
      </c>
    </row>
    <row r="55" spans="2:14" s="14" customFormat="1" ht="60" hidden="1" customHeight="1">
      <c r="B55" s="23" t="e">
        <f>IF(#REF!="","",VLOOKUP(#REF!,[7]令和3年度契約状況調査票!$E:$AR,5,FALSE))</f>
        <v>#REF!</v>
      </c>
      <c r="C55" s="25" t="e">
        <f>IF(#REF!="","",VLOOKUP(#REF!,[7]令和3年度契約状況調査票!$E:$AR,6,FALSE))</f>
        <v>#REF!</v>
      </c>
      <c r="D55" s="24" t="e">
        <f>IF(#REF!="","",VLOOKUP(#REF!,[7]令和3年度契約状況調査票!$E:$AR,9,FALSE))</f>
        <v>#REF!</v>
      </c>
      <c r="E55" s="23" t="e">
        <f>IF(#REF!="","",VLOOKUP(#REF!,[7]令和3年度契約状況調査票!$E:$AR,10,FALSE))</f>
        <v>#REF!</v>
      </c>
      <c r="F55" s="22" t="e">
        <f>IF(#REF!="","",VLOOKUP(#REF!,[7]令和3年度契約状況調査票!$E:$AR,11,FALSE))</f>
        <v>#REF!</v>
      </c>
      <c r="G55" s="21" t="e">
        <f>IF(#REF!="","",IF(VLOOKUP(#REF!,[7]令和3年度契約状況調査票!$E:$AR,12,FALSE)="②一般競争入札（総合評価方式）","一般競争入札"&amp;CHAR(10)&amp;"（総合評価方式）","一般競争入札"))</f>
        <v>#REF!</v>
      </c>
      <c r="H55"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5" s="19" t="e">
        <f>IF(#REF!="","",VLOOKUP(#REF!,[7]令和3年度契約状況調査票!$E:$AR,15,FALSE))</f>
        <v>#REF!</v>
      </c>
      <c r="J55"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5" s="17" t="e">
        <f>IF(#REF!="","",IF(VLOOKUP(#REF!,[7]令和3年度契約状況調査票!$E:$AR,27,FALSE)="①公益社団法人","公社",IF(VLOOKUP(#REF!,[7]令和3年度契約状況調査票!$E:$AR,27,FALSE)="②公益財団法人","公財","")))</f>
        <v>#REF!</v>
      </c>
      <c r="L55" s="17" t="e">
        <f>IF(#REF!="","",VLOOKUP(#REF!,[7]令和3年度契約状況調査票!$E:$AR,28,FALSE))</f>
        <v>#REF!</v>
      </c>
      <c r="M55" s="16" t="e">
        <f>IF(#REF!="","",IF(VLOOKUP(#REF!,[7]令和3年度契約状況調査票!$E:$AR,28,FALSE)="国所管",VLOOKUP(#REF!,[7]令和3年度契約状況調査票!$E:$AR,22,FALSE),""))</f>
        <v>#REF!</v>
      </c>
      <c r="N55" s="15" t="e">
        <f>IF(#REF!="","",IF(AND(P55="○",O55="分担契約/単価契約"),"単価契約"&amp;CHAR(10)&amp;"予定調達総額 "&amp;TEXT(VLOOKUP(#REF!,[7]令和3年度契約状況調査票!$E:$AR,16,FALSE),"#,##0円")&amp;"(B)"&amp;CHAR(10)&amp;"分担契約"&amp;CHAR(10)&amp;VLOOKUP(#REF!,[7]令和3年度契約状況調査票!$E:$AR,32,FALSE),IF(AND(P55="○",O55="分担契約"),"分担契約"&amp;CHAR(10)&amp;"契約総額 "&amp;TEXT(VLOOKUP(#REF!,[7]令和3年度契約状況調査票!$E:$AR,16,FALSE),"#,##0円")&amp;"(B)"&amp;CHAR(10)&amp;VLOOKUP(#REF!,[7]令和3年度契約状況調査票!$E:$AR,32,FALSE),(IF(O55="分担契約/単価契約","単価契約"&amp;CHAR(10)&amp;"予定調達総額 "&amp;TEXT(VLOOKUP(#REF!,[7]令和3年度契約状況調査票!$E:$AR,16,FALSE),"#,##0円")&amp;CHAR(10)&amp;"分担契約"&amp;CHAR(10)&amp;VLOOKUP(#REF!,[7]令和3年度契約状況調査票!$E:$AR,32,FALSE),IF(O55="分担契約","分担契約"&amp;CHAR(10)&amp;"契約総額 "&amp;TEXT(VLOOKUP(#REF!,[7]令和3年度契約状況調査票!$E:$AR,16,FALSE),"#,##0円")&amp;CHAR(10)&amp;VLOOKUP(#REF!,[7]令和3年度契約状況調査票!$E:$AR,32,FALSE),IF(O55="単価契約","単価契約"&amp;CHAR(10)&amp;"予定調達総額 "&amp;TEXT(VLOOKUP(#REF!,[7]令和3年度契約状況調査票!$E:$AR,16,FALSE),"#,##0円")&amp;CHAR(10)&amp;VLOOKUP(#REF!,[7]令和3年度契約状況調査票!$E:$AR,32,FALSE),VLOOKUP(#REF!,[7]令和3年度契約状況調査票!$E:$AR,32,FALSE))))))))</f>
        <v>#REF!</v>
      </c>
    </row>
    <row r="56" spans="2:14" s="14" customFormat="1" ht="60" hidden="1" customHeight="1">
      <c r="B56" s="23" t="e">
        <f>IF(#REF!="","",VLOOKUP(#REF!,[7]令和3年度契約状況調査票!$E:$AR,5,FALSE))</f>
        <v>#REF!</v>
      </c>
      <c r="C56" s="25" t="e">
        <f>IF(#REF!="","",VLOOKUP(#REF!,[7]令和3年度契約状況調査票!$E:$AR,6,FALSE))</f>
        <v>#REF!</v>
      </c>
      <c r="D56" s="24" t="e">
        <f>IF(#REF!="","",VLOOKUP(#REF!,[7]令和3年度契約状況調査票!$E:$AR,9,FALSE))</f>
        <v>#REF!</v>
      </c>
      <c r="E56" s="23" t="e">
        <f>IF(#REF!="","",VLOOKUP(#REF!,[7]令和3年度契約状況調査票!$E:$AR,10,FALSE))</f>
        <v>#REF!</v>
      </c>
      <c r="F56" s="22" t="e">
        <f>IF(#REF!="","",VLOOKUP(#REF!,[7]令和3年度契約状況調査票!$E:$AR,11,FALSE))</f>
        <v>#REF!</v>
      </c>
      <c r="G56" s="21" t="e">
        <f>IF(#REF!="","",IF(VLOOKUP(#REF!,[7]令和3年度契約状況調査票!$E:$AR,12,FALSE)="②一般競争入札（総合評価方式）","一般競争入札"&amp;CHAR(10)&amp;"（総合評価方式）","一般競争入札"))</f>
        <v>#REF!</v>
      </c>
      <c r="H56"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6" s="19" t="e">
        <f>IF(#REF!="","",VLOOKUP(#REF!,[7]令和3年度契約状況調査票!$E:$AR,15,FALSE))</f>
        <v>#REF!</v>
      </c>
      <c r="J56"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6" s="17" t="e">
        <f>IF(#REF!="","",IF(VLOOKUP(#REF!,[7]令和3年度契約状況調査票!$E:$AR,27,FALSE)="①公益社団法人","公社",IF(VLOOKUP(#REF!,[7]令和3年度契約状況調査票!$E:$AR,27,FALSE)="②公益財団法人","公財","")))</f>
        <v>#REF!</v>
      </c>
      <c r="L56" s="17" t="e">
        <f>IF(#REF!="","",VLOOKUP(#REF!,[7]令和3年度契約状況調査票!$E:$AR,28,FALSE))</f>
        <v>#REF!</v>
      </c>
      <c r="M56" s="16" t="e">
        <f>IF(#REF!="","",IF(VLOOKUP(#REF!,[7]令和3年度契約状況調査票!$E:$AR,28,FALSE)="国所管",VLOOKUP(#REF!,[7]令和3年度契約状況調査票!$E:$AR,22,FALSE),""))</f>
        <v>#REF!</v>
      </c>
      <c r="N56" s="15" t="e">
        <f>IF(#REF!="","",IF(AND(P56="○",O56="分担契約/単価契約"),"単価契約"&amp;CHAR(10)&amp;"予定調達総額 "&amp;TEXT(VLOOKUP(#REF!,[7]令和3年度契約状況調査票!$E:$AR,16,FALSE),"#,##0円")&amp;"(B)"&amp;CHAR(10)&amp;"分担契約"&amp;CHAR(10)&amp;VLOOKUP(#REF!,[7]令和3年度契約状況調査票!$E:$AR,32,FALSE),IF(AND(P56="○",O56="分担契約"),"分担契約"&amp;CHAR(10)&amp;"契約総額 "&amp;TEXT(VLOOKUP(#REF!,[7]令和3年度契約状況調査票!$E:$AR,16,FALSE),"#,##0円")&amp;"(B)"&amp;CHAR(10)&amp;VLOOKUP(#REF!,[7]令和3年度契約状況調査票!$E:$AR,32,FALSE),(IF(O56="分担契約/単価契約","単価契約"&amp;CHAR(10)&amp;"予定調達総額 "&amp;TEXT(VLOOKUP(#REF!,[7]令和3年度契約状況調査票!$E:$AR,16,FALSE),"#,##0円")&amp;CHAR(10)&amp;"分担契約"&amp;CHAR(10)&amp;VLOOKUP(#REF!,[7]令和3年度契約状況調査票!$E:$AR,32,FALSE),IF(O56="分担契約","分担契約"&amp;CHAR(10)&amp;"契約総額 "&amp;TEXT(VLOOKUP(#REF!,[7]令和3年度契約状況調査票!$E:$AR,16,FALSE),"#,##0円")&amp;CHAR(10)&amp;VLOOKUP(#REF!,[7]令和3年度契約状況調査票!$E:$AR,32,FALSE),IF(O56="単価契約","単価契約"&amp;CHAR(10)&amp;"予定調達総額 "&amp;TEXT(VLOOKUP(#REF!,[7]令和3年度契約状況調査票!$E:$AR,16,FALSE),"#,##0円")&amp;CHAR(10)&amp;VLOOKUP(#REF!,[7]令和3年度契約状況調査票!$E:$AR,32,FALSE),VLOOKUP(#REF!,[7]令和3年度契約状況調査票!$E:$AR,32,FALSE))))))))</f>
        <v>#REF!</v>
      </c>
    </row>
    <row r="57" spans="2:14" s="14" customFormat="1" ht="60" hidden="1" customHeight="1">
      <c r="B57" s="23" t="e">
        <f>IF(#REF!="","",VLOOKUP(#REF!,[7]令和3年度契約状況調査票!$E:$AR,5,FALSE))</f>
        <v>#REF!</v>
      </c>
      <c r="C57" s="25" t="e">
        <f>IF(#REF!="","",VLOOKUP(#REF!,[7]令和3年度契約状況調査票!$E:$AR,6,FALSE))</f>
        <v>#REF!</v>
      </c>
      <c r="D57" s="24" t="e">
        <f>IF(#REF!="","",VLOOKUP(#REF!,[7]令和3年度契約状況調査票!$E:$AR,9,FALSE))</f>
        <v>#REF!</v>
      </c>
      <c r="E57" s="23" t="e">
        <f>IF(#REF!="","",VLOOKUP(#REF!,[7]令和3年度契約状況調査票!$E:$AR,10,FALSE))</f>
        <v>#REF!</v>
      </c>
      <c r="F57" s="22" t="e">
        <f>IF(#REF!="","",VLOOKUP(#REF!,[7]令和3年度契約状況調査票!$E:$AR,11,FALSE))</f>
        <v>#REF!</v>
      </c>
      <c r="G57" s="21" t="e">
        <f>IF(#REF!="","",IF(VLOOKUP(#REF!,[7]令和3年度契約状況調査票!$E:$AR,12,FALSE)="②一般競争入札（総合評価方式）","一般競争入札"&amp;CHAR(10)&amp;"（総合評価方式）","一般競争入札"))</f>
        <v>#REF!</v>
      </c>
      <c r="H57"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7" s="19" t="e">
        <f>IF(#REF!="","",VLOOKUP(#REF!,[7]令和3年度契約状況調査票!$E:$AR,15,FALSE))</f>
        <v>#REF!</v>
      </c>
      <c r="J57"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7" s="17" t="e">
        <f>IF(#REF!="","",IF(VLOOKUP(#REF!,[7]令和3年度契約状況調査票!$E:$AR,27,FALSE)="①公益社団法人","公社",IF(VLOOKUP(#REF!,[7]令和3年度契約状況調査票!$E:$AR,27,FALSE)="②公益財団法人","公財","")))</f>
        <v>#REF!</v>
      </c>
      <c r="L57" s="17" t="e">
        <f>IF(#REF!="","",VLOOKUP(#REF!,[7]令和3年度契約状況調査票!$E:$AR,28,FALSE))</f>
        <v>#REF!</v>
      </c>
      <c r="M57" s="16" t="e">
        <f>IF(#REF!="","",IF(VLOOKUP(#REF!,[7]令和3年度契約状況調査票!$E:$AR,28,FALSE)="国所管",VLOOKUP(#REF!,[7]令和3年度契約状況調査票!$E:$AR,22,FALSE),""))</f>
        <v>#REF!</v>
      </c>
      <c r="N57" s="15" t="e">
        <f>IF(#REF!="","",IF(AND(P57="○",O57="分担契約/単価契約"),"単価契約"&amp;CHAR(10)&amp;"予定調達総額 "&amp;TEXT(VLOOKUP(#REF!,[7]令和3年度契約状況調査票!$E:$AR,16,FALSE),"#,##0円")&amp;"(B)"&amp;CHAR(10)&amp;"分担契約"&amp;CHAR(10)&amp;VLOOKUP(#REF!,[7]令和3年度契約状況調査票!$E:$AR,32,FALSE),IF(AND(P57="○",O57="分担契約"),"分担契約"&amp;CHAR(10)&amp;"契約総額 "&amp;TEXT(VLOOKUP(#REF!,[7]令和3年度契約状況調査票!$E:$AR,16,FALSE),"#,##0円")&amp;"(B)"&amp;CHAR(10)&amp;VLOOKUP(#REF!,[7]令和3年度契約状況調査票!$E:$AR,32,FALSE),(IF(O57="分担契約/単価契約","単価契約"&amp;CHAR(10)&amp;"予定調達総額 "&amp;TEXT(VLOOKUP(#REF!,[7]令和3年度契約状況調査票!$E:$AR,16,FALSE),"#,##0円")&amp;CHAR(10)&amp;"分担契約"&amp;CHAR(10)&amp;VLOOKUP(#REF!,[7]令和3年度契約状況調査票!$E:$AR,32,FALSE),IF(O57="分担契約","分担契約"&amp;CHAR(10)&amp;"契約総額 "&amp;TEXT(VLOOKUP(#REF!,[7]令和3年度契約状況調査票!$E:$AR,16,FALSE),"#,##0円")&amp;CHAR(10)&amp;VLOOKUP(#REF!,[7]令和3年度契約状況調査票!$E:$AR,32,FALSE),IF(O57="単価契約","単価契約"&amp;CHAR(10)&amp;"予定調達総額 "&amp;TEXT(VLOOKUP(#REF!,[7]令和3年度契約状況調査票!$E:$AR,16,FALSE),"#,##0円")&amp;CHAR(10)&amp;VLOOKUP(#REF!,[7]令和3年度契約状況調査票!$E:$AR,32,FALSE),VLOOKUP(#REF!,[7]令和3年度契約状況調査票!$E:$AR,32,FALSE))))))))</f>
        <v>#REF!</v>
      </c>
    </row>
    <row r="58" spans="2:14" s="14" customFormat="1" ht="60" hidden="1" customHeight="1">
      <c r="B58" s="23" t="e">
        <f>IF(#REF!="","",VLOOKUP(#REF!,[7]令和3年度契約状況調査票!$E:$AR,5,FALSE))</f>
        <v>#REF!</v>
      </c>
      <c r="C58" s="25" t="e">
        <f>IF(#REF!="","",VLOOKUP(#REF!,[7]令和3年度契約状況調査票!$E:$AR,6,FALSE))</f>
        <v>#REF!</v>
      </c>
      <c r="D58" s="24" t="e">
        <f>IF(#REF!="","",VLOOKUP(#REF!,[7]令和3年度契約状況調査票!$E:$AR,9,FALSE))</f>
        <v>#REF!</v>
      </c>
      <c r="E58" s="23" t="e">
        <f>IF(#REF!="","",VLOOKUP(#REF!,[7]令和3年度契約状況調査票!$E:$AR,10,FALSE))</f>
        <v>#REF!</v>
      </c>
      <c r="F58" s="22" t="e">
        <f>IF(#REF!="","",VLOOKUP(#REF!,[7]令和3年度契約状況調査票!$E:$AR,11,FALSE))</f>
        <v>#REF!</v>
      </c>
      <c r="G58" s="21" t="e">
        <f>IF(#REF!="","",IF(VLOOKUP(#REF!,[7]令和3年度契約状況調査票!$E:$AR,12,FALSE)="②一般競争入札（総合評価方式）","一般競争入札"&amp;CHAR(10)&amp;"（総合評価方式）","一般競争入札"))</f>
        <v>#REF!</v>
      </c>
      <c r="H58"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8" s="19" t="e">
        <f>IF(#REF!="","",VLOOKUP(#REF!,[7]令和3年度契約状況調査票!$E:$AR,15,FALSE))</f>
        <v>#REF!</v>
      </c>
      <c r="J58"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8" s="17" t="e">
        <f>IF(#REF!="","",IF(VLOOKUP(#REF!,[7]令和3年度契約状況調査票!$E:$AR,27,FALSE)="①公益社団法人","公社",IF(VLOOKUP(#REF!,[7]令和3年度契約状況調査票!$E:$AR,27,FALSE)="②公益財団法人","公財","")))</f>
        <v>#REF!</v>
      </c>
      <c r="L58" s="17" t="e">
        <f>IF(#REF!="","",VLOOKUP(#REF!,[7]令和3年度契約状況調査票!$E:$AR,28,FALSE))</f>
        <v>#REF!</v>
      </c>
      <c r="M58" s="16" t="e">
        <f>IF(#REF!="","",IF(VLOOKUP(#REF!,[7]令和3年度契約状況調査票!$E:$AR,28,FALSE)="国所管",VLOOKUP(#REF!,[7]令和3年度契約状況調査票!$E:$AR,22,FALSE),""))</f>
        <v>#REF!</v>
      </c>
      <c r="N58" s="15" t="e">
        <f>IF(#REF!="","",IF(AND(P58="○",O58="分担契約/単価契約"),"単価契約"&amp;CHAR(10)&amp;"予定調達総額 "&amp;TEXT(VLOOKUP(#REF!,[7]令和3年度契約状況調査票!$E:$AR,16,FALSE),"#,##0円")&amp;"(B)"&amp;CHAR(10)&amp;"分担契約"&amp;CHAR(10)&amp;VLOOKUP(#REF!,[7]令和3年度契約状況調査票!$E:$AR,32,FALSE),IF(AND(P58="○",O58="分担契約"),"分担契約"&amp;CHAR(10)&amp;"契約総額 "&amp;TEXT(VLOOKUP(#REF!,[7]令和3年度契約状況調査票!$E:$AR,16,FALSE),"#,##0円")&amp;"(B)"&amp;CHAR(10)&amp;VLOOKUP(#REF!,[7]令和3年度契約状況調査票!$E:$AR,32,FALSE),(IF(O58="分担契約/単価契約","単価契約"&amp;CHAR(10)&amp;"予定調達総額 "&amp;TEXT(VLOOKUP(#REF!,[7]令和3年度契約状況調査票!$E:$AR,16,FALSE),"#,##0円")&amp;CHAR(10)&amp;"分担契約"&amp;CHAR(10)&amp;VLOOKUP(#REF!,[7]令和3年度契約状況調査票!$E:$AR,32,FALSE),IF(O58="分担契約","分担契約"&amp;CHAR(10)&amp;"契約総額 "&amp;TEXT(VLOOKUP(#REF!,[7]令和3年度契約状況調査票!$E:$AR,16,FALSE),"#,##0円")&amp;CHAR(10)&amp;VLOOKUP(#REF!,[7]令和3年度契約状況調査票!$E:$AR,32,FALSE),IF(O58="単価契約","単価契約"&amp;CHAR(10)&amp;"予定調達総額 "&amp;TEXT(VLOOKUP(#REF!,[7]令和3年度契約状況調査票!$E:$AR,16,FALSE),"#,##0円")&amp;CHAR(10)&amp;VLOOKUP(#REF!,[7]令和3年度契約状況調査票!$E:$AR,32,FALSE),VLOOKUP(#REF!,[7]令和3年度契約状況調査票!$E:$AR,32,FALSE))))))))</f>
        <v>#REF!</v>
      </c>
    </row>
    <row r="59" spans="2:14" s="14" customFormat="1" ht="60" hidden="1" customHeight="1">
      <c r="B59" s="23" t="e">
        <f>IF(#REF!="","",VLOOKUP(#REF!,[7]令和3年度契約状況調査票!$E:$AR,5,FALSE))</f>
        <v>#REF!</v>
      </c>
      <c r="C59" s="25" t="e">
        <f>IF(#REF!="","",VLOOKUP(#REF!,[7]令和3年度契約状況調査票!$E:$AR,6,FALSE))</f>
        <v>#REF!</v>
      </c>
      <c r="D59" s="24" t="e">
        <f>IF(#REF!="","",VLOOKUP(#REF!,[7]令和3年度契約状況調査票!$E:$AR,9,FALSE))</f>
        <v>#REF!</v>
      </c>
      <c r="E59" s="23" t="e">
        <f>IF(#REF!="","",VLOOKUP(#REF!,[7]令和3年度契約状況調査票!$E:$AR,10,FALSE))</f>
        <v>#REF!</v>
      </c>
      <c r="F59" s="22" t="e">
        <f>IF(#REF!="","",VLOOKUP(#REF!,[7]令和3年度契約状況調査票!$E:$AR,11,FALSE))</f>
        <v>#REF!</v>
      </c>
      <c r="G59" s="21" t="e">
        <f>IF(#REF!="","",IF(VLOOKUP(#REF!,[7]令和3年度契約状況調査票!$E:$AR,12,FALSE)="②一般競争入札（総合評価方式）","一般競争入札"&amp;CHAR(10)&amp;"（総合評価方式）","一般競争入札"))</f>
        <v>#REF!</v>
      </c>
      <c r="H59"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59" s="19" t="e">
        <f>IF(#REF!="","",VLOOKUP(#REF!,[7]令和3年度契約状況調査票!$E:$AR,15,FALSE))</f>
        <v>#REF!</v>
      </c>
      <c r="J59"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59" s="17" t="e">
        <f>IF(#REF!="","",IF(VLOOKUP(#REF!,[7]令和3年度契約状況調査票!$E:$AR,27,FALSE)="①公益社団法人","公社",IF(VLOOKUP(#REF!,[7]令和3年度契約状況調査票!$E:$AR,27,FALSE)="②公益財団法人","公財","")))</f>
        <v>#REF!</v>
      </c>
      <c r="L59" s="17" t="e">
        <f>IF(#REF!="","",VLOOKUP(#REF!,[7]令和3年度契約状況調査票!$E:$AR,28,FALSE))</f>
        <v>#REF!</v>
      </c>
      <c r="M59" s="16" t="e">
        <f>IF(#REF!="","",IF(VLOOKUP(#REF!,[7]令和3年度契約状況調査票!$E:$AR,28,FALSE)="国所管",VLOOKUP(#REF!,[7]令和3年度契約状況調査票!$E:$AR,22,FALSE),""))</f>
        <v>#REF!</v>
      </c>
      <c r="N59" s="15" t="e">
        <f>IF(#REF!="","",IF(AND(P59="○",O59="分担契約/単価契約"),"単価契約"&amp;CHAR(10)&amp;"予定調達総額 "&amp;TEXT(VLOOKUP(#REF!,[7]令和3年度契約状況調査票!$E:$AR,16,FALSE),"#,##0円")&amp;"(B)"&amp;CHAR(10)&amp;"分担契約"&amp;CHAR(10)&amp;VLOOKUP(#REF!,[7]令和3年度契約状況調査票!$E:$AR,32,FALSE),IF(AND(P59="○",O59="分担契約"),"分担契約"&amp;CHAR(10)&amp;"契約総額 "&amp;TEXT(VLOOKUP(#REF!,[7]令和3年度契約状況調査票!$E:$AR,16,FALSE),"#,##0円")&amp;"(B)"&amp;CHAR(10)&amp;VLOOKUP(#REF!,[7]令和3年度契約状況調査票!$E:$AR,32,FALSE),(IF(O59="分担契約/単価契約","単価契約"&amp;CHAR(10)&amp;"予定調達総額 "&amp;TEXT(VLOOKUP(#REF!,[7]令和3年度契約状況調査票!$E:$AR,16,FALSE),"#,##0円")&amp;CHAR(10)&amp;"分担契約"&amp;CHAR(10)&amp;VLOOKUP(#REF!,[7]令和3年度契約状況調査票!$E:$AR,32,FALSE),IF(O59="分担契約","分担契約"&amp;CHAR(10)&amp;"契約総額 "&amp;TEXT(VLOOKUP(#REF!,[7]令和3年度契約状況調査票!$E:$AR,16,FALSE),"#,##0円")&amp;CHAR(10)&amp;VLOOKUP(#REF!,[7]令和3年度契約状況調査票!$E:$AR,32,FALSE),IF(O59="単価契約","単価契約"&amp;CHAR(10)&amp;"予定調達総額 "&amp;TEXT(VLOOKUP(#REF!,[7]令和3年度契約状況調査票!$E:$AR,16,FALSE),"#,##0円")&amp;CHAR(10)&amp;VLOOKUP(#REF!,[7]令和3年度契約状況調査票!$E:$AR,32,FALSE),VLOOKUP(#REF!,[7]令和3年度契約状況調査票!$E:$AR,32,FALSE))))))))</f>
        <v>#REF!</v>
      </c>
    </row>
    <row r="60" spans="2:14" s="14" customFormat="1" ht="60" hidden="1" customHeight="1">
      <c r="B60" s="23" t="e">
        <f>IF(#REF!="","",VLOOKUP(#REF!,[7]令和3年度契約状況調査票!$E:$AR,5,FALSE))</f>
        <v>#REF!</v>
      </c>
      <c r="C60" s="25" t="e">
        <f>IF(#REF!="","",VLOOKUP(#REF!,[7]令和3年度契約状況調査票!$E:$AR,6,FALSE))</f>
        <v>#REF!</v>
      </c>
      <c r="D60" s="24" t="e">
        <f>IF(#REF!="","",VLOOKUP(#REF!,[7]令和3年度契約状況調査票!$E:$AR,9,FALSE))</f>
        <v>#REF!</v>
      </c>
      <c r="E60" s="23" t="e">
        <f>IF(#REF!="","",VLOOKUP(#REF!,[7]令和3年度契約状況調査票!$E:$AR,10,FALSE))</f>
        <v>#REF!</v>
      </c>
      <c r="F60" s="22" t="e">
        <f>IF(#REF!="","",VLOOKUP(#REF!,[7]令和3年度契約状況調査票!$E:$AR,11,FALSE))</f>
        <v>#REF!</v>
      </c>
      <c r="G60" s="21" t="e">
        <f>IF(#REF!="","",IF(VLOOKUP(#REF!,[7]令和3年度契約状況調査票!$E:$AR,12,FALSE)="②一般競争入札（総合評価方式）","一般競争入札"&amp;CHAR(10)&amp;"（総合評価方式）","一般競争入札"))</f>
        <v>#REF!</v>
      </c>
      <c r="H60"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0" s="19" t="e">
        <f>IF(#REF!="","",VLOOKUP(#REF!,[7]令和3年度契約状況調査票!$E:$AR,15,FALSE))</f>
        <v>#REF!</v>
      </c>
      <c r="J60"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0" s="17" t="e">
        <f>IF(#REF!="","",IF(VLOOKUP(#REF!,[7]令和3年度契約状況調査票!$E:$AR,27,FALSE)="①公益社団法人","公社",IF(VLOOKUP(#REF!,[7]令和3年度契約状況調査票!$E:$AR,27,FALSE)="②公益財団法人","公財","")))</f>
        <v>#REF!</v>
      </c>
      <c r="L60" s="17" t="e">
        <f>IF(#REF!="","",VLOOKUP(#REF!,[7]令和3年度契約状況調査票!$E:$AR,28,FALSE))</f>
        <v>#REF!</v>
      </c>
      <c r="M60" s="16" t="e">
        <f>IF(#REF!="","",IF(VLOOKUP(#REF!,[7]令和3年度契約状況調査票!$E:$AR,28,FALSE)="国所管",VLOOKUP(#REF!,[7]令和3年度契約状況調査票!$E:$AR,22,FALSE),""))</f>
        <v>#REF!</v>
      </c>
      <c r="N60" s="15" t="e">
        <f>IF(#REF!="","",IF(AND(P60="○",O60="分担契約/単価契約"),"単価契約"&amp;CHAR(10)&amp;"予定調達総額 "&amp;TEXT(VLOOKUP(#REF!,[7]令和3年度契約状況調査票!$E:$AR,16,FALSE),"#,##0円")&amp;"(B)"&amp;CHAR(10)&amp;"分担契約"&amp;CHAR(10)&amp;VLOOKUP(#REF!,[7]令和3年度契約状況調査票!$E:$AR,32,FALSE),IF(AND(P60="○",O60="分担契約"),"分担契約"&amp;CHAR(10)&amp;"契約総額 "&amp;TEXT(VLOOKUP(#REF!,[7]令和3年度契約状況調査票!$E:$AR,16,FALSE),"#,##0円")&amp;"(B)"&amp;CHAR(10)&amp;VLOOKUP(#REF!,[7]令和3年度契約状況調査票!$E:$AR,32,FALSE),(IF(O60="分担契約/単価契約","単価契約"&amp;CHAR(10)&amp;"予定調達総額 "&amp;TEXT(VLOOKUP(#REF!,[7]令和3年度契約状況調査票!$E:$AR,16,FALSE),"#,##0円")&amp;CHAR(10)&amp;"分担契約"&amp;CHAR(10)&amp;VLOOKUP(#REF!,[7]令和3年度契約状況調査票!$E:$AR,32,FALSE),IF(O60="分担契約","分担契約"&amp;CHAR(10)&amp;"契約総額 "&amp;TEXT(VLOOKUP(#REF!,[7]令和3年度契約状況調査票!$E:$AR,16,FALSE),"#,##0円")&amp;CHAR(10)&amp;VLOOKUP(#REF!,[7]令和3年度契約状況調査票!$E:$AR,32,FALSE),IF(O60="単価契約","単価契約"&amp;CHAR(10)&amp;"予定調達総額 "&amp;TEXT(VLOOKUP(#REF!,[7]令和3年度契約状況調査票!$E:$AR,16,FALSE),"#,##0円")&amp;CHAR(10)&amp;VLOOKUP(#REF!,[7]令和3年度契約状況調査票!$E:$AR,32,FALSE),VLOOKUP(#REF!,[7]令和3年度契約状況調査票!$E:$AR,32,FALSE))))))))</f>
        <v>#REF!</v>
      </c>
    </row>
    <row r="61" spans="2:14" s="14" customFormat="1" ht="60" hidden="1" customHeight="1">
      <c r="B61" s="23" t="e">
        <f>IF(#REF!="","",VLOOKUP(#REF!,[7]令和3年度契約状況調査票!$E:$AR,5,FALSE))</f>
        <v>#REF!</v>
      </c>
      <c r="C61" s="25" t="e">
        <f>IF(#REF!="","",VLOOKUP(#REF!,[7]令和3年度契約状況調査票!$E:$AR,6,FALSE))</f>
        <v>#REF!</v>
      </c>
      <c r="D61" s="24" t="e">
        <f>IF(#REF!="","",VLOOKUP(#REF!,[7]令和3年度契約状況調査票!$E:$AR,9,FALSE))</f>
        <v>#REF!</v>
      </c>
      <c r="E61" s="23" t="e">
        <f>IF(#REF!="","",VLOOKUP(#REF!,[7]令和3年度契約状況調査票!$E:$AR,10,FALSE))</f>
        <v>#REF!</v>
      </c>
      <c r="F61" s="22" t="e">
        <f>IF(#REF!="","",VLOOKUP(#REF!,[7]令和3年度契約状況調査票!$E:$AR,11,FALSE))</f>
        <v>#REF!</v>
      </c>
      <c r="G61" s="21" t="e">
        <f>IF(#REF!="","",IF(VLOOKUP(#REF!,[7]令和3年度契約状況調査票!$E:$AR,12,FALSE)="②一般競争入札（総合評価方式）","一般競争入札"&amp;CHAR(10)&amp;"（総合評価方式）","一般競争入札"))</f>
        <v>#REF!</v>
      </c>
      <c r="H61"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1" s="19" t="e">
        <f>IF(#REF!="","",VLOOKUP(#REF!,[7]令和3年度契約状況調査票!$E:$AR,15,FALSE))</f>
        <v>#REF!</v>
      </c>
      <c r="J61"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1" s="17" t="e">
        <f>IF(#REF!="","",IF(VLOOKUP(#REF!,[7]令和3年度契約状況調査票!$E:$AR,27,FALSE)="①公益社団法人","公社",IF(VLOOKUP(#REF!,[7]令和3年度契約状況調査票!$E:$AR,27,FALSE)="②公益財団法人","公財","")))</f>
        <v>#REF!</v>
      </c>
      <c r="L61" s="17" t="e">
        <f>IF(#REF!="","",VLOOKUP(#REF!,[7]令和3年度契約状況調査票!$E:$AR,28,FALSE))</f>
        <v>#REF!</v>
      </c>
      <c r="M61" s="16" t="e">
        <f>IF(#REF!="","",IF(VLOOKUP(#REF!,[7]令和3年度契約状況調査票!$E:$AR,28,FALSE)="国所管",VLOOKUP(#REF!,[7]令和3年度契約状況調査票!$E:$AR,22,FALSE),""))</f>
        <v>#REF!</v>
      </c>
      <c r="N61" s="15" t="e">
        <f>IF(#REF!="","",IF(AND(P61="○",O61="分担契約/単価契約"),"単価契約"&amp;CHAR(10)&amp;"予定調達総額 "&amp;TEXT(VLOOKUP(#REF!,[7]令和3年度契約状況調査票!$E:$AR,16,FALSE),"#,##0円")&amp;"(B)"&amp;CHAR(10)&amp;"分担契約"&amp;CHAR(10)&amp;VLOOKUP(#REF!,[7]令和3年度契約状況調査票!$E:$AR,32,FALSE),IF(AND(P61="○",O61="分担契約"),"分担契約"&amp;CHAR(10)&amp;"契約総額 "&amp;TEXT(VLOOKUP(#REF!,[7]令和3年度契約状況調査票!$E:$AR,16,FALSE),"#,##0円")&amp;"(B)"&amp;CHAR(10)&amp;VLOOKUP(#REF!,[7]令和3年度契約状況調査票!$E:$AR,32,FALSE),(IF(O61="分担契約/単価契約","単価契約"&amp;CHAR(10)&amp;"予定調達総額 "&amp;TEXT(VLOOKUP(#REF!,[7]令和3年度契約状況調査票!$E:$AR,16,FALSE),"#,##0円")&amp;CHAR(10)&amp;"分担契約"&amp;CHAR(10)&amp;VLOOKUP(#REF!,[7]令和3年度契約状況調査票!$E:$AR,32,FALSE),IF(O61="分担契約","分担契約"&amp;CHAR(10)&amp;"契約総額 "&amp;TEXT(VLOOKUP(#REF!,[7]令和3年度契約状況調査票!$E:$AR,16,FALSE),"#,##0円")&amp;CHAR(10)&amp;VLOOKUP(#REF!,[7]令和3年度契約状況調査票!$E:$AR,32,FALSE),IF(O61="単価契約","単価契約"&amp;CHAR(10)&amp;"予定調達総額 "&amp;TEXT(VLOOKUP(#REF!,[7]令和3年度契約状況調査票!$E:$AR,16,FALSE),"#,##0円")&amp;CHAR(10)&amp;VLOOKUP(#REF!,[7]令和3年度契約状況調査票!$E:$AR,32,FALSE),VLOOKUP(#REF!,[7]令和3年度契約状況調査票!$E:$AR,32,FALSE))))))))</f>
        <v>#REF!</v>
      </c>
    </row>
    <row r="62" spans="2:14" s="14" customFormat="1" ht="60" hidden="1" customHeight="1">
      <c r="B62" s="23" t="e">
        <f>IF(#REF!="","",VLOOKUP(#REF!,[7]令和3年度契約状況調査票!$E:$AR,5,FALSE))</f>
        <v>#REF!</v>
      </c>
      <c r="C62" s="25" t="e">
        <f>IF(#REF!="","",VLOOKUP(#REF!,[7]令和3年度契約状況調査票!$E:$AR,6,FALSE))</f>
        <v>#REF!</v>
      </c>
      <c r="D62" s="24" t="e">
        <f>IF(#REF!="","",VLOOKUP(#REF!,[7]令和3年度契約状況調査票!$E:$AR,9,FALSE))</f>
        <v>#REF!</v>
      </c>
      <c r="E62" s="23" t="e">
        <f>IF(#REF!="","",VLOOKUP(#REF!,[7]令和3年度契約状況調査票!$E:$AR,10,FALSE))</f>
        <v>#REF!</v>
      </c>
      <c r="F62" s="22" t="e">
        <f>IF(#REF!="","",VLOOKUP(#REF!,[7]令和3年度契約状況調査票!$E:$AR,11,FALSE))</f>
        <v>#REF!</v>
      </c>
      <c r="G62" s="21" t="e">
        <f>IF(#REF!="","",IF(VLOOKUP(#REF!,[7]令和3年度契約状況調査票!$E:$AR,12,FALSE)="②一般競争入札（総合評価方式）","一般競争入札"&amp;CHAR(10)&amp;"（総合評価方式）","一般競争入札"))</f>
        <v>#REF!</v>
      </c>
      <c r="H62"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2" s="19" t="e">
        <f>IF(#REF!="","",VLOOKUP(#REF!,[7]令和3年度契約状況調査票!$E:$AR,15,FALSE))</f>
        <v>#REF!</v>
      </c>
      <c r="J62"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2" s="17" t="e">
        <f>IF(#REF!="","",IF(VLOOKUP(#REF!,[7]令和3年度契約状況調査票!$E:$AR,27,FALSE)="①公益社団法人","公社",IF(VLOOKUP(#REF!,[7]令和3年度契約状況調査票!$E:$AR,27,FALSE)="②公益財団法人","公財","")))</f>
        <v>#REF!</v>
      </c>
      <c r="L62" s="17" t="e">
        <f>IF(#REF!="","",VLOOKUP(#REF!,[7]令和3年度契約状況調査票!$E:$AR,28,FALSE))</f>
        <v>#REF!</v>
      </c>
      <c r="M62" s="16" t="e">
        <f>IF(#REF!="","",IF(VLOOKUP(#REF!,[7]令和3年度契約状況調査票!$E:$AR,28,FALSE)="国所管",VLOOKUP(#REF!,[7]令和3年度契約状況調査票!$E:$AR,22,FALSE),""))</f>
        <v>#REF!</v>
      </c>
      <c r="N62" s="15" t="e">
        <f>IF(#REF!="","",IF(AND(P62="○",O62="分担契約/単価契約"),"単価契約"&amp;CHAR(10)&amp;"予定調達総額 "&amp;TEXT(VLOOKUP(#REF!,[7]令和3年度契約状況調査票!$E:$AR,16,FALSE),"#,##0円")&amp;"(B)"&amp;CHAR(10)&amp;"分担契約"&amp;CHAR(10)&amp;VLOOKUP(#REF!,[7]令和3年度契約状況調査票!$E:$AR,32,FALSE),IF(AND(P62="○",O62="分担契約"),"分担契約"&amp;CHAR(10)&amp;"契約総額 "&amp;TEXT(VLOOKUP(#REF!,[7]令和3年度契約状況調査票!$E:$AR,16,FALSE),"#,##0円")&amp;"(B)"&amp;CHAR(10)&amp;VLOOKUP(#REF!,[7]令和3年度契約状況調査票!$E:$AR,32,FALSE),(IF(O62="分担契約/単価契約","単価契約"&amp;CHAR(10)&amp;"予定調達総額 "&amp;TEXT(VLOOKUP(#REF!,[7]令和3年度契約状況調査票!$E:$AR,16,FALSE),"#,##0円")&amp;CHAR(10)&amp;"分担契約"&amp;CHAR(10)&amp;VLOOKUP(#REF!,[7]令和3年度契約状況調査票!$E:$AR,32,FALSE),IF(O62="分担契約","分担契約"&amp;CHAR(10)&amp;"契約総額 "&amp;TEXT(VLOOKUP(#REF!,[7]令和3年度契約状況調査票!$E:$AR,16,FALSE),"#,##0円")&amp;CHAR(10)&amp;VLOOKUP(#REF!,[7]令和3年度契約状況調査票!$E:$AR,32,FALSE),IF(O62="単価契約","単価契約"&amp;CHAR(10)&amp;"予定調達総額 "&amp;TEXT(VLOOKUP(#REF!,[7]令和3年度契約状況調査票!$E:$AR,16,FALSE),"#,##0円")&amp;CHAR(10)&amp;VLOOKUP(#REF!,[7]令和3年度契約状況調査票!$E:$AR,32,FALSE),VLOOKUP(#REF!,[7]令和3年度契約状況調査票!$E:$AR,32,FALSE))))))))</f>
        <v>#REF!</v>
      </c>
    </row>
    <row r="63" spans="2:14" s="14" customFormat="1" ht="60" hidden="1" customHeight="1">
      <c r="B63" s="23" t="e">
        <f>IF(#REF!="","",VLOOKUP(#REF!,[7]令和3年度契約状況調査票!$E:$AR,5,FALSE))</f>
        <v>#REF!</v>
      </c>
      <c r="C63" s="25" t="e">
        <f>IF(#REF!="","",VLOOKUP(#REF!,[7]令和3年度契約状況調査票!$E:$AR,6,FALSE))</f>
        <v>#REF!</v>
      </c>
      <c r="D63" s="24" t="e">
        <f>IF(#REF!="","",VLOOKUP(#REF!,[7]令和3年度契約状況調査票!$E:$AR,9,FALSE))</f>
        <v>#REF!</v>
      </c>
      <c r="E63" s="23" t="e">
        <f>IF(#REF!="","",VLOOKUP(#REF!,[7]令和3年度契約状況調査票!$E:$AR,10,FALSE))</f>
        <v>#REF!</v>
      </c>
      <c r="F63" s="22" t="e">
        <f>IF(#REF!="","",VLOOKUP(#REF!,[7]令和3年度契約状況調査票!$E:$AR,11,FALSE))</f>
        <v>#REF!</v>
      </c>
      <c r="G63" s="21" t="e">
        <f>IF(#REF!="","",IF(VLOOKUP(#REF!,[7]令和3年度契約状況調査票!$E:$AR,12,FALSE)="②一般競争入札（総合評価方式）","一般競争入札"&amp;CHAR(10)&amp;"（総合評価方式）","一般競争入札"))</f>
        <v>#REF!</v>
      </c>
      <c r="H63"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3" s="19" t="e">
        <f>IF(#REF!="","",VLOOKUP(#REF!,[7]令和3年度契約状況調査票!$E:$AR,15,FALSE))</f>
        <v>#REF!</v>
      </c>
      <c r="J63"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3" s="17" t="e">
        <f>IF(#REF!="","",IF(VLOOKUP(#REF!,[7]令和3年度契約状況調査票!$E:$AR,27,FALSE)="①公益社団法人","公社",IF(VLOOKUP(#REF!,[7]令和3年度契約状況調査票!$E:$AR,27,FALSE)="②公益財団法人","公財","")))</f>
        <v>#REF!</v>
      </c>
      <c r="L63" s="17" t="e">
        <f>IF(#REF!="","",VLOOKUP(#REF!,[7]令和3年度契約状況調査票!$E:$AR,28,FALSE))</f>
        <v>#REF!</v>
      </c>
      <c r="M63" s="16" t="e">
        <f>IF(#REF!="","",IF(VLOOKUP(#REF!,[7]令和3年度契約状況調査票!$E:$AR,28,FALSE)="国所管",VLOOKUP(#REF!,[7]令和3年度契約状況調査票!$E:$AR,22,FALSE),""))</f>
        <v>#REF!</v>
      </c>
      <c r="N63" s="15" t="e">
        <f>IF(#REF!="","",IF(AND(P63="○",O63="分担契約/単価契約"),"単価契約"&amp;CHAR(10)&amp;"予定調達総額 "&amp;TEXT(VLOOKUP(#REF!,[7]令和3年度契約状況調査票!$E:$AR,16,FALSE),"#,##0円")&amp;"(B)"&amp;CHAR(10)&amp;"分担契約"&amp;CHAR(10)&amp;VLOOKUP(#REF!,[7]令和3年度契約状況調査票!$E:$AR,32,FALSE),IF(AND(P63="○",O63="分担契約"),"分担契約"&amp;CHAR(10)&amp;"契約総額 "&amp;TEXT(VLOOKUP(#REF!,[7]令和3年度契約状況調査票!$E:$AR,16,FALSE),"#,##0円")&amp;"(B)"&amp;CHAR(10)&amp;VLOOKUP(#REF!,[7]令和3年度契約状況調査票!$E:$AR,32,FALSE),(IF(O63="分担契約/単価契約","単価契約"&amp;CHAR(10)&amp;"予定調達総額 "&amp;TEXT(VLOOKUP(#REF!,[7]令和3年度契約状況調査票!$E:$AR,16,FALSE),"#,##0円")&amp;CHAR(10)&amp;"分担契約"&amp;CHAR(10)&amp;VLOOKUP(#REF!,[7]令和3年度契約状況調査票!$E:$AR,32,FALSE),IF(O63="分担契約","分担契約"&amp;CHAR(10)&amp;"契約総額 "&amp;TEXT(VLOOKUP(#REF!,[7]令和3年度契約状況調査票!$E:$AR,16,FALSE),"#,##0円")&amp;CHAR(10)&amp;VLOOKUP(#REF!,[7]令和3年度契約状況調査票!$E:$AR,32,FALSE),IF(O63="単価契約","単価契約"&amp;CHAR(10)&amp;"予定調達総額 "&amp;TEXT(VLOOKUP(#REF!,[7]令和3年度契約状況調査票!$E:$AR,16,FALSE),"#,##0円")&amp;CHAR(10)&amp;VLOOKUP(#REF!,[7]令和3年度契約状況調査票!$E:$AR,32,FALSE),VLOOKUP(#REF!,[7]令和3年度契約状況調査票!$E:$AR,32,FALSE))))))))</f>
        <v>#REF!</v>
      </c>
    </row>
    <row r="64" spans="2:14" s="14" customFormat="1" ht="60" hidden="1" customHeight="1">
      <c r="B64" s="23" t="e">
        <f>IF(#REF!="","",VLOOKUP(#REF!,[7]令和3年度契約状況調査票!$E:$AR,5,FALSE))</f>
        <v>#REF!</v>
      </c>
      <c r="C64" s="25" t="e">
        <f>IF(#REF!="","",VLOOKUP(#REF!,[7]令和3年度契約状況調査票!$E:$AR,6,FALSE))</f>
        <v>#REF!</v>
      </c>
      <c r="D64" s="24" t="e">
        <f>IF(#REF!="","",VLOOKUP(#REF!,[7]令和3年度契約状況調査票!$E:$AR,9,FALSE))</f>
        <v>#REF!</v>
      </c>
      <c r="E64" s="23" t="e">
        <f>IF(#REF!="","",VLOOKUP(#REF!,[7]令和3年度契約状況調査票!$E:$AR,10,FALSE))</f>
        <v>#REF!</v>
      </c>
      <c r="F64" s="22" t="e">
        <f>IF(#REF!="","",VLOOKUP(#REF!,[7]令和3年度契約状況調査票!$E:$AR,11,FALSE))</f>
        <v>#REF!</v>
      </c>
      <c r="G64" s="21" t="e">
        <f>IF(#REF!="","",IF(VLOOKUP(#REF!,[7]令和3年度契約状況調査票!$E:$AR,12,FALSE)="②一般競争入札（総合評価方式）","一般競争入札"&amp;CHAR(10)&amp;"（総合評価方式）","一般競争入札"))</f>
        <v>#REF!</v>
      </c>
      <c r="H64"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4" s="19" t="e">
        <f>IF(#REF!="","",VLOOKUP(#REF!,[7]令和3年度契約状況調査票!$E:$AR,15,FALSE))</f>
        <v>#REF!</v>
      </c>
      <c r="J64"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4" s="17" t="e">
        <f>IF(#REF!="","",IF(VLOOKUP(#REF!,[7]令和3年度契約状況調査票!$E:$AR,27,FALSE)="①公益社団法人","公社",IF(VLOOKUP(#REF!,[7]令和3年度契約状況調査票!$E:$AR,27,FALSE)="②公益財団法人","公財","")))</f>
        <v>#REF!</v>
      </c>
      <c r="L64" s="17" t="e">
        <f>IF(#REF!="","",VLOOKUP(#REF!,[7]令和3年度契約状況調査票!$E:$AR,28,FALSE))</f>
        <v>#REF!</v>
      </c>
      <c r="M64" s="16" t="e">
        <f>IF(#REF!="","",IF(VLOOKUP(#REF!,[7]令和3年度契約状況調査票!$E:$AR,28,FALSE)="国所管",VLOOKUP(#REF!,[7]令和3年度契約状況調査票!$E:$AR,22,FALSE),""))</f>
        <v>#REF!</v>
      </c>
      <c r="N64" s="15" t="e">
        <f>IF(#REF!="","",IF(AND(P64="○",O64="分担契約/単価契約"),"単価契約"&amp;CHAR(10)&amp;"予定調達総額 "&amp;TEXT(VLOOKUP(#REF!,[7]令和3年度契約状況調査票!$E:$AR,16,FALSE),"#,##0円")&amp;"(B)"&amp;CHAR(10)&amp;"分担契約"&amp;CHAR(10)&amp;VLOOKUP(#REF!,[7]令和3年度契約状況調査票!$E:$AR,32,FALSE),IF(AND(P64="○",O64="分担契約"),"分担契約"&amp;CHAR(10)&amp;"契約総額 "&amp;TEXT(VLOOKUP(#REF!,[7]令和3年度契約状況調査票!$E:$AR,16,FALSE),"#,##0円")&amp;"(B)"&amp;CHAR(10)&amp;VLOOKUP(#REF!,[7]令和3年度契約状況調査票!$E:$AR,32,FALSE),(IF(O64="分担契約/単価契約","単価契約"&amp;CHAR(10)&amp;"予定調達総額 "&amp;TEXT(VLOOKUP(#REF!,[7]令和3年度契約状況調査票!$E:$AR,16,FALSE),"#,##0円")&amp;CHAR(10)&amp;"分担契約"&amp;CHAR(10)&amp;VLOOKUP(#REF!,[7]令和3年度契約状況調査票!$E:$AR,32,FALSE),IF(O64="分担契約","分担契約"&amp;CHAR(10)&amp;"契約総額 "&amp;TEXT(VLOOKUP(#REF!,[7]令和3年度契約状況調査票!$E:$AR,16,FALSE),"#,##0円")&amp;CHAR(10)&amp;VLOOKUP(#REF!,[7]令和3年度契約状況調査票!$E:$AR,32,FALSE),IF(O64="単価契約","単価契約"&amp;CHAR(10)&amp;"予定調達総額 "&amp;TEXT(VLOOKUP(#REF!,[7]令和3年度契約状況調査票!$E:$AR,16,FALSE),"#,##0円")&amp;CHAR(10)&amp;VLOOKUP(#REF!,[7]令和3年度契約状況調査票!$E:$AR,32,FALSE),VLOOKUP(#REF!,[7]令和3年度契約状況調査票!$E:$AR,32,FALSE))))))))</f>
        <v>#REF!</v>
      </c>
    </row>
    <row r="65" spans="2:14" s="14" customFormat="1" ht="60" hidden="1" customHeight="1">
      <c r="B65" s="23" t="e">
        <f>IF(#REF!="","",VLOOKUP(#REF!,[7]令和3年度契約状況調査票!$E:$AR,5,FALSE))</f>
        <v>#REF!</v>
      </c>
      <c r="C65" s="25" t="e">
        <f>IF(#REF!="","",VLOOKUP(#REF!,[7]令和3年度契約状況調査票!$E:$AR,6,FALSE))</f>
        <v>#REF!</v>
      </c>
      <c r="D65" s="24" t="e">
        <f>IF(#REF!="","",VLOOKUP(#REF!,[7]令和3年度契約状況調査票!$E:$AR,9,FALSE))</f>
        <v>#REF!</v>
      </c>
      <c r="E65" s="23" t="e">
        <f>IF(#REF!="","",VLOOKUP(#REF!,[7]令和3年度契約状況調査票!$E:$AR,10,FALSE))</f>
        <v>#REF!</v>
      </c>
      <c r="F65" s="22" t="e">
        <f>IF(#REF!="","",VLOOKUP(#REF!,[7]令和3年度契約状況調査票!$E:$AR,11,FALSE))</f>
        <v>#REF!</v>
      </c>
      <c r="G65" s="21" t="e">
        <f>IF(#REF!="","",IF(VLOOKUP(#REF!,[7]令和3年度契約状況調査票!$E:$AR,12,FALSE)="②一般競争入札（総合評価方式）","一般競争入札"&amp;CHAR(10)&amp;"（総合評価方式）","一般競争入札"))</f>
        <v>#REF!</v>
      </c>
      <c r="H65"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5" s="19" t="e">
        <f>IF(#REF!="","",VLOOKUP(#REF!,[7]令和3年度契約状況調査票!$E:$AR,15,FALSE))</f>
        <v>#REF!</v>
      </c>
      <c r="J65"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5" s="17" t="e">
        <f>IF(#REF!="","",IF(VLOOKUP(#REF!,[7]令和3年度契約状況調査票!$E:$AR,27,FALSE)="①公益社団法人","公社",IF(VLOOKUP(#REF!,[7]令和3年度契約状況調査票!$E:$AR,27,FALSE)="②公益財団法人","公財","")))</f>
        <v>#REF!</v>
      </c>
      <c r="L65" s="17" t="e">
        <f>IF(#REF!="","",VLOOKUP(#REF!,[7]令和3年度契約状況調査票!$E:$AR,28,FALSE))</f>
        <v>#REF!</v>
      </c>
      <c r="M65" s="16" t="e">
        <f>IF(#REF!="","",IF(VLOOKUP(#REF!,[7]令和3年度契約状況調査票!$E:$AR,28,FALSE)="国所管",VLOOKUP(#REF!,[7]令和3年度契約状況調査票!$E:$AR,22,FALSE),""))</f>
        <v>#REF!</v>
      </c>
      <c r="N65" s="15" t="e">
        <f>IF(#REF!="","",IF(AND(P65="○",O65="分担契約/単価契約"),"単価契約"&amp;CHAR(10)&amp;"予定調達総額 "&amp;TEXT(VLOOKUP(#REF!,[7]令和3年度契約状況調査票!$E:$AR,16,FALSE),"#,##0円")&amp;"(B)"&amp;CHAR(10)&amp;"分担契約"&amp;CHAR(10)&amp;VLOOKUP(#REF!,[7]令和3年度契約状況調査票!$E:$AR,32,FALSE),IF(AND(P65="○",O65="分担契約"),"分担契約"&amp;CHAR(10)&amp;"契約総額 "&amp;TEXT(VLOOKUP(#REF!,[7]令和3年度契約状況調査票!$E:$AR,16,FALSE),"#,##0円")&amp;"(B)"&amp;CHAR(10)&amp;VLOOKUP(#REF!,[7]令和3年度契約状況調査票!$E:$AR,32,FALSE),(IF(O65="分担契約/単価契約","単価契約"&amp;CHAR(10)&amp;"予定調達総額 "&amp;TEXT(VLOOKUP(#REF!,[7]令和3年度契約状況調査票!$E:$AR,16,FALSE),"#,##0円")&amp;CHAR(10)&amp;"分担契約"&amp;CHAR(10)&amp;VLOOKUP(#REF!,[7]令和3年度契約状況調査票!$E:$AR,32,FALSE),IF(O65="分担契約","分担契約"&amp;CHAR(10)&amp;"契約総額 "&amp;TEXT(VLOOKUP(#REF!,[7]令和3年度契約状況調査票!$E:$AR,16,FALSE),"#,##0円")&amp;CHAR(10)&amp;VLOOKUP(#REF!,[7]令和3年度契約状況調査票!$E:$AR,32,FALSE),IF(O65="単価契約","単価契約"&amp;CHAR(10)&amp;"予定調達総額 "&amp;TEXT(VLOOKUP(#REF!,[7]令和3年度契約状況調査票!$E:$AR,16,FALSE),"#,##0円")&amp;CHAR(10)&amp;VLOOKUP(#REF!,[7]令和3年度契約状況調査票!$E:$AR,32,FALSE),VLOOKUP(#REF!,[7]令和3年度契約状況調査票!$E:$AR,32,FALSE))))))))</f>
        <v>#REF!</v>
      </c>
    </row>
    <row r="66" spans="2:14" s="14" customFormat="1" ht="60" hidden="1" customHeight="1">
      <c r="B66" s="23" t="e">
        <f>IF(#REF!="","",VLOOKUP(#REF!,[7]令和3年度契約状況調査票!$E:$AR,5,FALSE))</f>
        <v>#REF!</v>
      </c>
      <c r="C66" s="25" t="e">
        <f>IF(#REF!="","",VLOOKUP(#REF!,[7]令和3年度契約状況調査票!$E:$AR,6,FALSE))</f>
        <v>#REF!</v>
      </c>
      <c r="D66" s="24" t="e">
        <f>IF(#REF!="","",VLOOKUP(#REF!,[7]令和3年度契約状況調査票!$E:$AR,9,FALSE))</f>
        <v>#REF!</v>
      </c>
      <c r="E66" s="23" t="e">
        <f>IF(#REF!="","",VLOOKUP(#REF!,[7]令和3年度契約状況調査票!$E:$AR,10,FALSE))</f>
        <v>#REF!</v>
      </c>
      <c r="F66" s="22" t="e">
        <f>IF(#REF!="","",VLOOKUP(#REF!,[7]令和3年度契約状況調査票!$E:$AR,11,FALSE))</f>
        <v>#REF!</v>
      </c>
      <c r="G66" s="21" t="e">
        <f>IF(#REF!="","",IF(VLOOKUP(#REF!,[7]令和3年度契約状況調査票!$E:$AR,12,FALSE)="②一般競争入札（総合評価方式）","一般競争入札"&amp;CHAR(10)&amp;"（総合評価方式）","一般競争入札"))</f>
        <v>#REF!</v>
      </c>
      <c r="H66"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6" s="19" t="e">
        <f>IF(#REF!="","",VLOOKUP(#REF!,[7]令和3年度契約状況調査票!$E:$AR,15,FALSE))</f>
        <v>#REF!</v>
      </c>
      <c r="J66"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6" s="17" t="e">
        <f>IF(#REF!="","",IF(VLOOKUP(#REF!,[7]令和3年度契約状況調査票!$E:$AR,27,FALSE)="①公益社団法人","公社",IF(VLOOKUP(#REF!,[7]令和3年度契約状況調査票!$E:$AR,27,FALSE)="②公益財団法人","公財","")))</f>
        <v>#REF!</v>
      </c>
      <c r="L66" s="17" t="e">
        <f>IF(#REF!="","",VLOOKUP(#REF!,[7]令和3年度契約状況調査票!$E:$AR,28,FALSE))</f>
        <v>#REF!</v>
      </c>
      <c r="M66" s="16" t="e">
        <f>IF(#REF!="","",IF(VLOOKUP(#REF!,[7]令和3年度契約状況調査票!$E:$AR,28,FALSE)="国所管",VLOOKUP(#REF!,[7]令和3年度契約状況調査票!$E:$AR,22,FALSE),""))</f>
        <v>#REF!</v>
      </c>
      <c r="N66" s="15" t="e">
        <f>IF(#REF!="","",IF(AND(P66="○",O66="分担契約/単価契約"),"単価契約"&amp;CHAR(10)&amp;"予定調達総額 "&amp;TEXT(VLOOKUP(#REF!,[7]令和3年度契約状況調査票!$E:$AR,16,FALSE),"#,##0円")&amp;"(B)"&amp;CHAR(10)&amp;"分担契約"&amp;CHAR(10)&amp;VLOOKUP(#REF!,[7]令和3年度契約状況調査票!$E:$AR,32,FALSE),IF(AND(P66="○",O66="分担契約"),"分担契約"&amp;CHAR(10)&amp;"契約総額 "&amp;TEXT(VLOOKUP(#REF!,[7]令和3年度契約状況調査票!$E:$AR,16,FALSE),"#,##0円")&amp;"(B)"&amp;CHAR(10)&amp;VLOOKUP(#REF!,[7]令和3年度契約状況調査票!$E:$AR,32,FALSE),(IF(O66="分担契約/単価契約","単価契約"&amp;CHAR(10)&amp;"予定調達総額 "&amp;TEXT(VLOOKUP(#REF!,[7]令和3年度契約状況調査票!$E:$AR,16,FALSE),"#,##0円")&amp;CHAR(10)&amp;"分担契約"&amp;CHAR(10)&amp;VLOOKUP(#REF!,[7]令和3年度契約状況調査票!$E:$AR,32,FALSE),IF(O66="分担契約","分担契約"&amp;CHAR(10)&amp;"契約総額 "&amp;TEXT(VLOOKUP(#REF!,[7]令和3年度契約状況調査票!$E:$AR,16,FALSE),"#,##0円")&amp;CHAR(10)&amp;VLOOKUP(#REF!,[7]令和3年度契約状況調査票!$E:$AR,32,FALSE),IF(O66="単価契約","単価契約"&amp;CHAR(10)&amp;"予定調達総額 "&amp;TEXT(VLOOKUP(#REF!,[7]令和3年度契約状況調査票!$E:$AR,16,FALSE),"#,##0円")&amp;CHAR(10)&amp;VLOOKUP(#REF!,[7]令和3年度契約状況調査票!$E:$AR,32,FALSE),VLOOKUP(#REF!,[7]令和3年度契約状況調査票!$E:$AR,32,FALSE))))))))</f>
        <v>#REF!</v>
      </c>
    </row>
    <row r="67" spans="2:14" s="14" customFormat="1" ht="60" hidden="1" customHeight="1">
      <c r="B67" s="23" t="e">
        <f>IF(#REF!="","",VLOOKUP(#REF!,[7]令和3年度契約状況調査票!$E:$AR,5,FALSE))</f>
        <v>#REF!</v>
      </c>
      <c r="C67" s="25" t="e">
        <f>IF(#REF!="","",VLOOKUP(#REF!,[7]令和3年度契約状況調査票!$E:$AR,6,FALSE))</f>
        <v>#REF!</v>
      </c>
      <c r="D67" s="24" t="e">
        <f>IF(#REF!="","",VLOOKUP(#REF!,[7]令和3年度契約状況調査票!$E:$AR,9,FALSE))</f>
        <v>#REF!</v>
      </c>
      <c r="E67" s="23" t="e">
        <f>IF(#REF!="","",VLOOKUP(#REF!,[7]令和3年度契約状況調査票!$E:$AR,10,FALSE))</f>
        <v>#REF!</v>
      </c>
      <c r="F67" s="22" t="e">
        <f>IF(#REF!="","",VLOOKUP(#REF!,[7]令和3年度契約状況調査票!$E:$AR,11,FALSE))</f>
        <v>#REF!</v>
      </c>
      <c r="G67" s="21" t="e">
        <f>IF(#REF!="","",IF(VLOOKUP(#REF!,[7]令和3年度契約状況調査票!$E:$AR,12,FALSE)="②一般競争入札（総合評価方式）","一般競争入札"&amp;CHAR(10)&amp;"（総合評価方式）","一般競争入札"))</f>
        <v>#REF!</v>
      </c>
      <c r="H67"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7" s="19" t="e">
        <f>IF(#REF!="","",VLOOKUP(#REF!,[7]令和3年度契約状況調査票!$E:$AR,15,FALSE))</f>
        <v>#REF!</v>
      </c>
      <c r="J67"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7" s="17" t="e">
        <f>IF(#REF!="","",IF(VLOOKUP(#REF!,[7]令和3年度契約状況調査票!$E:$AR,27,FALSE)="①公益社団法人","公社",IF(VLOOKUP(#REF!,[7]令和3年度契約状況調査票!$E:$AR,27,FALSE)="②公益財団法人","公財","")))</f>
        <v>#REF!</v>
      </c>
      <c r="L67" s="17" t="e">
        <f>IF(#REF!="","",VLOOKUP(#REF!,[7]令和3年度契約状況調査票!$E:$AR,28,FALSE))</f>
        <v>#REF!</v>
      </c>
      <c r="M67" s="16" t="e">
        <f>IF(#REF!="","",IF(VLOOKUP(#REF!,[7]令和3年度契約状況調査票!$E:$AR,28,FALSE)="国所管",VLOOKUP(#REF!,[7]令和3年度契約状況調査票!$E:$AR,22,FALSE),""))</f>
        <v>#REF!</v>
      </c>
      <c r="N67" s="15" t="e">
        <f>IF(#REF!="","",IF(AND(P67="○",O67="分担契約/単価契約"),"単価契約"&amp;CHAR(10)&amp;"予定調達総額 "&amp;TEXT(VLOOKUP(#REF!,[7]令和3年度契約状況調査票!$E:$AR,16,FALSE),"#,##0円")&amp;"(B)"&amp;CHAR(10)&amp;"分担契約"&amp;CHAR(10)&amp;VLOOKUP(#REF!,[7]令和3年度契約状況調査票!$E:$AR,32,FALSE),IF(AND(P67="○",O67="分担契約"),"分担契約"&amp;CHAR(10)&amp;"契約総額 "&amp;TEXT(VLOOKUP(#REF!,[7]令和3年度契約状況調査票!$E:$AR,16,FALSE),"#,##0円")&amp;"(B)"&amp;CHAR(10)&amp;VLOOKUP(#REF!,[7]令和3年度契約状況調査票!$E:$AR,32,FALSE),(IF(O67="分担契約/単価契約","単価契約"&amp;CHAR(10)&amp;"予定調達総額 "&amp;TEXT(VLOOKUP(#REF!,[7]令和3年度契約状況調査票!$E:$AR,16,FALSE),"#,##0円")&amp;CHAR(10)&amp;"分担契約"&amp;CHAR(10)&amp;VLOOKUP(#REF!,[7]令和3年度契約状況調査票!$E:$AR,32,FALSE),IF(O67="分担契約","分担契約"&amp;CHAR(10)&amp;"契約総額 "&amp;TEXT(VLOOKUP(#REF!,[7]令和3年度契約状況調査票!$E:$AR,16,FALSE),"#,##0円")&amp;CHAR(10)&amp;VLOOKUP(#REF!,[7]令和3年度契約状況調査票!$E:$AR,32,FALSE),IF(O67="単価契約","単価契約"&amp;CHAR(10)&amp;"予定調達総額 "&amp;TEXT(VLOOKUP(#REF!,[7]令和3年度契約状況調査票!$E:$AR,16,FALSE),"#,##0円")&amp;CHAR(10)&amp;VLOOKUP(#REF!,[7]令和3年度契約状況調査票!$E:$AR,32,FALSE),VLOOKUP(#REF!,[7]令和3年度契約状況調査票!$E:$AR,32,FALSE))))))))</f>
        <v>#REF!</v>
      </c>
    </row>
    <row r="68" spans="2:14" s="14" customFormat="1" ht="60" hidden="1" customHeight="1">
      <c r="B68" s="23" t="e">
        <f>IF(#REF!="","",VLOOKUP(#REF!,[7]令和3年度契約状況調査票!$E:$AR,5,FALSE))</f>
        <v>#REF!</v>
      </c>
      <c r="C68" s="25" t="e">
        <f>IF(#REF!="","",VLOOKUP(#REF!,[7]令和3年度契約状況調査票!$E:$AR,6,FALSE))</f>
        <v>#REF!</v>
      </c>
      <c r="D68" s="24" t="e">
        <f>IF(#REF!="","",VLOOKUP(#REF!,[7]令和3年度契約状況調査票!$E:$AR,9,FALSE))</f>
        <v>#REF!</v>
      </c>
      <c r="E68" s="23" t="e">
        <f>IF(#REF!="","",VLOOKUP(#REF!,[7]令和3年度契約状況調査票!$E:$AR,10,FALSE))</f>
        <v>#REF!</v>
      </c>
      <c r="F68" s="22" t="e">
        <f>IF(#REF!="","",VLOOKUP(#REF!,[7]令和3年度契約状況調査票!$E:$AR,11,FALSE))</f>
        <v>#REF!</v>
      </c>
      <c r="G68" s="21" t="e">
        <f>IF(#REF!="","",IF(VLOOKUP(#REF!,[7]令和3年度契約状況調査票!$E:$AR,12,FALSE)="②一般競争入札（総合評価方式）","一般競争入札"&amp;CHAR(10)&amp;"（総合評価方式）","一般競争入札"))</f>
        <v>#REF!</v>
      </c>
      <c r="H68"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8" s="19" t="e">
        <f>IF(#REF!="","",VLOOKUP(#REF!,[7]令和3年度契約状況調査票!$E:$AR,15,FALSE))</f>
        <v>#REF!</v>
      </c>
      <c r="J68"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8" s="17" t="e">
        <f>IF(#REF!="","",IF(VLOOKUP(#REF!,[7]令和3年度契約状況調査票!$E:$AR,27,FALSE)="①公益社団法人","公社",IF(VLOOKUP(#REF!,[7]令和3年度契約状況調査票!$E:$AR,27,FALSE)="②公益財団法人","公財","")))</f>
        <v>#REF!</v>
      </c>
      <c r="L68" s="17" t="e">
        <f>IF(#REF!="","",VLOOKUP(#REF!,[7]令和3年度契約状況調査票!$E:$AR,28,FALSE))</f>
        <v>#REF!</v>
      </c>
      <c r="M68" s="16" t="e">
        <f>IF(#REF!="","",IF(VLOOKUP(#REF!,[7]令和3年度契約状況調査票!$E:$AR,28,FALSE)="国所管",VLOOKUP(#REF!,[7]令和3年度契約状況調査票!$E:$AR,22,FALSE),""))</f>
        <v>#REF!</v>
      </c>
      <c r="N68" s="15" t="e">
        <f>IF(#REF!="","",IF(AND(P68="○",O68="分担契約/単価契約"),"単価契約"&amp;CHAR(10)&amp;"予定調達総額 "&amp;TEXT(VLOOKUP(#REF!,[7]令和3年度契約状況調査票!$E:$AR,16,FALSE),"#,##0円")&amp;"(B)"&amp;CHAR(10)&amp;"分担契約"&amp;CHAR(10)&amp;VLOOKUP(#REF!,[7]令和3年度契約状況調査票!$E:$AR,32,FALSE),IF(AND(P68="○",O68="分担契約"),"分担契約"&amp;CHAR(10)&amp;"契約総額 "&amp;TEXT(VLOOKUP(#REF!,[7]令和3年度契約状況調査票!$E:$AR,16,FALSE),"#,##0円")&amp;"(B)"&amp;CHAR(10)&amp;VLOOKUP(#REF!,[7]令和3年度契約状況調査票!$E:$AR,32,FALSE),(IF(O68="分担契約/単価契約","単価契約"&amp;CHAR(10)&amp;"予定調達総額 "&amp;TEXT(VLOOKUP(#REF!,[7]令和3年度契約状況調査票!$E:$AR,16,FALSE),"#,##0円")&amp;CHAR(10)&amp;"分担契約"&amp;CHAR(10)&amp;VLOOKUP(#REF!,[7]令和3年度契約状況調査票!$E:$AR,32,FALSE),IF(O68="分担契約","分担契約"&amp;CHAR(10)&amp;"契約総額 "&amp;TEXT(VLOOKUP(#REF!,[7]令和3年度契約状況調査票!$E:$AR,16,FALSE),"#,##0円")&amp;CHAR(10)&amp;VLOOKUP(#REF!,[7]令和3年度契約状況調査票!$E:$AR,32,FALSE),IF(O68="単価契約","単価契約"&amp;CHAR(10)&amp;"予定調達総額 "&amp;TEXT(VLOOKUP(#REF!,[7]令和3年度契約状況調査票!$E:$AR,16,FALSE),"#,##0円")&amp;CHAR(10)&amp;VLOOKUP(#REF!,[7]令和3年度契約状況調査票!$E:$AR,32,FALSE),VLOOKUP(#REF!,[7]令和3年度契約状況調査票!$E:$AR,32,FALSE))))))))</f>
        <v>#REF!</v>
      </c>
    </row>
    <row r="69" spans="2:14" s="14" customFormat="1" ht="60" hidden="1" customHeight="1">
      <c r="B69" s="23" t="e">
        <f>IF(#REF!="","",VLOOKUP(#REF!,[7]令和3年度契約状況調査票!$E:$AR,5,FALSE))</f>
        <v>#REF!</v>
      </c>
      <c r="C69" s="25" t="e">
        <f>IF(#REF!="","",VLOOKUP(#REF!,[7]令和3年度契約状況調査票!$E:$AR,6,FALSE))</f>
        <v>#REF!</v>
      </c>
      <c r="D69" s="24" t="e">
        <f>IF(#REF!="","",VLOOKUP(#REF!,[7]令和3年度契約状況調査票!$E:$AR,9,FALSE))</f>
        <v>#REF!</v>
      </c>
      <c r="E69" s="23" t="e">
        <f>IF(#REF!="","",VLOOKUP(#REF!,[7]令和3年度契約状況調査票!$E:$AR,10,FALSE))</f>
        <v>#REF!</v>
      </c>
      <c r="F69" s="22" t="e">
        <f>IF(#REF!="","",VLOOKUP(#REF!,[7]令和3年度契約状況調査票!$E:$AR,11,FALSE))</f>
        <v>#REF!</v>
      </c>
      <c r="G69" s="21" t="e">
        <f>IF(#REF!="","",IF(VLOOKUP(#REF!,[7]令和3年度契約状況調査票!$E:$AR,12,FALSE)="②一般競争入札（総合評価方式）","一般競争入札"&amp;CHAR(10)&amp;"（総合評価方式）","一般競争入札"))</f>
        <v>#REF!</v>
      </c>
      <c r="H69"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69" s="19" t="e">
        <f>IF(#REF!="","",VLOOKUP(#REF!,[7]令和3年度契約状況調査票!$E:$AR,15,FALSE))</f>
        <v>#REF!</v>
      </c>
      <c r="J69"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69" s="17" t="e">
        <f>IF(#REF!="","",IF(VLOOKUP(#REF!,[7]令和3年度契約状況調査票!$E:$AR,27,FALSE)="①公益社団法人","公社",IF(VLOOKUP(#REF!,[7]令和3年度契約状況調査票!$E:$AR,27,FALSE)="②公益財団法人","公財","")))</f>
        <v>#REF!</v>
      </c>
      <c r="L69" s="17" t="e">
        <f>IF(#REF!="","",VLOOKUP(#REF!,[7]令和3年度契約状況調査票!$E:$AR,28,FALSE))</f>
        <v>#REF!</v>
      </c>
      <c r="M69" s="16" t="e">
        <f>IF(#REF!="","",IF(VLOOKUP(#REF!,[7]令和3年度契約状況調査票!$E:$AR,28,FALSE)="国所管",VLOOKUP(#REF!,[7]令和3年度契約状況調査票!$E:$AR,22,FALSE),""))</f>
        <v>#REF!</v>
      </c>
      <c r="N69" s="15" t="e">
        <f>IF(#REF!="","",IF(AND(P69="○",O69="分担契約/単価契約"),"単価契約"&amp;CHAR(10)&amp;"予定調達総額 "&amp;TEXT(VLOOKUP(#REF!,[7]令和3年度契約状況調査票!$E:$AR,16,FALSE),"#,##0円")&amp;"(B)"&amp;CHAR(10)&amp;"分担契約"&amp;CHAR(10)&amp;VLOOKUP(#REF!,[7]令和3年度契約状況調査票!$E:$AR,32,FALSE),IF(AND(P69="○",O69="分担契約"),"分担契約"&amp;CHAR(10)&amp;"契約総額 "&amp;TEXT(VLOOKUP(#REF!,[7]令和3年度契約状況調査票!$E:$AR,16,FALSE),"#,##0円")&amp;"(B)"&amp;CHAR(10)&amp;VLOOKUP(#REF!,[7]令和3年度契約状況調査票!$E:$AR,32,FALSE),(IF(O69="分担契約/単価契約","単価契約"&amp;CHAR(10)&amp;"予定調達総額 "&amp;TEXT(VLOOKUP(#REF!,[7]令和3年度契約状況調査票!$E:$AR,16,FALSE),"#,##0円")&amp;CHAR(10)&amp;"分担契約"&amp;CHAR(10)&amp;VLOOKUP(#REF!,[7]令和3年度契約状況調査票!$E:$AR,32,FALSE),IF(O69="分担契約","分担契約"&amp;CHAR(10)&amp;"契約総額 "&amp;TEXT(VLOOKUP(#REF!,[7]令和3年度契約状況調査票!$E:$AR,16,FALSE),"#,##0円")&amp;CHAR(10)&amp;VLOOKUP(#REF!,[7]令和3年度契約状況調査票!$E:$AR,32,FALSE),IF(O69="単価契約","単価契約"&amp;CHAR(10)&amp;"予定調達総額 "&amp;TEXT(VLOOKUP(#REF!,[7]令和3年度契約状況調査票!$E:$AR,16,FALSE),"#,##0円")&amp;CHAR(10)&amp;VLOOKUP(#REF!,[7]令和3年度契約状況調査票!$E:$AR,32,FALSE),VLOOKUP(#REF!,[7]令和3年度契約状況調査票!$E:$AR,32,FALSE))))))))</f>
        <v>#REF!</v>
      </c>
    </row>
    <row r="70" spans="2:14" s="14" customFormat="1" ht="60" hidden="1" customHeight="1">
      <c r="B70" s="23" t="e">
        <f>IF(#REF!="","",VLOOKUP(#REF!,[7]令和3年度契約状況調査票!$E:$AR,5,FALSE))</f>
        <v>#REF!</v>
      </c>
      <c r="C70" s="25" t="e">
        <f>IF(#REF!="","",VLOOKUP(#REF!,[7]令和3年度契約状況調査票!$E:$AR,6,FALSE))</f>
        <v>#REF!</v>
      </c>
      <c r="D70" s="24" t="e">
        <f>IF(#REF!="","",VLOOKUP(#REF!,[7]令和3年度契約状況調査票!$E:$AR,9,FALSE))</f>
        <v>#REF!</v>
      </c>
      <c r="E70" s="23" t="e">
        <f>IF(#REF!="","",VLOOKUP(#REF!,[7]令和3年度契約状況調査票!$E:$AR,10,FALSE))</f>
        <v>#REF!</v>
      </c>
      <c r="F70" s="22" t="e">
        <f>IF(#REF!="","",VLOOKUP(#REF!,[7]令和3年度契約状況調査票!$E:$AR,11,FALSE))</f>
        <v>#REF!</v>
      </c>
      <c r="G70" s="21" t="e">
        <f>IF(#REF!="","",IF(VLOOKUP(#REF!,[7]令和3年度契約状況調査票!$E:$AR,12,FALSE)="②一般競争入札（総合評価方式）","一般競争入札"&amp;CHAR(10)&amp;"（総合評価方式）","一般競争入札"))</f>
        <v>#REF!</v>
      </c>
      <c r="H70"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0" s="19" t="e">
        <f>IF(#REF!="","",VLOOKUP(#REF!,[7]令和3年度契約状況調査票!$E:$AR,15,FALSE))</f>
        <v>#REF!</v>
      </c>
      <c r="J70"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0" s="17" t="e">
        <f>IF(#REF!="","",IF(VLOOKUP(#REF!,[7]令和3年度契約状況調査票!$E:$AR,27,FALSE)="①公益社団法人","公社",IF(VLOOKUP(#REF!,[7]令和3年度契約状況調査票!$E:$AR,27,FALSE)="②公益財団法人","公財","")))</f>
        <v>#REF!</v>
      </c>
      <c r="L70" s="17" t="e">
        <f>IF(#REF!="","",VLOOKUP(#REF!,[7]令和3年度契約状況調査票!$E:$AR,28,FALSE))</f>
        <v>#REF!</v>
      </c>
      <c r="M70" s="16" t="e">
        <f>IF(#REF!="","",IF(VLOOKUP(#REF!,[7]令和3年度契約状況調査票!$E:$AR,28,FALSE)="国所管",VLOOKUP(#REF!,[7]令和3年度契約状況調査票!$E:$AR,22,FALSE),""))</f>
        <v>#REF!</v>
      </c>
      <c r="N70" s="15" t="e">
        <f>IF(#REF!="","",IF(AND(P70="○",O70="分担契約/単価契約"),"単価契約"&amp;CHAR(10)&amp;"予定調達総額 "&amp;TEXT(VLOOKUP(#REF!,[7]令和3年度契約状況調査票!$E:$AR,16,FALSE),"#,##0円")&amp;"(B)"&amp;CHAR(10)&amp;"分担契約"&amp;CHAR(10)&amp;VLOOKUP(#REF!,[7]令和3年度契約状況調査票!$E:$AR,32,FALSE),IF(AND(P70="○",O70="分担契約"),"分担契約"&amp;CHAR(10)&amp;"契約総額 "&amp;TEXT(VLOOKUP(#REF!,[7]令和3年度契約状況調査票!$E:$AR,16,FALSE),"#,##0円")&amp;"(B)"&amp;CHAR(10)&amp;VLOOKUP(#REF!,[7]令和3年度契約状況調査票!$E:$AR,32,FALSE),(IF(O70="分担契約/単価契約","単価契約"&amp;CHAR(10)&amp;"予定調達総額 "&amp;TEXT(VLOOKUP(#REF!,[7]令和3年度契約状況調査票!$E:$AR,16,FALSE),"#,##0円")&amp;CHAR(10)&amp;"分担契約"&amp;CHAR(10)&amp;VLOOKUP(#REF!,[7]令和3年度契約状況調査票!$E:$AR,32,FALSE),IF(O70="分担契約","分担契約"&amp;CHAR(10)&amp;"契約総額 "&amp;TEXT(VLOOKUP(#REF!,[7]令和3年度契約状況調査票!$E:$AR,16,FALSE),"#,##0円")&amp;CHAR(10)&amp;VLOOKUP(#REF!,[7]令和3年度契約状況調査票!$E:$AR,32,FALSE),IF(O70="単価契約","単価契約"&amp;CHAR(10)&amp;"予定調達総額 "&amp;TEXT(VLOOKUP(#REF!,[7]令和3年度契約状況調査票!$E:$AR,16,FALSE),"#,##0円")&amp;CHAR(10)&amp;VLOOKUP(#REF!,[7]令和3年度契約状況調査票!$E:$AR,32,FALSE),VLOOKUP(#REF!,[7]令和3年度契約状況調査票!$E:$AR,32,FALSE))))))))</f>
        <v>#REF!</v>
      </c>
    </row>
    <row r="71" spans="2:14" s="14" customFormat="1" ht="60" hidden="1" customHeight="1">
      <c r="B71" s="23" t="e">
        <f>IF(#REF!="","",VLOOKUP(#REF!,[7]令和3年度契約状況調査票!$E:$AR,5,FALSE))</f>
        <v>#REF!</v>
      </c>
      <c r="C71" s="25" t="e">
        <f>IF(#REF!="","",VLOOKUP(#REF!,[7]令和3年度契約状況調査票!$E:$AR,6,FALSE))</f>
        <v>#REF!</v>
      </c>
      <c r="D71" s="24" t="e">
        <f>IF(#REF!="","",VLOOKUP(#REF!,[7]令和3年度契約状況調査票!$E:$AR,9,FALSE))</f>
        <v>#REF!</v>
      </c>
      <c r="E71" s="23" t="e">
        <f>IF(#REF!="","",VLOOKUP(#REF!,[7]令和3年度契約状況調査票!$E:$AR,10,FALSE))</f>
        <v>#REF!</v>
      </c>
      <c r="F71" s="22" t="e">
        <f>IF(#REF!="","",VLOOKUP(#REF!,[7]令和3年度契約状況調査票!$E:$AR,11,FALSE))</f>
        <v>#REF!</v>
      </c>
      <c r="G71" s="21" t="e">
        <f>IF(#REF!="","",IF(VLOOKUP(#REF!,[7]令和3年度契約状況調査票!$E:$AR,12,FALSE)="②一般競争入札（総合評価方式）","一般競争入札"&amp;CHAR(10)&amp;"（総合評価方式）","一般競争入札"))</f>
        <v>#REF!</v>
      </c>
      <c r="H71"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1" s="19" t="e">
        <f>IF(#REF!="","",VLOOKUP(#REF!,[7]令和3年度契約状況調査票!$E:$AR,15,FALSE))</f>
        <v>#REF!</v>
      </c>
      <c r="J71"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1" s="17" t="e">
        <f>IF(#REF!="","",IF(VLOOKUP(#REF!,[7]令和3年度契約状況調査票!$E:$AR,27,FALSE)="①公益社団法人","公社",IF(VLOOKUP(#REF!,[7]令和3年度契約状況調査票!$E:$AR,27,FALSE)="②公益財団法人","公財","")))</f>
        <v>#REF!</v>
      </c>
      <c r="L71" s="17" t="e">
        <f>IF(#REF!="","",VLOOKUP(#REF!,[7]令和3年度契約状況調査票!$E:$AR,28,FALSE))</f>
        <v>#REF!</v>
      </c>
      <c r="M71" s="16" t="e">
        <f>IF(#REF!="","",IF(VLOOKUP(#REF!,[7]令和3年度契約状況調査票!$E:$AR,28,FALSE)="国所管",VLOOKUP(#REF!,[7]令和3年度契約状況調査票!$E:$AR,22,FALSE),""))</f>
        <v>#REF!</v>
      </c>
      <c r="N71" s="15" t="e">
        <f>IF(#REF!="","",IF(AND(P71="○",O71="分担契約/単価契約"),"単価契約"&amp;CHAR(10)&amp;"予定調達総額 "&amp;TEXT(VLOOKUP(#REF!,[7]令和3年度契約状況調査票!$E:$AR,16,FALSE),"#,##0円")&amp;"(B)"&amp;CHAR(10)&amp;"分担契約"&amp;CHAR(10)&amp;VLOOKUP(#REF!,[7]令和3年度契約状況調査票!$E:$AR,32,FALSE),IF(AND(P71="○",O71="分担契約"),"分担契約"&amp;CHAR(10)&amp;"契約総額 "&amp;TEXT(VLOOKUP(#REF!,[7]令和3年度契約状況調査票!$E:$AR,16,FALSE),"#,##0円")&amp;"(B)"&amp;CHAR(10)&amp;VLOOKUP(#REF!,[7]令和3年度契約状況調査票!$E:$AR,32,FALSE),(IF(O71="分担契約/単価契約","単価契約"&amp;CHAR(10)&amp;"予定調達総額 "&amp;TEXT(VLOOKUP(#REF!,[7]令和3年度契約状況調査票!$E:$AR,16,FALSE),"#,##0円")&amp;CHAR(10)&amp;"分担契約"&amp;CHAR(10)&amp;VLOOKUP(#REF!,[7]令和3年度契約状況調査票!$E:$AR,32,FALSE),IF(O71="分担契約","分担契約"&amp;CHAR(10)&amp;"契約総額 "&amp;TEXT(VLOOKUP(#REF!,[7]令和3年度契約状況調査票!$E:$AR,16,FALSE),"#,##0円")&amp;CHAR(10)&amp;VLOOKUP(#REF!,[7]令和3年度契約状況調査票!$E:$AR,32,FALSE),IF(O71="単価契約","単価契約"&amp;CHAR(10)&amp;"予定調達総額 "&amp;TEXT(VLOOKUP(#REF!,[7]令和3年度契約状況調査票!$E:$AR,16,FALSE),"#,##0円")&amp;CHAR(10)&amp;VLOOKUP(#REF!,[7]令和3年度契約状況調査票!$E:$AR,32,FALSE),VLOOKUP(#REF!,[7]令和3年度契約状況調査票!$E:$AR,32,FALSE))))))))</f>
        <v>#REF!</v>
      </c>
    </row>
    <row r="72" spans="2:14" s="14" customFormat="1" ht="60" hidden="1" customHeight="1">
      <c r="B72" s="23" t="e">
        <f>IF(#REF!="","",VLOOKUP(#REF!,[7]令和3年度契約状況調査票!$E:$AR,5,FALSE))</f>
        <v>#REF!</v>
      </c>
      <c r="C72" s="25" t="e">
        <f>IF(#REF!="","",VLOOKUP(#REF!,[7]令和3年度契約状況調査票!$E:$AR,6,FALSE))</f>
        <v>#REF!</v>
      </c>
      <c r="D72" s="24" t="e">
        <f>IF(#REF!="","",VLOOKUP(#REF!,[7]令和3年度契約状況調査票!$E:$AR,9,FALSE))</f>
        <v>#REF!</v>
      </c>
      <c r="E72" s="23" t="e">
        <f>IF(#REF!="","",VLOOKUP(#REF!,[7]令和3年度契約状況調査票!$E:$AR,10,FALSE))</f>
        <v>#REF!</v>
      </c>
      <c r="F72" s="22" t="e">
        <f>IF(#REF!="","",VLOOKUP(#REF!,[7]令和3年度契約状況調査票!$E:$AR,11,FALSE))</f>
        <v>#REF!</v>
      </c>
      <c r="G72" s="21" t="e">
        <f>IF(#REF!="","",IF(VLOOKUP(#REF!,[7]令和3年度契約状況調査票!$E:$AR,12,FALSE)="②一般競争入札（総合評価方式）","一般競争入札"&amp;CHAR(10)&amp;"（総合評価方式）","一般競争入札"))</f>
        <v>#REF!</v>
      </c>
      <c r="H72"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2" s="19" t="e">
        <f>IF(#REF!="","",VLOOKUP(#REF!,[7]令和3年度契約状況調査票!$E:$AR,15,FALSE))</f>
        <v>#REF!</v>
      </c>
      <c r="J72"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2" s="17" t="e">
        <f>IF(#REF!="","",IF(VLOOKUP(#REF!,[7]令和3年度契約状況調査票!$E:$AR,27,FALSE)="①公益社団法人","公社",IF(VLOOKUP(#REF!,[7]令和3年度契約状況調査票!$E:$AR,27,FALSE)="②公益財団法人","公財","")))</f>
        <v>#REF!</v>
      </c>
      <c r="L72" s="17" t="e">
        <f>IF(#REF!="","",VLOOKUP(#REF!,[7]令和3年度契約状況調査票!$E:$AR,28,FALSE))</f>
        <v>#REF!</v>
      </c>
      <c r="M72" s="16" t="e">
        <f>IF(#REF!="","",IF(VLOOKUP(#REF!,[7]令和3年度契約状況調査票!$E:$AR,28,FALSE)="国所管",VLOOKUP(#REF!,[7]令和3年度契約状況調査票!$E:$AR,22,FALSE),""))</f>
        <v>#REF!</v>
      </c>
      <c r="N72" s="15" t="e">
        <f>IF(#REF!="","",IF(AND(P72="○",O72="分担契約/単価契約"),"単価契約"&amp;CHAR(10)&amp;"予定調達総額 "&amp;TEXT(VLOOKUP(#REF!,[7]令和3年度契約状況調査票!$E:$AR,16,FALSE),"#,##0円")&amp;"(B)"&amp;CHAR(10)&amp;"分担契約"&amp;CHAR(10)&amp;VLOOKUP(#REF!,[7]令和3年度契約状況調査票!$E:$AR,32,FALSE),IF(AND(P72="○",O72="分担契約"),"分担契約"&amp;CHAR(10)&amp;"契約総額 "&amp;TEXT(VLOOKUP(#REF!,[7]令和3年度契約状況調査票!$E:$AR,16,FALSE),"#,##0円")&amp;"(B)"&amp;CHAR(10)&amp;VLOOKUP(#REF!,[7]令和3年度契約状況調査票!$E:$AR,32,FALSE),(IF(O72="分担契約/単価契約","単価契約"&amp;CHAR(10)&amp;"予定調達総額 "&amp;TEXT(VLOOKUP(#REF!,[7]令和3年度契約状況調査票!$E:$AR,16,FALSE),"#,##0円")&amp;CHAR(10)&amp;"分担契約"&amp;CHAR(10)&amp;VLOOKUP(#REF!,[7]令和3年度契約状況調査票!$E:$AR,32,FALSE),IF(O72="分担契約","分担契約"&amp;CHAR(10)&amp;"契約総額 "&amp;TEXT(VLOOKUP(#REF!,[7]令和3年度契約状況調査票!$E:$AR,16,FALSE),"#,##0円")&amp;CHAR(10)&amp;VLOOKUP(#REF!,[7]令和3年度契約状況調査票!$E:$AR,32,FALSE),IF(O72="単価契約","単価契約"&amp;CHAR(10)&amp;"予定調達総額 "&amp;TEXT(VLOOKUP(#REF!,[7]令和3年度契約状況調査票!$E:$AR,16,FALSE),"#,##0円")&amp;CHAR(10)&amp;VLOOKUP(#REF!,[7]令和3年度契約状況調査票!$E:$AR,32,FALSE),VLOOKUP(#REF!,[7]令和3年度契約状況調査票!$E:$AR,32,FALSE))))))))</f>
        <v>#REF!</v>
      </c>
    </row>
    <row r="73" spans="2:14" s="14" customFormat="1" ht="60" hidden="1" customHeight="1">
      <c r="B73" s="23" t="e">
        <f>IF(#REF!="","",VLOOKUP(#REF!,[7]令和3年度契約状況調査票!$E:$AR,5,FALSE))</f>
        <v>#REF!</v>
      </c>
      <c r="C73" s="25" t="e">
        <f>IF(#REF!="","",VLOOKUP(#REF!,[7]令和3年度契約状況調査票!$E:$AR,6,FALSE))</f>
        <v>#REF!</v>
      </c>
      <c r="D73" s="24" t="e">
        <f>IF(#REF!="","",VLOOKUP(#REF!,[7]令和3年度契約状況調査票!$E:$AR,9,FALSE))</f>
        <v>#REF!</v>
      </c>
      <c r="E73" s="23" t="e">
        <f>IF(#REF!="","",VLOOKUP(#REF!,[7]令和3年度契約状況調査票!$E:$AR,10,FALSE))</f>
        <v>#REF!</v>
      </c>
      <c r="F73" s="22" t="e">
        <f>IF(#REF!="","",VLOOKUP(#REF!,[7]令和3年度契約状況調査票!$E:$AR,11,FALSE))</f>
        <v>#REF!</v>
      </c>
      <c r="G73" s="21" t="e">
        <f>IF(#REF!="","",IF(VLOOKUP(#REF!,[7]令和3年度契約状況調査票!$E:$AR,12,FALSE)="②一般競争入札（総合評価方式）","一般競争入札"&amp;CHAR(10)&amp;"（総合評価方式）","一般競争入札"))</f>
        <v>#REF!</v>
      </c>
      <c r="H73"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3" s="19" t="e">
        <f>IF(#REF!="","",VLOOKUP(#REF!,[7]令和3年度契約状況調査票!$E:$AR,15,FALSE))</f>
        <v>#REF!</v>
      </c>
      <c r="J73"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3" s="17" t="e">
        <f>IF(#REF!="","",IF(VLOOKUP(#REF!,[7]令和3年度契約状況調査票!$E:$AR,27,FALSE)="①公益社団法人","公社",IF(VLOOKUP(#REF!,[7]令和3年度契約状況調査票!$E:$AR,27,FALSE)="②公益財団法人","公財","")))</f>
        <v>#REF!</v>
      </c>
      <c r="L73" s="17" t="e">
        <f>IF(#REF!="","",VLOOKUP(#REF!,[7]令和3年度契約状況調査票!$E:$AR,28,FALSE))</f>
        <v>#REF!</v>
      </c>
      <c r="M73" s="16" t="e">
        <f>IF(#REF!="","",IF(VLOOKUP(#REF!,[7]令和3年度契約状況調査票!$E:$AR,28,FALSE)="国所管",VLOOKUP(#REF!,[7]令和3年度契約状況調査票!$E:$AR,22,FALSE),""))</f>
        <v>#REF!</v>
      </c>
      <c r="N73" s="15" t="e">
        <f>IF(#REF!="","",IF(AND(P73="○",O73="分担契約/単価契約"),"単価契約"&amp;CHAR(10)&amp;"予定調達総額 "&amp;TEXT(VLOOKUP(#REF!,[7]令和3年度契約状況調査票!$E:$AR,16,FALSE),"#,##0円")&amp;"(B)"&amp;CHAR(10)&amp;"分担契約"&amp;CHAR(10)&amp;VLOOKUP(#REF!,[7]令和3年度契約状況調査票!$E:$AR,32,FALSE),IF(AND(P73="○",O73="分担契約"),"分担契約"&amp;CHAR(10)&amp;"契約総額 "&amp;TEXT(VLOOKUP(#REF!,[7]令和3年度契約状況調査票!$E:$AR,16,FALSE),"#,##0円")&amp;"(B)"&amp;CHAR(10)&amp;VLOOKUP(#REF!,[7]令和3年度契約状況調査票!$E:$AR,32,FALSE),(IF(O73="分担契約/単価契約","単価契約"&amp;CHAR(10)&amp;"予定調達総額 "&amp;TEXT(VLOOKUP(#REF!,[7]令和3年度契約状況調査票!$E:$AR,16,FALSE),"#,##0円")&amp;CHAR(10)&amp;"分担契約"&amp;CHAR(10)&amp;VLOOKUP(#REF!,[7]令和3年度契約状況調査票!$E:$AR,32,FALSE),IF(O73="分担契約","分担契約"&amp;CHAR(10)&amp;"契約総額 "&amp;TEXT(VLOOKUP(#REF!,[7]令和3年度契約状況調査票!$E:$AR,16,FALSE),"#,##0円")&amp;CHAR(10)&amp;VLOOKUP(#REF!,[7]令和3年度契約状況調査票!$E:$AR,32,FALSE),IF(O73="単価契約","単価契約"&amp;CHAR(10)&amp;"予定調達総額 "&amp;TEXT(VLOOKUP(#REF!,[7]令和3年度契約状況調査票!$E:$AR,16,FALSE),"#,##0円")&amp;CHAR(10)&amp;VLOOKUP(#REF!,[7]令和3年度契約状況調査票!$E:$AR,32,FALSE),VLOOKUP(#REF!,[7]令和3年度契約状況調査票!$E:$AR,32,FALSE))))))))</f>
        <v>#REF!</v>
      </c>
    </row>
    <row r="74" spans="2:14" s="14" customFormat="1" ht="60" hidden="1" customHeight="1">
      <c r="B74" s="23" t="e">
        <f>IF(#REF!="","",VLOOKUP(#REF!,[7]令和3年度契約状況調査票!$E:$AR,5,FALSE))</f>
        <v>#REF!</v>
      </c>
      <c r="C74" s="25" t="e">
        <f>IF(#REF!="","",VLOOKUP(#REF!,[7]令和3年度契約状況調査票!$E:$AR,6,FALSE))</f>
        <v>#REF!</v>
      </c>
      <c r="D74" s="24" t="e">
        <f>IF(#REF!="","",VLOOKUP(#REF!,[7]令和3年度契約状況調査票!$E:$AR,9,FALSE))</f>
        <v>#REF!</v>
      </c>
      <c r="E74" s="23" t="e">
        <f>IF(#REF!="","",VLOOKUP(#REF!,[7]令和3年度契約状況調査票!$E:$AR,10,FALSE))</f>
        <v>#REF!</v>
      </c>
      <c r="F74" s="22" t="e">
        <f>IF(#REF!="","",VLOOKUP(#REF!,[7]令和3年度契約状況調査票!$E:$AR,11,FALSE))</f>
        <v>#REF!</v>
      </c>
      <c r="G74" s="21" t="e">
        <f>IF(#REF!="","",IF(VLOOKUP(#REF!,[7]令和3年度契約状況調査票!$E:$AR,12,FALSE)="②一般競争入札（総合評価方式）","一般競争入札"&amp;CHAR(10)&amp;"（総合評価方式）","一般競争入札"))</f>
        <v>#REF!</v>
      </c>
      <c r="H74"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4" s="19" t="e">
        <f>IF(#REF!="","",VLOOKUP(#REF!,[7]令和3年度契約状況調査票!$E:$AR,15,FALSE))</f>
        <v>#REF!</v>
      </c>
      <c r="J74"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4" s="17" t="e">
        <f>IF(#REF!="","",IF(VLOOKUP(#REF!,[7]令和3年度契約状況調査票!$E:$AR,27,FALSE)="①公益社団法人","公社",IF(VLOOKUP(#REF!,[7]令和3年度契約状況調査票!$E:$AR,27,FALSE)="②公益財団法人","公財","")))</f>
        <v>#REF!</v>
      </c>
      <c r="L74" s="17" t="e">
        <f>IF(#REF!="","",VLOOKUP(#REF!,[7]令和3年度契約状況調査票!$E:$AR,28,FALSE))</f>
        <v>#REF!</v>
      </c>
      <c r="M74" s="16" t="e">
        <f>IF(#REF!="","",IF(VLOOKUP(#REF!,[7]令和3年度契約状況調査票!$E:$AR,28,FALSE)="国所管",VLOOKUP(#REF!,[7]令和3年度契約状況調査票!$E:$AR,22,FALSE),""))</f>
        <v>#REF!</v>
      </c>
      <c r="N74" s="15" t="e">
        <f>IF(#REF!="","",IF(AND(P74="○",O74="分担契約/単価契約"),"単価契約"&amp;CHAR(10)&amp;"予定調達総額 "&amp;TEXT(VLOOKUP(#REF!,[7]令和3年度契約状況調査票!$E:$AR,16,FALSE),"#,##0円")&amp;"(B)"&amp;CHAR(10)&amp;"分担契約"&amp;CHAR(10)&amp;VLOOKUP(#REF!,[7]令和3年度契約状況調査票!$E:$AR,32,FALSE),IF(AND(P74="○",O74="分担契約"),"分担契約"&amp;CHAR(10)&amp;"契約総額 "&amp;TEXT(VLOOKUP(#REF!,[7]令和3年度契約状況調査票!$E:$AR,16,FALSE),"#,##0円")&amp;"(B)"&amp;CHAR(10)&amp;VLOOKUP(#REF!,[7]令和3年度契約状況調査票!$E:$AR,32,FALSE),(IF(O74="分担契約/単価契約","単価契約"&amp;CHAR(10)&amp;"予定調達総額 "&amp;TEXT(VLOOKUP(#REF!,[7]令和3年度契約状況調査票!$E:$AR,16,FALSE),"#,##0円")&amp;CHAR(10)&amp;"分担契約"&amp;CHAR(10)&amp;VLOOKUP(#REF!,[7]令和3年度契約状況調査票!$E:$AR,32,FALSE),IF(O74="分担契約","分担契約"&amp;CHAR(10)&amp;"契約総額 "&amp;TEXT(VLOOKUP(#REF!,[7]令和3年度契約状況調査票!$E:$AR,16,FALSE),"#,##0円")&amp;CHAR(10)&amp;VLOOKUP(#REF!,[7]令和3年度契約状況調査票!$E:$AR,32,FALSE),IF(O74="単価契約","単価契約"&amp;CHAR(10)&amp;"予定調達総額 "&amp;TEXT(VLOOKUP(#REF!,[7]令和3年度契約状況調査票!$E:$AR,16,FALSE),"#,##0円")&amp;CHAR(10)&amp;VLOOKUP(#REF!,[7]令和3年度契約状況調査票!$E:$AR,32,FALSE),VLOOKUP(#REF!,[7]令和3年度契約状況調査票!$E:$AR,32,FALSE))))))))</f>
        <v>#REF!</v>
      </c>
    </row>
    <row r="75" spans="2:14" s="14" customFormat="1" ht="60" hidden="1" customHeight="1">
      <c r="B75" s="23" t="e">
        <f>IF(#REF!="","",VLOOKUP(#REF!,[7]令和3年度契約状況調査票!$E:$AR,5,FALSE))</f>
        <v>#REF!</v>
      </c>
      <c r="C75" s="25" t="e">
        <f>IF(#REF!="","",VLOOKUP(#REF!,[7]令和3年度契約状況調査票!$E:$AR,6,FALSE))</f>
        <v>#REF!</v>
      </c>
      <c r="D75" s="24" t="e">
        <f>IF(#REF!="","",VLOOKUP(#REF!,[7]令和3年度契約状況調査票!$E:$AR,9,FALSE))</f>
        <v>#REF!</v>
      </c>
      <c r="E75" s="23" t="e">
        <f>IF(#REF!="","",VLOOKUP(#REF!,[7]令和3年度契約状況調査票!$E:$AR,10,FALSE))</f>
        <v>#REF!</v>
      </c>
      <c r="F75" s="22" t="e">
        <f>IF(#REF!="","",VLOOKUP(#REF!,[7]令和3年度契約状況調査票!$E:$AR,11,FALSE))</f>
        <v>#REF!</v>
      </c>
      <c r="G75" s="21" t="e">
        <f>IF(#REF!="","",IF(VLOOKUP(#REF!,[7]令和3年度契約状況調査票!$E:$AR,12,FALSE)="②一般競争入札（総合評価方式）","一般競争入札"&amp;CHAR(10)&amp;"（総合評価方式）","一般競争入札"))</f>
        <v>#REF!</v>
      </c>
      <c r="H75"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5" s="19" t="e">
        <f>IF(#REF!="","",VLOOKUP(#REF!,[7]令和3年度契約状況調査票!$E:$AR,15,FALSE))</f>
        <v>#REF!</v>
      </c>
      <c r="J75"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5" s="17" t="e">
        <f>IF(#REF!="","",IF(VLOOKUP(#REF!,[7]令和3年度契約状況調査票!$E:$AR,27,FALSE)="①公益社団法人","公社",IF(VLOOKUP(#REF!,[7]令和3年度契約状況調査票!$E:$AR,27,FALSE)="②公益財団法人","公財","")))</f>
        <v>#REF!</v>
      </c>
      <c r="L75" s="17" t="e">
        <f>IF(#REF!="","",VLOOKUP(#REF!,[7]令和3年度契約状況調査票!$E:$AR,28,FALSE))</f>
        <v>#REF!</v>
      </c>
      <c r="M75" s="16" t="e">
        <f>IF(#REF!="","",IF(VLOOKUP(#REF!,[7]令和3年度契約状況調査票!$E:$AR,28,FALSE)="国所管",VLOOKUP(#REF!,[7]令和3年度契約状況調査票!$E:$AR,22,FALSE),""))</f>
        <v>#REF!</v>
      </c>
      <c r="N75" s="15" t="e">
        <f>IF(#REF!="","",IF(AND(P75="○",O75="分担契約/単価契約"),"単価契約"&amp;CHAR(10)&amp;"予定調達総額 "&amp;TEXT(VLOOKUP(#REF!,[7]令和3年度契約状況調査票!$E:$AR,16,FALSE),"#,##0円")&amp;"(B)"&amp;CHAR(10)&amp;"分担契約"&amp;CHAR(10)&amp;VLOOKUP(#REF!,[7]令和3年度契約状況調査票!$E:$AR,32,FALSE),IF(AND(P75="○",O75="分担契約"),"分担契約"&amp;CHAR(10)&amp;"契約総額 "&amp;TEXT(VLOOKUP(#REF!,[7]令和3年度契約状況調査票!$E:$AR,16,FALSE),"#,##0円")&amp;"(B)"&amp;CHAR(10)&amp;VLOOKUP(#REF!,[7]令和3年度契約状況調査票!$E:$AR,32,FALSE),(IF(O75="分担契約/単価契約","単価契約"&amp;CHAR(10)&amp;"予定調達総額 "&amp;TEXT(VLOOKUP(#REF!,[7]令和3年度契約状況調査票!$E:$AR,16,FALSE),"#,##0円")&amp;CHAR(10)&amp;"分担契約"&amp;CHAR(10)&amp;VLOOKUP(#REF!,[7]令和3年度契約状況調査票!$E:$AR,32,FALSE),IF(O75="分担契約","分担契約"&amp;CHAR(10)&amp;"契約総額 "&amp;TEXT(VLOOKUP(#REF!,[7]令和3年度契約状況調査票!$E:$AR,16,FALSE),"#,##0円")&amp;CHAR(10)&amp;VLOOKUP(#REF!,[7]令和3年度契約状況調査票!$E:$AR,32,FALSE),IF(O75="単価契約","単価契約"&amp;CHAR(10)&amp;"予定調達総額 "&amp;TEXT(VLOOKUP(#REF!,[7]令和3年度契約状況調査票!$E:$AR,16,FALSE),"#,##0円")&amp;CHAR(10)&amp;VLOOKUP(#REF!,[7]令和3年度契約状況調査票!$E:$AR,32,FALSE),VLOOKUP(#REF!,[7]令和3年度契約状況調査票!$E:$AR,32,FALSE))))))))</f>
        <v>#REF!</v>
      </c>
    </row>
    <row r="76" spans="2:14" s="14" customFormat="1" ht="60" hidden="1" customHeight="1">
      <c r="B76" s="23" t="e">
        <f>IF(#REF!="","",VLOOKUP(#REF!,[7]令和3年度契約状況調査票!$E:$AR,5,FALSE))</f>
        <v>#REF!</v>
      </c>
      <c r="C76" s="25" t="e">
        <f>IF(#REF!="","",VLOOKUP(#REF!,[7]令和3年度契約状況調査票!$E:$AR,6,FALSE))</f>
        <v>#REF!</v>
      </c>
      <c r="D76" s="24" t="e">
        <f>IF(#REF!="","",VLOOKUP(#REF!,[7]令和3年度契約状況調査票!$E:$AR,9,FALSE))</f>
        <v>#REF!</v>
      </c>
      <c r="E76" s="23" t="e">
        <f>IF(#REF!="","",VLOOKUP(#REF!,[7]令和3年度契約状況調査票!$E:$AR,10,FALSE))</f>
        <v>#REF!</v>
      </c>
      <c r="F76" s="22" t="e">
        <f>IF(#REF!="","",VLOOKUP(#REF!,[7]令和3年度契約状況調査票!$E:$AR,11,FALSE))</f>
        <v>#REF!</v>
      </c>
      <c r="G76" s="21" t="e">
        <f>IF(#REF!="","",IF(VLOOKUP(#REF!,[7]令和3年度契約状況調査票!$E:$AR,12,FALSE)="②一般競争入札（総合評価方式）","一般競争入札"&amp;CHAR(10)&amp;"（総合評価方式）","一般競争入札"))</f>
        <v>#REF!</v>
      </c>
      <c r="H76"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6" s="19" t="e">
        <f>IF(#REF!="","",VLOOKUP(#REF!,[7]令和3年度契約状況調査票!$E:$AR,15,FALSE))</f>
        <v>#REF!</v>
      </c>
      <c r="J76"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6" s="17" t="e">
        <f>IF(#REF!="","",IF(VLOOKUP(#REF!,[7]令和3年度契約状況調査票!$E:$AR,27,FALSE)="①公益社団法人","公社",IF(VLOOKUP(#REF!,[7]令和3年度契約状況調査票!$E:$AR,27,FALSE)="②公益財団法人","公財","")))</f>
        <v>#REF!</v>
      </c>
      <c r="L76" s="17" t="e">
        <f>IF(#REF!="","",VLOOKUP(#REF!,[7]令和3年度契約状況調査票!$E:$AR,28,FALSE))</f>
        <v>#REF!</v>
      </c>
      <c r="M76" s="16" t="e">
        <f>IF(#REF!="","",IF(VLOOKUP(#REF!,[7]令和3年度契約状況調査票!$E:$AR,28,FALSE)="国所管",VLOOKUP(#REF!,[7]令和3年度契約状況調査票!$E:$AR,22,FALSE),""))</f>
        <v>#REF!</v>
      </c>
      <c r="N76" s="15" t="e">
        <f>IF(#REF!="","",IF(AND(P76="○",O76="分担契約/単価契約"),"単価契約"&amp;CHAR(10)&amp;"予定調達総額 "&amp;TEXT(VLOOKUP(#REF!,[7]令和3年度契約状況調査票!$E:$AR,16,FALSE),"#,##0円")&amp;"(B)"&amp;CHAR(10)&amp;"分担契約"&amp;CHAR(10)&amp;VLOOKUP(#REF!,[7]令和3年度契約状況調査票!$E:$AR,32,FALSE),IF(AND(P76="○",O76="分担契約"),"分担契約"&amp;CHAR(10)&amp;"契約総額 "&amp;TEXT(VLOOKUP(#REF!,[7]令和3年度契約状況調査票!$E:$AR,16,FALSE),"#,##0円")&amp;"(B)"&amp;CHAR(10)&amp;VLOOKUP(#REF!,[7]令和3年度契約状況調査票!$E:$AR,32,FALSE),(IF(O76="分担契約/単価契約","単価契約"&amp;CHAR(10)&amp;"予定調達総額 "&amp;TEXT(VLOOKUP(#REF!,[7]令和3年度契約状況調査票!$E:$AR,16,FALSE),"#,##0円")&amp;CHAR(10)&amp;"分担契約"&amp;CHAR(10)&amp;VLOOKUP(#REF!,[7]令和3年度契約状況調査票!$E:$AR,32,FALSE),IF(O76="分担契約","分担契約"&amp;CHAR(10)&amp;"契約総額 "&amp;TEXT(VLOOKUP(#REF!,[7]令和3年度契約状況調査票!$E:$AR,16,FALSE),"#,##0円")&amp;CHAR(10)&amp;VLOOKUP(#REF!,[7]令和3年度契約状況調査票!$E:$AR,32,FALSE),IF(O76="単価契約","単価契約"&amp;CHAR(10)&amp;"予定調達総額 "&amp;TEXT(VLOOKUP(#REF!,[7]令和3年度契約状況調査票!$E:$AR,16,FALSE),"#,##0円")&amp;CHAR(10)&amp;VLOOKUP(#REF!,[7]令和3年度契約状況調査票!$E:$AR,32,FALSE),VLOOKUP(#REF!,[7]令和3年度契約状況調査票!$E:$AR,32,FALSE))))))))</f>
        <v>#REF!</v>
      </c>
    </row>
    <row r="77" spans="2:14" s="14" customFormat="1" ht="60" hidden="1" customHeight="1">
      <c r="B77" s="23" t="e">
        <f>IF(#REF!="","",VLOOKUP(#REF!,[7]令和3年度契約状況調査票!$E:$AR,5,FALSE))</f>
        <v>#REF!</v>
      </c>
      <c r="C77" s="25" t="e">
        <f>IF(#REF!="","",VLOOKUP(#REF!,[7]令和3年度契約状況調査票!$E:$AR,6,FALSE))</f>
        <v>#REF!</v>
      </c>
      <c r="D77" s="24" t="e">
        <f>IF(#REF!="","",VLOOKUP(#REF!,[7]令和3年度契約状況調査票!$E:$AR,9,FALSE))</f>
        <v>#REF!</v>
      </c>
      <c r="E77" s="23" t="e">
        <f>IF(#REF!="","",VLOOKUP(#REF!,[7]令和3年度契約状況調査票!$E:$AR,10,FALSE))</f>
        <v>#REF!</v>
      </c>
      <c r="F77" s="22" t="e">
        <f>IF(#REF!="","",VLOOKUP(#REF!,[7]令和3年度契約状況調査票!$E:$AR,11,FALSE))</f>
        <v>#REF!</v>
      </c>
      <c r="G77" s="21" t="e">
        <f>IF(#REF!="","",IF(VLOOKUP(#REF!,[7]令和3年度契約状況調査票!$E:$AR,12,FALSE)="②一般競争入札（総合評価方式）","一般競争入札"&amp;CHAR(10)&amp;"（総合評価方式）","一般競争入札"))</f>
        <v>#REF!</v>
      </c>
      <c r="H77"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7" s="19" t="e">
        <f>IF(#REF!="","",VLOOKUP(#REF!,[7]令和3年度契約状況調査票!$E:$AR,15,FALSE))</f>
        <v>#REF!</v>
      </c>
      <c r="J77"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7" s="17" t="e">
        <f>IF(#REF!="","",IF(VLOOKUP(#REF!,[7]令和3年度契約状況調査票!$E:$AR,27,FALSE)="①公益社団法人","公社",IF(VLOOKUP(#REF!,[7]令和3年度契約状況調査票!$E:$AR,27,FALSE)="②公益財団法人","公財","")))</f>
        <v>#REF!</v>
      </c>
      <c r="L77" s="17" t="e">
        <f>IF(#REF!="","",VLOOKUP(#REF!,[7]令和3年度契約状況調査票!$E:$AR,28,FALSE))</f>
        <v>#REF!</v>
      </c>
      <c r="M77" s="16" t="e">
        <f>IF(#REF!="","",IF(VLOOKUP(#REF!,[7]令和3年度契約状況調査票!$E:$AR,28,FALSE)="国所管",VLOOKUP(#REF!,[7]令和3年度契約状況調査票!$E:$AR,22,FALSE),""))</f>
        <v>#REF!</v>
      </c>
      <c r="N77" s="15" t="e">
        <f>IF(#REF!="","",IF(AND(P77="○",O77="分担契約/単価契約"),"単価契約"&amp;CHAR(10)&amp;"予定調達総額 "&amp;TEXT(VLOOKUP(#REF!,[7]令和3年度契約状況調査票!$E:$AR,16,FALSE),"#,##0円")&amp;"(B)"&amp;CHAR(10)&amp;"分担契約"&amp;CHAR(10)&amp;VLOOKUP(#REF!,[7]令和3年度契約状況調査票!$E:$AR,32,FALSE),IF(AND(P77="○",O77="分担契約"),"分担契約"&amp;CHAR(10)&amp;"契約総額 "&amp;TEXT(VLOOKUP(#REF!,[7]令和3年度契約状況調査票!$E:$AR,16,FALSE),"#,##0円")&amp;"(B)"&amp;CHAR(10)&amp;VLOOKUP(#REF!,[7]令和3年度契約状況調査票!$E:$AR,32,FALSE),(IF(O77="分担契約/単価契約","単価契約"&amp;CHAR(10)&amp;"予定調達総額 "&amp;TEXT(VLOOKUP(#REF!,[7]令和3年度契約状況調査票!$E:$AR,16,FALSE),"#,##0円")&amp;CHAR(10)&amp;"分担契約"&amp;CHAR(10)&amp;VLOOKUP(#REF!,[7]令和3年度契約状況調査票!$E:$AR,32,FALSE),IF(O77="分担契約","分担契約"&amp;CHAR(10)&amp;"契約総額 "&amp;TEXT(VLOOKUP(#REF!,[7]令和3年度契約状況調査票!$E:$AR,16,FALSE),"#,##0円")&amp;CHAR(10)&amp;VLOOKUP(#REF!,[7]令和3年度契約状況調査票!$E:$AR,32,FALSE),IF(O77="単価契約","単価契約"&amp;CHAR(10)&amp;"予定調達総額 "&amp;TEXT(VLOOKUP(#REF!,[7]令和3年度契約状況調査票!$E:$AR,16,FALSE),"#,##0円")&amp;CHAR(10)&amp;VLOOKUP(#REF!,[7]令和3年度契約状況調査票!$E:$AR,32,FALSE),VLOOKUP(#REF!,[7]令和3年度契約状況調査票!$E:$AR,32,FALSE))))))))</f>
        <v>#REF!</v>
      </c>
    </row>
    <row r="78" spans="2:14" s="14" customFormat="1" ht="60" hidden="1" customHeight="1">
      <c r="B78" s="23" t="e">
        <f>IF(#REF!="","",VLOOKUP(#REF!,[7]令和3年度契約状況調査票!$E:$AR,5,FALSE))</f>
        <v>#REF!</v>
      </c>
      <c r="C78" s="25" t="e">
        <f>IF(#REF!="","",VLOOKUP(#REF!,[7]令和3年度契約状況調査票!$E:$AR,6,FALSE))</f>
        <v>#REF!</v>
      </c>
      <c r="D78" s="24" t="e">
        <f>IF(#REF!="","",VLOOKUP(#REF!,[7]令和3年度契約状況調査票!$E:$AR,9,FALSE))</f>
        <v>#REF!</v>
      </c>
      <c r="E78" s="23" t="e">
        <f>IF(#REF!="","",VLOOKUP(#REF!,[7]令和3年度契約状況調査票!$E:$AR,10,FALSE))</f>
        <v>#REF!</v>
      </c>
      <c r="F78" s="22" t="e">
        <f>IF(#REF!="","",VLOOKUP(#REF!,[7]令和3年度契約状況調査票!$E:$AR,11,FALSE))</f>
        <v>#REF!</v>
      </c>
      <c r="G78" s="21" t="e">
        <f>IF(#REF!="","",IF(VLOOKUP(#REF!,[7]令和3年度契約状況調査票!$E:$AR,12,FALSE)="②一般競争入札（総合評価方式）","一般競争入札"&amp;CHAR(10)&amp;"（総合評価方式）","一般競争入札"))</f>
        <v>#REF!</v>
      </c>
      <c r="H78"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8" s="19" t="e">
        <f>IF(#REF!="","",VLOOKUP(#REF!,[7]令和3年度契約状況調査票!$E:$AR,15,FALSE))</f>
        <v>#REF!</v>
      </c>
      <c r="J78"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8" s="17" t="e">
        <f>IF(#REF!="","",IF(VLOOKUP(#REF!,[7]令和3年度契約状況調査票!$E:$AR,27,FALSE)="①公益社団法人","公社",IF(VLOOKUP(#REF!,[7]令和3年度契約状況調査票!$E:$AR,27,FALSE)="②公益財団法人","公財","")))</f>
        <v>#REF!</v>
      </c>
      <c r="L78" s="17" t="e">
        <f>IF(#REF!="","",VLOOKUP(#REF!,[7]令和3年度契約状況調査票!$E:$AR,28,FALSE))</f>
        <v>#REF!</v>
      </c>
      <c r="M78" s="16" t="e">
        <f>IF(#REF!="","",IF(VLOOKUP(#REF!,[7]令和3年度契約状況調査票!$E:$AR,28,FALSE)="国所管",VLOOKUP(#REF!,[7]令和3年度契約状況調査票!$E:$AR,22,FALSE),""))</f>
        <v>#REF!</v>
      </c>
      <c r="N78" s="15" t="e">
        <f>IF(#REF!="","",IF(AND(P78="○",O78="分担契約/単価契約"),"単価契約"&amp;CHAR(10)&amp;"予定調達総額 "&amp;TEXT(VLOOKUP(#REF!,[7]令和3年度契約状況調査票!$E:$AR,16,FALSE),"#,##0円")&amp;"(B)"&amp;CHAR(10)&amp;"分担契約"&amp;CHAR(10)&amp;VLOOKUP(#REF!,[7]令和3年度契約状況調査票!$E:$AR,32,FALSE),IF(AND(P78="○",O78="分担契約"),"分担契約"&amp;CHAR(10)&amp;"契約総額 "&amp;TEXT(VLOOKUP(#REF!,[7]令和3年度契約状況調査票!$E:$AR,16,FALSE),"#,##0円")&amp;"(B)"&amp;CHAR(10)&amp;VLOOKUP(#REF!,[7]令和3年度契約状況調査票!$E:$AR,32,FALSE),(IF(O78="分担契約/単価契約","単価契約"&amp;CHAR(10)&amp;"予定調達総額 "&amp;TEXT(VLOOKUP(#REF!,[7]令和3年度契約状況調査票!$E:$AR,16,FALSE),"#,##0円")&amp;CHAR(10)&amp;"分担契約"&amp;CHAR(10)&amp;VLOOKUP(#REF!,[7]令和3年度契約状況調査票!$E:$AR,32,FALSE),IF(O78="分担契約","分担契約"&amp;CHAR(10)&amp;"契約総額 "&amp;TEXT(VLOOKUP(#REF!,[7]令和3年度契約状況調査票!$E:$AR,16,FALSE),"#,##0円")&amp;CHAR(10)&amp;VLOOKUP(#REF!,[7]令和3年度契約状況調査票!$E:$AR,32,FALSE),IF(O78="単価契約","単価契約"&amp;CHAR(10)&amp;"予定調達総額 "&amp;TEXT(VLOOKUP(#REF!,[7]令和3年度契約状況調査票!$E:$AR,16,FALSE),"#,##0円")&amp;CHAR(10)&amp;VLOOKUP(#REF!,[7]令和3年度契約状況調査票!$E:$AR,32,FALSE),VLOOKUP(#REF!,[7]令和3年度契約状況調査票!$E:$AR,32,FALSE))))))))</f>
        <v>#REF!</v>
      </c>
    </row>
    <row r="79" spans="2:14" s="14" customFormat="1" ht="60" hidden="1" customHeight="1">
      <c r="B79" s="23" t="e">
        <f>IF(#REF!="","",VLOOKUP(#REF!,[7]令和3年度契約状況調査票!$E:$AR,5,FALSE))</f>
        <v>#REF!</v>
      </c>
      <c r="C79" s="25" t="e">
        <f>IF(#REF!="","",VLOOKUP(#REF!,[7]令和3年度契約状況調査票!$E:$AR,6,FALSE))</f>
        <v>#REF!</v>
      </c>
      <c r="D79" s="24" t="e">
        <f>IF(#REF!="","",VLOOKUP(#REF!,[7]令和3年度契約状況調査票!$E:$AR,9,FALSE))</f>
        <v>#REF!</v>
      </c>
      <c r="E79" s="23" t="e">
        <f>IF(#REF!="","",VLOOKUP(#REF!,[7]令和3年度契約状況調査票!$E:$AR,10,FALSE))</f>
        <v>#REF!</v>
      </c>
      <c r="F79" s="22" t="e">
        <f>IF(#REF!="","",VLOOKUP(#REF!,[7]令和3年度契約状況調査票!$E:$AR,11,FALSE))</f>
        <v>#REF!</v>
      </c>
      <c r="G79" s="21" t="e">
        <f>IF(#REF!="","",IF(VLOOKUP(#REF!,[7]令和3年度契約状況調査票!$E:$AR,12,FALSE)="②一般競争入札（総合評価方式）","一般競争入札"&amp;CHAR(10)&amp;"（総合評価方式）","一般競争入札"))</f>
        <v>#REF!</v>
      </c>
      <c r="H79"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79" s="19" t="e">
        <f>IF(#REF!="","",VLOOKUP(#REF!,[7]令和3年度契約状況調査票!$E:$AR,15,FALSE))</f>
        <v>#REF!</v>
      </c>
      <c r="J79"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79" s="17" t="e">
        <f>IF(#REF!="","",IF(VLOOKUP(#REF!,[7]令和3年度契約状況調査票!$E:$AR,27,FALSE)="①公益社団法人","公社",IF(VLOOKUP(#REF!,[7]令和3年度契約状況調査票!$E:$AR,27,FALSE)="②公益財団法人","公財","")))</f>
        <v>#REF!</v>
      </c>
      <c r="L79" s="17" t="e">
        <f>IF(#REF!="","",VLOOKUP(#REF!,[7]令和3年度契約状況調査票!$E:$AR,28,FALSE))</f>
        <v>#REF!</v>
      </c>
      <c r="M79" s="16" t="e">
        <f>IF(#REF!="","",IF(VLOOKUP(#REF!,[7]令和3年度契約状況調査票!$E:$AR,28,FALSE)="国所管",VLOOKUP(#REF!,[7]令和3年度契約状況調査票!$E:$AR,22,FALSE),""))</f>
        <v>#REF!</v>
      </c>
      <c r="N79" s="15" t="e">
        <f>IF(#REF!="","",IF(AND(P79="○",O79="分担契約/単価契約"),"単価契約"&amp;CHAR(10)&amp;"予定調達総額 "&amp;TEXT(VLOOKUP(#REF!,[7]令和3年度契約状況調査票!$E:$AR,16,FALSE),"#,##0円")&amp;"(B)"&amp;CHAR(10)&amp;"分担契約"&amp;CHAR(10)&amp;VLOOKUP(#REF!,[7]令和3年度契約状況調査票!$E:$AR,32,FALSE),IF(AND(P79="○",O79="分担契約"),"分担契約"&amp;CHAR(10)&amp;"契約総額 "&amp;TEXT(VLOOKUP(#REF!,[7]令和3年度契約状況調査票!$E:$AR,16,FALSE),"#,##0円")&amp;"(B)"&amp;CHAR(10)&amp;VLOOKUP(#REF!,[7]令和3年度契約状況調査票!$E:$AR,32,FALSE),(IF(O79="分担契約/単価契約","単価契約"&amp;CHAR(10)&amp;"予定調達総額 "&amp;TEXT(VLOOKUP(#REF!,[7]令和3年度契約状況調査票!$E:$AR,16,FALSE),"#,##0円")&amp;CHAR(10)&amp;"分担契約"&amp;CHAR(10)&amp;VLOOKUP(#REF!,[7]令和3年度契約状況調査票!$E:$AR,32,FALSE),IF(O79="分担契約","分担契約"&amp;CHAR(10)&amp;"契約総額 "&amp;TEXT(VLOOKUP(#REF!,[7]令和3年度契約状況調査票!$E:$AR,16,FALSE),"#,##0円")&amp;CHAR(10)&amp;VLOOKUP(#REF!,[7]令和3年度契約状況調査票!$E:$AR,32,FALSE),IF(O79="単価契約","単価契約"&amp;CHAR(10)&amp;"予定調達総額 "&amp;TEXT(VLOOKUP(#REF!,[7]令和3年度契約状況調査票!$E:$AR,16,FALSE),"#,##0円")&amp;CHAR(10)&amp;VLOOKUP(#REF!,[7]令和3年度契約状況調査票!$E:$AR,32,FALSE),VLOOKUP(#REF!,[7]令和3年度契約状況調査票!$E:$AR,32,FALSE))))))))</f>
        <v>#REF!</v>
      </c>
    </row>
    <row r="80" spans="2:14" s="14" customFormat="1" ht="60" hidden="1" customHeight="1">
      <c r="B80" s="23" t="e">
        <f>IF(#REF!="","",VLOOKUP(#REF!,[7]令和3年度契約状況調査票!$E:$AR,5,FALSE))</f>
        <v>#REF!</v>
      </c>
      <c r="C80" s="25" t="e">
        <f>IF(#REF!="","",VLOOKUP(#REF!,[7]令和3年度契約状況調査票!$E:$AR,6,FALSE))</f>
        <v>#REF!</v>
      </c>
      <c r="D80" s="24" t="e">
        <f>IF(#REF!="","",VLOOKUP(#REF!,[7]令和3年度契約状況調査票!$E:$AR,9,FALSE))</f>
        <v>#REF!</v>
      </c>
      <c r="E80" s="23" t="e">
        <f>IF(#REF!="","",VLOOKUP(#REF!,[7]令和3年度契約状況調査票!$E:$AR,10,FALSE))</f>
        <v>#REF!</v>
      </c>
      <c r="F80" s="22" t="e">
        <f>IF(#REF!="","",VLOOKUP(#REF!,[7]令和3年度契約状況調査票!$E:$AR,11,FALSE))</f>
        <v>#REF!</v>
      </c>
      <c r="G80" s="21" t="e">
        <f>IF(#REF!="","",IF(VLOOKUP(#REF!,[7]令和3年度契約状況調査票!$E:$AR,12,FALSE)="②一般競争入札（総合評価方式）","一般競争入札"&amp;CHAR(10)&amp;"（総合評価方式）","一般競争入札"))</f>
        <v>#REF!</v>
      </c>
      <c r="H80"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0" s="19" t="e">
        <f>IF(#REF!="","",VLOOKUP(#REF!,[7]令和3年度契約状況調査票!$E:$AR,15,FALSE))</f>
        <v>#REF!</v>
      </c>
      <c r="J80"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0" s="17" t="e">
        <f>IF(#REF!="","",IF(VLOOKUP(#REF!,[7]令和3年度契約状況調査票!$E:$AR,27,FALSE)="①公益社団法人","公社",IF(VLOOKUP(#REF!,[7]令和3年度契約状況調査票!$E:$AR,27,FALSE)="②公益財団法人","公財","")))</f>
        <v>#REF!</v>
      </c>
      <c r="L80" s="17" t="e">
        <f>IF(#REF!="","",VLOOKUP(#REF!,[7]令和3年度契約状況調査票!$E:$AR,28,FALSE))</f>
        <v>#REF!</v>
      </c>
      <c r="M80" s="16" t="e">
        <f>IF(#REF!="","",IF(VLOOKUP(#REF!,[7]令和3年度契約状況調査票!$E:$AR,28,FALSE)="国所管",VLOOKUP(#REF!,[7]令和3年度契約状況調査票!$E:$AR,22,FALSE),""))</f>
        <v>#REF!</v>
      </c>
      <c r="N80" s="15" t="e">
        <f>IF(#REF!="","",IF(AND(P80="○",O80="分担契約/単価契約"),"単価契約"&amp;CHAR(10)&amp;"予定調達総額 "&amp;TEXT(VLOOKUP(#REF!,[7]令和3年度契約状況調査票!$E:$AR,16,FALSE),"#,##0円")&amp;"(B)"&amp;CHAR(10)&amp;"分担契約"&amp;CHAR(10)&amp;VLOOKUP(#REF!,[7]令和3年度契約状況調査票!$E:$AR,32,FALSE),IF(AND(P80="○",O80="分担契約"),"分担契約"&amp;CHAR(10)&amp;"契約総額 "&amp;TEXT(VLOOKUP(#REF!,[7]令和3年度契約状況調査票!$E:$AR,16,FALSE),"#,##0円")&amp;"(B)"&amp;CHAR(10)&amp;VLOOKUP(#REF!,[7]令和3年度契約状況調査票!$E:$AR,32,FALSE),(IF(O80="分担契約/単価契約","単価契約"&amp;CHAR(10)&amp;"予定調達総額 "&amp;TEXT(VLOOKUP(#REF!,[7]令和3年度契約状況調査票!$E:$AR,16,FALSE),"#,##0円")&amp;CHAR(10)&amp;"分担契約"&amp;CHAR(10)&amp;VLOOKUP(#REF!,[7]令和3年度契約状況調査票!$E:$AR,32,FALSE),IF(O80="分担契約","分担契約"&amp;CHAR(10)&amp;"契約総額 "&amp;TEXT(VLOOKUP(#REF!,[7]令和3年度契約状況調査票!$E:$AR,16,FALSE),"#,##0円")&amp;CHAR(10)&amp;VLOOKUP(#REF!,[7]令和3年度契約状況調査票!$E:$AR,32,FALSE),IF(O80="単価契約","単価契約"&amp;CHAR(10)&amp;"予定調達総額 "&amp;TEXT(VLOOKUP(#REF!,[7]令和3年度契約状況調査票!$E:$AR,16,FALSE),"#,##0円")&amp;CHAR(10)&amp;VLOOKUP(#REF!,[7]令和3年度契約状況調査票!$E:$AR,32,FALSE),VLOOKUP(#REF!,[7]令和3年度契約状況調査票!$E:$AR,32,FALSE))))))))</f>
        <v>#REF!</v>
      </c>
    </row>
    <row r="81" spans="2:16" s="14" customFormat="1" ht="60" hidden="1" customHeight="1">
      <c r="B81" s="23" t="e">
        <f>IF(#REF!="","",VLOOKUP(#REF!,[7]令和3年度契約状況調査票!$E:$AR,5,FALSE))</f>
        <v>#REF!</v>
      </c>
      <c r="C81" s="25" t="e">
        <f>IF(#REF!="","",VLOOKUP(#REF!,[7]令和3年度契約状況調査票!$E:$AR,6,FALSE))</f>
        <v>#REF!</v>
      </c>
      <c r="D81" s="24" t="e">
        <f>IF(#REF!="","",VLOOKUP(#REF!,[7]令和3年度契約状況調査票!$E:$AR,9,FALSE))</f>
        <v>#REF!</v>
      </c>
      <c r="E81" s="23" t="e">
        <f>IF(#REF!="","",VLOOKUP(#REF!,[7]令和3年度契約状況調査票!$E:$AR,10,FALSE))</f>
        <v>#REF!</v>
      </c>
      <c r="F81" s="22" t="e">
        <f>IF(#REF!="","",VLOOKUP(#REF!,[7]令和3年度契約状況調査票!$E:$AR,11,FALSE))</f>
        <v>#REF!</v>
      </c>
      <c r="G81" s="21" t="e">
        <f>IF(#REF!="","",IF(VLOOKUP(#REF!,[7]令和3年度契約状況調査票!$E:$AR,12,FALSE)="②一般競争入札（総合評価方式）","一般競争入札"&amp;CHAR(10)&amp;"（総合評価方式）","一般競争入札"))</f>
        <v>#REF!</v>
      </c>
      <c r="H81"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1" s="19" t="e">
        <f>IF(#REF!="","",VLOOKUP(#REF!,[7]令和3年度契約状況調査票!$E:$AR,15,FALSE))</f>
        <v>#REF!</v>
      </c>
      <c r="J81"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1" s="17" t="e">
        <f>IF(#REF!="","",IF(VLOOKUP(#REF!,[7]令和3年度契約状況調査票!$E:$AR,27,FALSE)="①公益社団法人","公社",IF(VLOOKUP(#REF!,[7]令和3年度契約状況調査票!$E:$AR,27,FALSE)="②公益財団法人","公財","")))</f>
        <v>#REF!</v>
      </c>
      <c r="L81" s="17" t="e">
        <f>IF(#REF!="","",VLOOKUP(#REF!,[7]令和3年度契約状況調査票!$E:$AR,28,FALSE))</f>
        <v>#REF!</v>
      </c>
      <c r="M81" s="16" t="e">
        <f>IF(#REF!="","",IF(VLOOKUP(#REF!,[7]令和3年度契約状況調査票!$E:$AR,28,FALSE)="国所管",VLOOKUP(#REF!,[7]令和3年度契約状況調査票!$E:$AR,22,FALSE),""))</f>
        <v>#REF!</v>
      </c>
      <c r="N81" s="15" t="e">
        <f>IF(#REF!="","",IF(AND(P81="○",O81="分担契約/単価契約"),"単価契約"&amp;CHAR(10)&amp;"予定調達総額 "&amp;TEXT(VLOOKUP(#REF!,[7]令和3年度契約状況調査票!$E:$AR,16,FALSE),"#,##0円")&amp;"(B)"&amp;CHAR(10)&amp;"分担契約"&amp;CHAR(10)&amp;VLOOKUP(#REF!,[7]令和3年度契約状況調査票!$E:$AR,32,FALSE),IF(AND(P81="○",O81="分担契約"),"分担契約"&amp;CHAR(10)&amp;"契約総額 "&amp;TEXT(VLOOKUP(#REF!,[7]令和3年度契約状況調査票!$E:$AR,16,FALSE),"#,##0円")&amp;"(B)"&amp;CHAR(10)&amp;VLOOKUP(#REF!,[7]令和3年度契約状況調査票!$E:$AR,32,FALSE),(IF(O81="分担契約/単価契約","単価契約"&amp;CHAR(10)&amp;"予定調達総額 "&amp;TEXT(VLOOKUP(#REF!,[7]令和3年度契約状況調査票!$E:$AR,16,FALSE),"#,##0円")&amp;CHAR(10)&amp;"分担契約"&amp;CHAR(10)&amp;VLOOKUP(#REF!,[7]令和3年度契約状況調査票!$E:$AR,32,FALSE),IF(O81="分担契約","分担契約"&amp;CHAR(10)&amp;"契約総額 "&amp;TEXT(VLOOKUP(#REF!,[7]令和3年度契約状況調査票!$E:$AR,16,FALSE),"#,##0円")&amp;CHAR(10)&amp;VLOOKUP(#REF!,[7]令和3年度契約状況調査票!$E:$AR,32,FALSE),IF(O81="単価契約","単価契約"&amp;CHAR(10)&amp;"予定調達総額 "&amp;TEXT(VLOOKUP(#REF!,[7]令和3年度契約状況調査票!$E:$AR,16,FALSE),"#,##0円")&amp;CHAR(10)&amp;VLOOKUP(#REF!,[7]令和3年度契約状況調査票!$E:$AR,32,FALSE),VLOOKUP(#REF!,[7]令和3年度契約状況調査票!$E:$AR,32,FALSE))))))))</f>
        <v>#REF!</v>
      </c>
    </row>
    <row r="82" spans="2:16" s="14" customFormat="1" ht="60" hidden="1" customHeight="1">
      <c r="B82" s="23" t="e">
        <f>IF(#REF!="","",VLOOKUP(#REF!,[7]令和3年度契約状況調査票!$E:$AR,5,FALSE))</f>
        <v>#REF!</v>
      </c>
      <c r="C82" s="25" t="e">
        <f>IF(#REF!="","",VLOOKUP(#REF!,[7]令和3年度契約状況調査票!$E:$AR,6,FALSE))</f>
        <v>#REF!</v>
      </c>
      <c r="D82" s="24" t="e">
        <f>IF(#REF!="","",VLOOKUP(#REF!,[7]令和3年度契約状況調査票!$E:$AR,9,FALSE))</f>
        <v>#REF!</v>
      </c>
      <c r="E82" s="23" t="e">
        <f>IF(#REF!="","",VLOOKUP(#REF!,[7]令和3年度契約状況調査票!$E:$AR,10,FALSE))</f>
        <v>#REF!</v>
      </c>
      <c r="F82" s="22" t="e">
        <f>IF(#REF!="","",VLOOKUP(#REF!,[7]令和3年度契約状況調査票!$E:$AR,11,FALSE))</f>
        <v>#REF!</v>
      </c>
      <c r="G82" s="21" t="e">
        <f>IF(#REF!="","",IF(VLOOKUP(#REF!,[7]令和3年度契約状況調査票!$E:$AR,12,FALSE)="②一般競争入札（総合評価方式）","一般競争入札"&amp;CHAR(10)&amp;"（総合評価方式）","一般競争入札"))</f>
        <v>#REF!</v>
      </c>
      <c r="H82"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2" s="19" t="e">
        <f>IF(#REF!="","",VLOOKUP(#REF!,[7]令和3年度契約状況調査票!$E:$AR,15,FALSE))</f>
        <v>#REF!</v>
      </c>
      <c r="J82"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2" s="17" t="e">
        <f>IF(#REF!="","",IF(VLOOKUP(#REF!,[7]令和3年度契約状況調査票!$E:$AR,27,FALSE)="①公益社団法人","公社",IF(VLOOKUP(#REF!,[7]令和3年度契約状況調査票!$E:$AR,27,FALSE)="②公益財団法人","公財","")))</f>
        <v>#REF!</v>
      </c>
      <c r="L82" s="17" t="e">
        <f>IF(#REF!="","",VLOOKUP(#REF!,[7]令和3年度契約状況調査票!$E:$AR,28,FALSE))</f>
        <v>#REF!</v>
      </c>
      <c r="M82" s="16" t="e">
        <f>IF(#REF!="","",IF(VLOOKUP(#REF!,[7]令和3年度契約状況調査票!$E:$AR,28,FALSE)="国所管",VLOOKUP(#REF!,[7]令和3年度契約状況調査票!$E:$AR,22,FALSE),""))</f>
        <v>#REF!</v>
      </c>
      <c r="N82" s="15" t="e">
        <f>IF(#REF!="","",IF(AND(P82="○",O82="分担契約/単価契約"),"単価契約"&amp;CHAR(10)&amp;"予定調達総額 "&amp;TEXT(VLOOKUP(#REF!,[7]令和3年度契約状況調査票!$E:$AR,16,FALSE),"#,##0円")&amp;"(B)"&amp;CHAR(10)&amp;"分担契約"&amp;CHAR(10)&amp;VLOOKUP(#REF!,[7]令和3年度契約状況調査票!$E:$AR,32,FALSE),IF(AND(P82="○",O82="分担契約"),"分担契約"&amp;CHAR(10)&amp;"契約総額 "&amp;TEXT(VLOOKUP(#REF!,[7]令和3年度契約状況調査票!$E:$AR,16,FALSE),"#,##0円")&amp;"(B)"&amp;CHAR(10)&amp;VLOOKUP(#REF!,[7]令和3年度契約状況調査票!$E:$AR,32,FALSE),(IF(O82="分担契約/単価契約","単価契約"&amp;CHAR(10)&amp;"予定調達総額 "&amp;TEXT(VLOOKUP(#REF!,[7]令和3年度契約状況調査票!$E:$AR,16,FALSE),"#,##0円")&amp;CHAR(10)&amp;"分担契約"&amp;CHAR(10)&amp;VLOOKUP(#REF!,[7]令和3年度契約状況調査票!$E:$AR,32,FALSE),IF(O82="分担契約","分担契約"&amp;CHAR(10)&amp;"契約総額 "&amp;TEXT(VLOOKUP(#REF!,[7]令和3年度契約状況調査票!$E:$AR,16,FALSE),"#,##0円")&amp;CHAR(10)&amp;VLOOKUP(#REF!,[7]令和3年度契約状況調査票!$E:$AR,32,FALSE),IF(O82="単価契約","単価契約"&amp;CHAR(10)&amp;"予定調達総額 "&amp;TEXT(VLOOKUP(#REF!,[7]令和3年度契約状況調査票!$E:$AR,16,FALSE),"#,##0円")&amp;CHAR(10)&amp;VLOOKUP(#REF!,[7]令和3年度契約状況調査票!$E:$AR,32,FALSE),VLOOKUP(#REF!,[7]令和3年度契約状況調査票!$E:$AR,32,FALSE))))))))</f>
        <v>#REF!</v>
      </c>
    </row>
    <row r="83" spans="2:16" s="14" customFormat="1" ht="60" hidden="1" customHeight="1">
      <c r="B83" s="23" t="e">
        <f>IF(#REF!="","",VLOOKUP(#REF!,[7]令和3年度契約状況調査票!$E:$AR,5,FALSE))</f>
        <v>#REF!</v>
      </c>
      <c r="C83" s="25" t="e">
        <f>IF(#REF!="","",VLOOKUP(#REF!,[7]令和3年度契約状況調査票!$E:$AR,6,FALSE))</f>
        <v>#REF!</v>
      </c>
      <c r="D83" s="24" t="e">
        <f>IF(#REF!="","",VLOOKUP(#REF!,[7]令和3年度契約状況調査票!$E:$AR,9,FALSE))</f>
        <v>#REF!</v>
      </c>
      <c r="E83" s="23" t="e">
        <f>IF(#REF!="","",VLOOKUP(#REF!,[7]令和3年度契約状況調査票!$E:$AR,10,FALSE))</f>
        <v>#REF!</v>
      </c>
      <c r="F83" s="22" t="e">
        <f>IF(#REF!="","",VLOOKUP(#REF!,[7]令和3年度契約状況調査票!$E:$AR,11,FALSE))</f>
        <v>#REF!</v>
      </c>
      <c r="G83" s="21" t="e">
        <f>IF(#REF!="","",IF(VLOOKUP(#REF!,[7]令和3年度契約状況調査票!$E:$AR,12,FALSE)="②一般競争入札（総合評価方式）","一般競争入札"&amp;CHAR(10)&amp;"（総合評価方式）","一般競争入札"))</f>
        <v>#REF!</v>
      </c>
      <c r="H83"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3" s="19" t="e">
        <f>IF(#REF!="","",VLOOKUP(#REF!,[7]令和3年度契約状況調査票!$E:$AR,15,FALSE))</f>
        <v>#REF!</v>
      </c>
      <c r="J83"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3" s="17" t="e">
        <f>IF(#REF!="","",IF(VLOOKUP(#REF!,[7]令和3年度契約状況調査票!$E:$AR,27,FALSE)="①公益社団法人","公社",IF(VLOOKUP(#REF!,[7]令和3年度契約状況調査票!$E:$AR,27,FALSE)="②公益財団法人","公財","")))</f>
        <v>#REF!</v>
      </c>
      <c r="L83" s="17" t="e">
        <f>IF(#REF!="","",VLOOKUP(#REF!,[7]令和3年度契約状況調査票!$E:$AR,28,FALSE))</f>
        <v>#REF!</v>
      </c>
      <c r="M83" s="16" t="e">
        <f>IF(#REF!="","",IF(VLOOKUP(#REF!,[7]令和3年度契約状況調査票!$E:$AR,28,FALSE)="国所管",VLOOKUP(#REF!,[7]令和3年度契約状況調査票!$E:$AR,22,FALSE),""))</f>
        <v>#REF!</v>
      </c>
      <c r="N83" s="15" t="e">
        <f>IF(#REF!="","",IF(AND(P83="○",O83="分担契約/単価契約"),"単価契約"&amp;CHAR(10)&amp;"予定調達総額 "&amp;TEXT(VLOOKUP(#REF!,[7]令和3年度契約状況調査票!$E:$AR,16,FALSE),"#,##0円")&amp;"(B)"&amp;CHAR(10)&amp;"分担契約"&amp;CHAR(10)&amp;VLOOKUP(#REF!,[7]令和3年度契約状況調査票!$E:$AR,32,FALSE),IF(AND(P83="○",O83="分担契約"),"分担契約"&amp;CHAR(10)&amp;"契約総額 "&amp;TEXT(VLOOKUP(#REF!,[7]令和3年度契約状況調査票!$E:$AR,16,FALSE),"#,##0円")&amp;"(B)"&amp;CHAR(10)&amp;VLOOKUP(#REF!,[7]令和3年度契約状況調査票!$E:$AR,32,FALSE),(IF(O83="分担契約/単価契約","単価契約"&amp;CHAR(10)&amp;"予定調達総額 "&amp;TEXT(VLOOKUP(#REF!,[7]令和3年度契約状況調査票!$E:$AR,16,FALSE),"#,##0円")&amp;CHAR(10)&amp;"分担契約"&amp;CHAR(10)&amp;VLOOKUP(#REF!,[7]令和3年度契約状況調査票!$E:$AR,32,FALSE),IF(O83="分担契約","分担契約"&amp;CHAR(10)&amp;"契約総額 "&amp;TEXT(VLOOKUP(#REF!,[7]令和3年度契約状況調査票!$E:$AR,16,FALSE),"#,##0円")&amp;CHAR(10)&amp;VLOOKUP(#REF!,[7]令和3年度契約状況調査票!$E:$AR,32,FALSE),IF(O83="単価契約","単価契約"&amp;CHAR(10)&amp;"予定調達総額 "&amp;TEXT(VLOOKUP(#REF!,[7]令和3年度契約状況調査票!$E:$AR,16,FALSE),"#,##0円")&amp;CHAR(10)&amp;VLOOKUP(#REF!,[7]令和3年度契約状況調査票!$E:$AR,32,FALSE),VLOOKUP(#REF!,[7]令和3年度契約状況調査票!$E:$AR,32,FALSE))))))))</f>
        <v>#REF!</v>
      </c>
    </row>
    <row r="84" spans="2:16" s="14" customFormat="1" ht="60" hidden="1" customHeight="1">
      <c r="B84" s="23" t="e">
        <f>IF(#REF!="","",VLOOKUP(#REF!,[7]令和3年度契約状況調査票!$E:$AR,5,FALSE))</f>
        <v>#REF!</v>
      </c>
      <c r="C84" s="25" t="e">
        <f>IF(#REF!="","",VLOOKUP(#REF!,[7]令和3年度契約状況調査票!$E:$AR,6,FALSE))</f>
        <v>#REF!</v>
      </c>
      <c r="D84" s="24" t="e">
        <f>IF(#REF!="","",VLOOKUP(#REF!,[7]令和3年度契約状況調査票!$E:$AR,9,FALSE))</f>
        <v>#REF!</v>
      </c>
      <c r="E84" s="23" t="e">
        <f>IF(#REF!="","",VLOOKUP(#REF!,[7]令和3年度契約状況調査票!$E:$AR,10,FALSE))</f>
        <v>#REF!</v>
      </c>
      <c r="F84" s="22" t="e">
        <f>IF(#REF!="","",VLOOKUP(#REF!,[7]令和3年度契約状況調査票!$E:$AR,11,FALSE))</f>
        <v>#REF!</v>
      </c>
      <c r="G84" s="21" t="e">
        <f>IF(#REF!="","",IF(VLOOKUP(#REF!,[7]令和3年度契約状況調査票!$E:$AR,12,FALSE)="②一般競争入札（総合評価方式）","一般競争入札"&amp;CHAR(10)&amp;"（総合評価方式）","一般競争入札"))</f>
        <v>#REF!</v>
      </c>
      <c r="H84"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4" s="19" t="e">
        <f>IF(#REF!="","",VLOOKUP(#REF!,[7]令和3年度契約状況調査票!$E:$AR,15,FALSE))</f>
        <v>#REF!</v>
      </c>
      <c r="J84"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4" s="17" t="e">
        <f>IF(#REF!="","",IF(VLOOKUP(#REF!,[7]令和3年度契約状況調査票!$E:$AR,27,FALSE)="①公益社団法人","公社",IF(VLOOKUP(#REF!,[7]令和3年度契約状況調査票!$E:$AR,27,FALSE)="②公益財団法人","公財","")))</f>
        <v>#REF!</v>
      </c>
      <c r="L84" s="17" t="e">
        <f>IF(#REF!="","",VLOOKUP(#REF!,[7]令和3年度契約状況調査票!$E:$AR,28,FALSE))</f>
        <v>#REF!</v>
      </c>
      <c r="M84" s="16" t="e">
        <f>IF(#REF!="","",IF(VLOOKUP(#REF!,[7]令和3年度契約状況調査票!$E:$AR,28,FALSE)="国所管",VLOOKUP(#REF!,[7]令和3年度契約状況調査票!$E:$AR,22,FALSE),""))</f>
        <v>#REF!</v>
      </c>
      <c r="N84" s="15" t="e">
        <f>IF(#REF!="","",IF(AND(P84="○",O84="分担契約/単価契約"),"単価契約"&amp;CHAR(10)&amp;"予定調達総額 "&amp;TEXT(VLOOKUP(#REF!,[7]令和3年度契約状況調査票!$E:$AR,16,FALSE),"#,##0円")&amp;"(B)"&amp;CHAR(10)&amp;"分担契約"&amp;CHAR(10)&amp;VLOOKUP(#REF!,[7]令和3年度契約状況調査票!$E:$AR,32,FALSE),IF(AND(P84="○",O84="分担契約"),"分担契約"&amp;CHAR(10)&amp;"契約総額 "&amp;TEXT(VLOOKUP(#REF!,[7]令和3年度契約状況調査票!$E:$AR,16,FALSE),"#,##0円")&amp;"(B)"&amp;CHAR(10)&amp;VLOOKUP(#REF!,[7]令和3年度契約状況調査票!$E:$AR,32,FALSE),(IF(O84="分担契約/単価契約","単価契約"&amp;CHAR(10)&amp;"予定調達総額 "&amp;TEXT(VLOOKUP(#REF!,[7]令和3年度契約状況調査票!$E:$AR,16,FALSE),"#,##0円")&amp;CHAR(10)&amp;"分担契約"&amp;CHAR(10)&amp;VLOOKUP(#REF!,[7]令和3年度契約状況調査票!$E:$AR,32,FALSE),IF(O84="分担契約","分担契約"&amp;CHAR(10)&amp;"契約総額 "&amp;TEXT(VLOOKUP(#REF!,[7]令和3年度契約状況調査票!$E:$AR,16,FALSE),"#,##0円")&amp;CHAR(10)&amp;VLOOKUP(#REF!,[7]令和3年度契約状況調査票!$E:$AR,32,FALSE),IF(O84="単価契約","単価契約"&amp;CHAR(10)&amp;"予定調達総額 "&amp;TEXT(VLOOKUP(#REF!,[7]令和3年度契約状況調査票!$E:$AR,16,FALSE),"#,##0円")&amp;CHAR(10)&amp;VLOOKUP(#REF!,[7]令和3年度契約状況調査票!$E:$AR,32,FALSE),VLOOKUP(#REF!,[7]令和3年度契約状況調査票!$E:$AR,32,FALSE))))))))</f>
        <v>#REF!</v>
      </c>
    </row>
    <row r="85" spans="2:16" s="14" customFormat="1" ht="60" hidden="1" customHeight="1">
      <c r="B85" s="23" t="e">
        <f>IF(#REF!="","",VLOOKUP(#REF!,[7]令和3年度契約状況調査票!$E:$AR,5,FALSE))</f>
        <v>#REF!</v>
      </c>
      <c r="C85" s="25" t="e">
        <f>IF(#REF!="","",VLOOKUP(#REF!,[7]令和3年度契約状況調査票!$E:$AR,6,FALSE))</f>
        <v>#REF!</v>
      </c>
      <c r="D85" s="24" t="e">
        <f>IF(#REF!="","",VLOOKUP(#REF!,[7]令和3年度契約状況調査票!$E:$AR,9,FALSE))</f>
        <v>#REF!</v>
      </c>
      <c r="E85" s="23" t="e">
        <f>IF(#REF!="","",VLOOKUP(#REF!,[7]令和3年度契約状況調査票!$E:$AR,10,FALSE))</f>
        <v>#REF!</v>
      </c>
      <c r="F85" s="22" t="e">
        <f>IF(#REF!="","",VLOOKUP(#REF!,[7]令和3年度契約状況調査票!$E:$AR,11,FALSE))</f>
        <v>#REF!</v>
      </c>
      <c r="G85" s="21" t="e">
        <f>IF(#REF!="","",IF(VLOOKUP(#REF!,[7]令和3年度契約状況調査票!$E:$AR,12,FALSE)="②一般競争入札（総合評価方式）","一般競争入札"&amp;CHAR(10)&amp;"（総合評価方式）","一般競争入札"))</f>
        <v>#REF!</v>
      </c>
      <c r="H85"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5" s="19" t="e">
        <f>IF(#REF!="","",VLOOKUP(#REF!,[7]令和3年度契約状況調査票!$E:$AR,15,FALSE))</f>
        <v>#REF!</v>
      </c>
      <c r="J85"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5" s="17" t="e">
        <f>IF(#REF!="","",IF(VLOOKUP(#REF!,[7]令和3年度契約状況調査票!$E:$AR,27,FALSE)="①公益社団法人","公社",IF(VLOOKUP(#REF!,[7]令和3年度契約状況調査票!$E:$AR,27,FALSE)="②公益財団法人","公財","")))</f>
        <v>#REF!</v>
      </c>
      <c r="L85" s="17" t="e">
        <f>IF(#REF!="","",VLOOKUP(#REF!,[7]令和3年度契約状況調査票!$E:$AR,28,FALSE))</f>
        <v>#REF!</v>
      </c>
      <c r="M85" s="16" t="e">
        <f>IF(#REF!="","",IF(VLOOKUP(#REF!,[7]令和3年度契約状況調査票!$E:$AR,28,FALSE)="国所管",VLOOKUP(#REF!,[7]令和3年度契約状況調査票!$E:$AR,22,FALSE),""))</f>
        <v>#REF!</v>
      </c>
      <c r="N85" s="15" t="e">
        <f>IF(#REF!="","",IF(AND(P85="○",O85="分担契約/単価契約"),"単価契約"&amp;CHAR(10)&amp;"予定調達総額 "&amp;TEXT(VLOOKUP(#REF!,[7]令和3年度契約状況調査票!$E:$AR,16,FALSE),"#,##0円")&amp;"(B)"&amp;CHAR(10)&amp;"分担契約"&amp;CHAR(10)&amp;VLOOKUP(#REF!,[7]令和3年度契約状況調査票!$E:$AR,32,FALSE),IF(AND(P85="○",O85="分担契約"),"分担契約"&amp;CHAR(10)&amp;"契約総額 "&amp;TEXT(VLOOKUP(#REF!,[7]令和3年度契約状況調査票!$E:$AR,16,FALSE),"#,##0円")&amp;"(B)"&amp;CHAR(10)&amp;VLOOKUP(#REF!,[7]令和3年度契約状況調査票!$E:$AR,32,FALSE),(IF(O85="分担契約/単価契約","単価契約"&amp;CHAR(10)&amp;"予定調達総額 "&amp;TEXT(VLOOKUP(#REF!,[7]令和3年度契約状況調査票!$E:$AR,16,FALSE),"#,##0円")&amp;CHAR(10)&amp;"分担契約"&amp;CHAR(10)&amp;VLOOKUP(#REF!,[7]令和3年度契約状況調査票!$E:$AR,32,FALSE),IF(O85="分担契約","分担契約"&amp;CHAR(10)&amp;"契約総額 "&amp;TEXT(VLOOKUP(#REF!,[7]令和3年度契約状況調査票!$E:$AR,16,FALSE),"#,##0円")&amp;CHAR(10)&amp;VLOOKUP(#REF!,[7]令和3年度契約状況調査票!$E:$AR,32,FALSE),IF(O85="単価契約","単価契約"&amp;CHAR(10)&amp;"予定調達総額 "&amp;TEXT(VLOOKUP(#REF!,[7]令和3年度契約状況調査票!$E:$AR,16,FALSE),"#,##0円")&amp;CHAR(10)&amp;VLOOKUP(#REF!,[7]令和3年度契約状況調査票!$E:$AR,32,FALSE),VLOOKUP(#REF!,[7]令和3年度契約状況調査票!$E:$AR,32,FALSE))))))))</f>
        <v>#REF!</v>
      </c>
    </row>
    <row r="86" spans="2:16" ht="60" hidden="1" customHeight="1">
      <c r="B86" s="23" t="e">
        <f>IF(#REF!="","",VLOOKUP(#REF!,[7]令和3年度契約状況調査票!$E:$AR,5,FALSE))</f>
        <v>#REF!</v>
      </c>
      <c r="C86" s="25" t="e">
        <f>IF(#REF!="","",VLOOKUP(#REF!,[7]令和3年度契約状況調査票!$E:$AR,6,FALSE))</f>
        <v>#REF!</v>
      </c>
      <c r="D86" s="24" t="e">
        <f>IF(#REF!="","",VLOOKUP(#REF!,[7]令和3年度契約状況調査票!$E:$AR,9,FALSE))</f>
        <v>#REF!</v>
      </c>
      <c r="E86" s="23" t="e">
        <f>IF(#REF!="","",VLOOKUP(#REF!,[7]令和3年度契約状況調査票!$E:$AR,10,FALSE))</f>
        <v>#REF!</v>
      </c>
      <c r="F86" s="22" t="e">
        <f>IF(#REF!="","",VLOOKUP(#REF!,[7]令和3年度契約状況調査票!$E:$AR,11,FALSE))</f>
        <v>#REF!</v>
      </c>
      <c r="G86" s="21" t="e">
        <f>IF(#REF!="","",IF(VLOOKUP(#REF!,[7]令和3年度契約状況調査票!$E:$AR,12,FALSE)="②一般競争入札（総合評価方式）","一般競争入札"&amp;CHAR(10)&amp;"（総合評価方式）","一般競争入札"))</f>
        <v>#REF!</v>
      </c>
      <c r="H86"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6" s="19" t="e">
        <f>IF(#REF!="","",VLOOKUP(#REF!,[7]令和3年度契約状況調査票!$E:$AR,15,FALSE))</f>
        <v>#REF!</v>
      </c>
      <c r="J86"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6" s="17" t="e">
        <f>IF(#REF!="","",IF(VLOOKUP(#REF!,[7]令和3年度契約状況調査票!$E:$AR,27,FALSE)="①公益社団法人","公社",IF(VLOOKUP(#REF!,[7]令和3年度契約状況調査票!$E:$AR,27,FALSE)="②公益財団法人","公財","")))</f>
        <v>#REF!</v>
      </c>
      <c r="L86" s="17" t="e">
        <f>IF(#REF!="","",VLOOKUP(#REF!,[7]令和3年度契約状況調査票!$E:$AR,28,FALSE))</f>
        <v>#REF!</v>
      </c>
      <c r="M86" s="16" t="e">
        <f>IF(#REF!="","",IF(VLOOKUP(#REF!,[7]令和3年度契約状況調査票!$E:$AR,28,FALSE)="国所管",VLOOKUP(#REF!,[7]令和3年度契約状況調査票!$E:$AR,22,FALSE),""))</f>
        <v>#REF!</v>
      </c>
      <c r="N86" s="15" t="e">
        <f>IF(#REF!="","",IF(AND(P86="○",O86="分担契約/単価契約"),"単価契約"&amp;CHAR(10)&amp;"予定調達総額 "&amp;TEXT(VLOOKUP(#REF!,[7]令和3年度契約状況調査票!$E:$AR,16,FALSE),"#,##0円")&amp;"(B)"&amp;CHAR(10)&amp;"分担契約"&amp;CHAR(10)&amp;VLOOKUP(#REF!,[7]令和3年度契約状況調査票!$E:$AR,32,FALSE),IF(AND(P86="○",O86="分担契約"),"分担契約"&amp;CHAR(10)&amp;"契約総額 "&amp;TEXT(VLOOKUP(#REF!,[7]令和3年度契約状況調査票!$E:$AR,16,FALSE),"#,##0円")&amp;"(B)"&amp;CHAR(10)&amp;VLOOKUP(#REF!,[7]令和3年度契約状況調査票!$E:$AR,32,FALSE),(IF(O86="分担契約/単価契約","単価契約"&amp;CHAR(10)&amp;"予定調達総額 "&amp;TEXT(VLOOKUP(#REF!,[7]令和3年度契約状況調査票!$E:$AR,16,FALSE),"#,##0円")&amp;CHAR(10)&amp;"分担契約"&amp;CHAR(10)&amp;VLOOKUP(#REF!,[7]令和3年度契約状況調査票!$E:$AR,32,FALSE),IF(O86="分担契約","分担契約"&amp;CHAR(10)&amp;"契約総額 "&amp;TEXT(VLOOKUP(#REF!,[7]令和3年度契約状況調査票!$E:$AR,16,FALSE),"#,##0円")&amp;CHAR(10)&amp;VLOOKUP(#REF!,[7]令和3年度契約状況調査票!$E:$AR,32,FALSE),IF(O86="単価契約","単価契約"&amp;CHAR(10)&amp;"予定調達総額 "&amp;TEXT(VLOOKUP(#REF!,[7]令和3年度契約状況調査票!$E:$AR,16,FALSE),"#,##0円")&amp;CHAR(10)&amp;VLOOKUP(#REF!,[7]令和3年度契約状況調査票!$E:$AR,32,FALSE),VLOOKUP(#REF!,[7]令和3年度契約状況調査票!$E:$AR,32,FALSE))))))))</f>
        <v>#REF!</v>
      </c>
      <c r="O86" s="14"/>
      <c r="P86" s="14"/>
    </row>
    <row r="87" spans="2:16" ht="60" hidden="1" customHeight="1">
      <c r="B87" s="23" t="e">
        <f>IF(#REF!="","",VLOOKUP(#REF!,[7]令和3年度契約状況調査票!$E:$AR,5,FALSE))</f>
        <v>#REF!</v>
      </c>
      <c r="C87" s="25" t="e">
        <f>IF(#REF!="","",VLOOKUP(#REF!,[7]令和3年度契約状況調査票!$E:$AR,6,FALSE))</f>
        <v>#REF!</v>
      </c>
      <c r="D87" s="24" t="e">
        <f>IF(#REF!="","",VLOOKUP(#REF!,[7]令和3年度契約状況調査票!$E:$AR,9,FALSE))</f>
        <v>#REF!</v>
      </c>
      <c r="E87" s="23" t="e">
        <f>IF(#REF!="","",VLOOKUP(#REF!,[7]令和3年度契約状況調査票!$E:$AR,10,FALSE))</f>
        <v>#REF!</v>
      </c>
      <c r="F87" s="22" t="e">
        <f>IF(#REF!="","",VLOOKUP(#REF!,[7]令和3年度契約状況調査票!$E:$AR,11,FALSE))</f>
        <v>#REF!</v>
      </c>
      <c r="G87" s="21" t="e">
        <f>IF(#REF!="","",IF(VLOOKUP(#REF!,[7]令和3年度契約状況調査票!$E:$AR,12,FALSE)="②一般競争入札（総合評価方式）","一般競争入札"&amp;CHAR(10)&amp;"（総合評価方式）","一般競争入札"))</f>
        <v>#REF!</v>
      </c>
      <c r="H87"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7" s="19" t="e">
        <f>IF(#REF!="","",VLOOKUP(#REF!,[7]令和3年度契約状況調査票!$E:$AR,15,FALSE))</f>
        <v>#REF!</v>
      </c>
      <c r="J87"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7" s="17" t="e">
        <f>IF(#REF!="","",IF(VLOOKUP(#REF!,[7]令和3年度契約状況調査票!$E:$AR,27,FALSE)="①公益社団法人","公社",IF(VLOOKUP(#REF!,[7]令和3年度契約状況調査票!$E:$AR,27,FALSE)="②公益財団法人","公財","")))</f>
        <v>#REF!</v>
      </c>
      <c r="L87" s="17" t="e">
        <f>IF(#REF!="","",VLOOKUP(#REF!,[7]令和3年度契約状況調査票!$E:$AR,28,FALSE))</f>
        <v>#REF!</v>
      </c>
      <c r="M87" s="16" t="e">
        <f>IF(#REF!="","",IF(VLOOKUP(#REF!,[7]令和3年度契約状況調査票!$E:$AR,28,FALSE)="国所管",VLOOKUP(#REF!,[7]令和3年度契約状況調査票!$E:$AR,22,FALSE),""))</f>
        <v>#REF!</v>
      </c>
      <c r="N87" s="15" t="e">
        <f>IF(#REF!="","",IF(AND(P87="○",O87="分担契約/単価契約"),"単価契約"&amp;CHAR(10)&amp;"予定調達総額 "&amp;TEXT(VLOOKUP(#REF!,[7]令和3年度契約状況調査票!$E:$AR,16,FALSE),"#,##0円")&amp;"(B)"&amp;CHAR(10)&amp;"分担契約"&amp;CHAR(10)&amp;VLOOKUP(#REF!,[7]令和3年度契約状況調査票!$E:$AR,32,FALSE),IF(AND(P87="○",O87="分担契約"),"分担契約"&amp;CHAR(10)&amp;"契約総額 "&amp;TEXT(VLOOKUP(#REF!,[7]令和3年度契約状況調査票!$E:$AR,16,FALSE),"#,##0円")&amp;"(B)"&amp;CHAR(10)&amp;VLOOKUP(#REF!,[7]令和3年度契約状況調査票!$E:$AR,32,FALSE),(IF(O87="分担契約/単価契約","単価契約"&amp;CHAR(10)&amp;"予定調達総額 "&amp;TEXT(VLOOKUP(#REF!,[7]令和3年度契約状況調査票!$E:$AR,16,FALSE),"#,##0円")&amp;CHAR(10)&amp;"分担契約"&amp;CHAR(10)&amp;VLOOKUP(#REF!,[7]令和3年度契約状況調査票!$E:$AR,32,FALSE),IF(O87="分担契約","分担契約"&amp;CHAR(10)&amp;"契約総額 "&amp;TEXT(VLOOKUP(#REF!,[7]令和3年度契約状況調査票!$E:$AR,16,FALSE),"#,##0円")&amp;CHAR(10)&amp;VLOOKUP(#REF!,[7]令和3年度契約状況調査票!$E:$AR,32,FALSE),IF(O87="単価契約","単価契約"&amp;CHAR(10)&amp;"予定調達総額 "&amp;TEXT(VLOOKUP(#REF!,[7]令和3年度契約状況調査票!$E:$AR,16,FALSE),"#,##0円")&amp;CHAR(10)&amp;VLOOKUP(#REF!,[7]令和3年度契約状況調査票!$E:$AR,32,FALSE),VLOOKUP(#REF!,[7]令和3年度契約状況調査票!$E:$AR,32,FALSE))))))))</f>
        <v>#REF!</v>
      </c>
      <c r="O87" s="14"/>
      <c r="P87" s="14"/>
    </row>
    <row r="88" spans="2:16" ht="60" hidden="1" customHeight="1">
      <c r="B88" s="23" t="e">
        <f>IF(#REF!="","",VLOOKUP(#REF!,[7]令和3年度契約状況調査票!$E:$AR,5,FALSE))</f>
        <v>#REF!</v>
      </c>
      <c r="C88" s="25" t="e">
        <f>IF(#REF!="","",VLOOKUP(#REF!,[7]令和3年度契約状況調査票!$E:$AR,6,FALSE))</f>
        <v>#REF!</v>
      </c>
      <c r="D88" s="24" t="e">
        <f>IF(#REF!="","",VLOOKUP(#REF!,[7]令和3年度契約状況調査票!$E:$AR,9,FALSE))</f>
        <v>#REF!</v>
      </c>
      <c r="E88" s="23" t="e">
        <f>IF(#REF!="","",VLOOKUP(#REF!,[7]令和3年度契約状況調査票!$E:$AR,10,FALSE))</f>
        <v>#REF!</v>
      </c>
      <c r="F88" s="22" t="e">
        <f>IF(#REF!="","",VLOOKUP(#REF!,[7]令和3年度契約状況調査票!$E:$AR,11,FALSE))</f>
        <v>#REF!</v>
      </c>
      <c r="G88" s="21" t="e">
        <f>IF(#REF!="","",IF(VLOOKUP(#REF!,[7]令和3年度契約状況調査票!$E:$AR,12,FALSE)="②一般競争入札（総合評価方式）","一般競争入札"&amp;CHAR(10)&amp;"（総合評価方式）","一般競争入札"))</f>
        <v>#REF!</v>
      </c>
      <c r="H88"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8" s="19" t="e">
        <f>IF(#REF!="","",VLOOKUP(#REF!,[7]令和3年度契約状況調査票!$E:$AR,15,FALSE))</f>
        <v>#REF!</v>
      </c>
      <c r="J88"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8" s="17" t="e">
        <f>IF(#REF!="","",IF(VLOOKUP(#REF!,[7]令和3年度契約状況調査票!$E:$AR,27,FALSE)="①公益社団法人","公社",IF(VLOOKUP(#REF!,[7]令和3年度契約状況調査票!$E:$AR,27,FALSE)="②公益財団法人","公財","")))</f>
        <v>#REF!</v>
      </c>
      <c r="L88" s="17" t="e">
        <f>IF(#REF!="","",VLOOKUP(#REF!,[7]令和3年度契約状況調査票!$E:$AR,28,FALSE))</f>
        <v>#REF!</v>
      </c>
      <c r="M88" s="16" t="e">
        <f>IF(#REF!="","",IF(VLOOKUP(#REF!,[7]令和3年度契約状況調査票!$E:$AR,28,FALSE)="国所管",VLOOKUP(#REF!,[7]令和3年度契約状況調査票!$E:$AR,22,FALSE),""))</f>
        <v>#REF!</v>
      </c>
      <c r="N88" s="15" t="e">
        <f>IF(#REF!="","",IF(AND(P88="○",O88="分担契約/単価契約"),"単価契約"&amp;CHAR(10)&amp;"予定調達総額 "&amp;TEXT(VLOOKUP(#REF!,[7]令和3年度契約状況調査票!$E:$AR,16,FALSE),"#,##0円")&amp;"(B)"&amp;CHAR(10)&amp;"分担契約"&amp;CHAR(10)&amp;VLOOKUP(#REF!,[7]令和3年度契約状況調査票!$E:$AR,32,FALSE),IF(AND(P88="○",O88="分担契約"),"分担契約"&amp;CHAR(10)&amp;"契約総額 "&amp;TEXT(VLOOKUP(#REF!,[7]令和3年度契約状況調査票!$E:$AR,16,FALSE),"#,##0円")&amp;"(B)"&amp;CHAR(10)&amp;VLOOKUP(#REF!,[7]令和3年度契約状況調査票!$E:$AR,32,FALSE),(IF(O88="分担契約/単価契約","単価契約"&amp;CHAR(10)&amp;"予定調達総額 "&amp;TEXT(VLOOKUP(#REF!,[7]令和3年度契約状況調査票!$E:$AR,16,FALSE),"#,##0円")&amp;CHAR(10)&amp;"分担契約"&amp;CHAR(10)&amp;VLOOKUP(#REF!,[7]令和3年度契約状況調査票!$E:$AR,32,FALSE),IF(O88="分担契約","分担契約"&amp;CHAR(10)&amp;"契約総額 "&amp;TEXT(VLOOKUP(#REF!,[7]令和3年度契約状況調査票!$E:$AR,16,FALSE),"#,##0円")&amp;CHAR(10)&amp;VLOOKUP(#REF!,[7]令和3年度契約状況調査票!$E:$AR,32,FALSE),IF(O88="単価契約","単価契約"&amp;CHAR(10)&amp;"予定調達総額 "&amp;TEXT(VLOOKUP(#REF!,[7]令和3年度契約状況調査票!$E:$AR,16,FALSE),"#,##0円")&amp;CHAR(10)&amp;VLOOKUP(#REF!,[7]令和3年度契約状況調査票!$E:$AR,32,FALSE),VLOOKUP(#REF!,[7]令和3年度契約状況調査票!$E:$AR,32,FALSE))))))))</f>
        <v>#REF!</v>
      </c>
      <c r="O88" s="14"/>
      <c r="P88" s="14"/>
    </row>
    <row r="89" spans="2:16" ht="60" hidden="1" customHeight="1">
      <c r="B89" s="23" t="e">
        <f>IF(#REF!="","",VLOOKUP(#REF!,[7]令和3年度契約状況調査票!$E:$AR,5,FALSE))</f>
        <v>#REF!</v>
      </c>
      <c r="C89" s="25" t="e">
        <f>IF(#REF!="","",VLOOKUP(#REF!,[7]令和3年度契約状況調査票!$E:$AR,6,FALSE))</f>
        <v>#REF!</v>
      </c>
      <c r="D89" s="24" t="e">
        <f>IF(#REF!="","",VLOOKUP(#REF!,[7]令和3年度契約状況調査票!$E:$AR,9,FALSE))</f>
        <v>#REF!</v>
      </c>
      <c r="E89" s="23" t="e">
        <f>IF(#REF!="","",VLOOKUP(#REF!,[7]令和3年度契約状況調査票!$E:$AR,10,FALSE))</f>
        <v>#REF!</v>
      </c>
      <c r="F89" s="22" t="e">
        <f>IF(#REF!="","",VLOOKUP(#REF!,[7]令和3年度契約状況調査票!$E:$AR,11,FALSE))</f>
        <v>#REF!</v>
      </c>
      <c r="G89" s="21" t="e">
        <f>IF(#REF!="","",IF(VLOOKUP(#REF!,[7]令和3年度契約状況調査票!$E:$AR,12,FALSE)="②一般競争入札（総合評価方式）","一般競争入札"&amp;CHAR(10)&amp;"（総合評価方式）","一般競争入札"))</f>
        <v>#REF!</v>
      </c>
      <c r="H89"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89" s="19" t="e">
        <f>IF(#REF!="","",VLOOKUP(#REF!,[7]令和3年度契約状況調査票!$E:$AR,15,FALSE))</f>
        <v>#REF!</v>
      </c>
      <c r="J89"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89" s="17" t="e">
        <f>IF(#REF!="","",IF(VLOOKUP(#REF!,[7]令和3年度契約状況調査票!$E:$AR,27,FALSE)="①公益社団法人","公社",IF(VLOOKUP(#REF!,[7]令和3年度契約状況調査票!$E:$AR,27,FALSE)="②公益財団法人","公財","")))</f>
        <v>#REF!</v>
      </c>
      <c r="L89" s="17" t="e">
        <f>IF(#REF!="","",VLOOKUP(#REF!,[7]令和3年度契約状況調査票!$E:$AR,28,FALSE))</f>
        <v>#REF!</v>
      </c>
      <c r="M89" s="16" t="e">
        <f>IF(#REF!="","",IF(VLOOKUP(#REF!,[7]令和3年度契約状況調査票!$E:$AR,28,FALSE)="国所管",VLOOKUP(#REF!,[7]令和3年度契約状況調査票!$E:$AR,22,FALSE),""))</f>
        <v>#REF!</v>
      </c>
      <c r="N89" s="15" t="e">
        <f>IF(#REF!="","",IF(AND(P89="○",O89="分担契約/単価契約"),"単価契約"&amp;CHAR(10)&amp;"予定調達総額 "&amp;TEXT(VLOOKUP(#REF!,[7]令和3年度契約状況調査票!$E:$AR,16,FALSE),"#,##0円")&amp;"(B)"&amp;CHAR(10)&amp;"分担契約"&amp;CHAR(10)&amp;VLOOKUP(#REF!,[7]令和3年度契約状況調査票!$E:$AR,32,FALSE),IF(AND(P89="○",O89="分担契約"),"分担契約"&amp;CHAR(10)&amp;"契約総額 "&amp;TEXT(VLOOKUP(#REF!,[7]令和3年度契約状況調査票!$E:$AR,16,FALSE),"#,##0円")&amp;"(B)"&amp;CHAR(10)&amp;VLOOKUP(#REF!,[7]令和3年度契約状況調査票!$E:$AR,32,FALSE),(IF(O89="分担契約/単価契約","単価契約"&amp;CHAR(10)&amp;"予定調達総額 "&amp;TEXT(VLOOKUP(#REF!,[7]令和3年度契約状況調査票!$E:$AR,16,FALSE),"#,##0円")&amp;CHAR(10)&amp;"分担契約"&amp;CHAR(10)&amp;VLOOKUP(#REF!,[7]令和3年度契約状況調査票!$E:$AR,32,FALSE),IF(O89="分担契約","分担契約"&amp;CHAR(10)&amp;"契約総額 "&amp;TEXT(VLOOKUP(#REF!,[7]令和3年度契約状況調査票!$E:$AR,16,FALSE),"#,##0円")&amp;CHAR(10)&amp;VLOOKUP(#REF!,[7]令和3年度契約状況調査票!$E:$AR,32,FALSE),IF(O89="単価契約","単価契約"&amp;CHAR(10)&amp;"予定調達総額 "&amp;TEXT(VLOOKUP(#REF!,[7]令和3年度契約状況調査票!$E:$AR,16,FALSE),"#,##0円")&amp;CHAR(10)&amp;VLOOKUP(#REF!,[7]令和3年度契約状況調査票!$E:$AR,32,FALSE),VLOOKUP(#REF!,[7]令和3年度契約状況調査票!$E:$AR,32,FALSE))))))))</f>
        <v>#REF!</v>
      </c>
      <c r="O89" s="14"/>
      <c r="P89" s="14"/>
    </row>
    <row r="90" spans="2:16" ht="60" hidden="1" customHeight="1">
      <c r="B90" s="23" t="e">
        <f>IF(#REF!="","",VLOOKUP(#REF!,[7]令和3年度契約状況調査票!$E:$AR,5,FALSE))</f>
        <v>#REF!</v>
      </c>
      <c r="C90" s="25" t="e">
        <f>IF(#REF!="","",VLOOKUP(#REF!,[7]令和3年度契約状況調査票!$E:$AR,6,FALSE))</f>
        <v>#REF!</v>
      </c>
      <c r="D90" s="24" t="e">
        <f>IF(#REF!="","",VLOOKUP(#REF!,[7]令和3年度契約状況調査票!$E:$AR,9,FALSE))</f>
        <v>#REF!</v>
      </c>
      <c r="E90" s="23" t="e">
        <f>IF(#REF!="","",VLOOKUP(#REF!,[7]令和3年度契約状況調査票!$E:$AR,10,FALSE))</f>
        <v>#REF!</v>
      </c>
      <c r="F90" s="22" t="e">
        <f>IF(#REF!="","",VLOOKUP(#REF!,[7]令和3年度契約状況調査票!$E:$AR,11,FALSE))</f>
        <v>#REF!</v>
      </c>
      <c r="G90" s="21" t="e">
        <f>IF(#REF!="","",IF(VLOOKUP(#REF!,[7]令和3年度契約状況調査票!$E:$AR,12,FALSE)="②一般競争入札（総合評価方式）","一般競争入札"&amp;CHAR(10)&amp;"（総合評価方式）","一般競争入札"))</f>
        <v>#REF!</v>
      </c>
      <c r="H90"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0" s="19" t="e">
        <f>IF(#REF!="","",VLOOKUP(#REF!,[7]令和3年度契約状況調査票!$E:$AR,15,FALSE))</f>
        <v>#REF!</v>
      </c>
      <c r="J90"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0" s="17" t="e">
        <f>IF(#REF!="","",IF(VLOOKUP(#REF!,[7]令和3年度契約状況調査票!$E:$AR,27,FALSE)="①公益社団法人","公社",IF(VLOOKUP(#REF!,[7]令和3年度契約状況調査票!$E:$AR,27,FALSE)="②公益財団法人","公財","")))</f>
        <v>#REF!</v>
      </c>
      <c r="L90" s="17" t="e">
        <f>IF(#REF!="","",VLOOKUP(#REF!,[7]令和3年度契約状況調査票!$E:$AR,28,FALSE))</f>
        <v>#REF!</v>
      </c>
      <c r="M90" s="16" t="e">
        <f>IF(#REF!="","",IF(VLOOKUP(#REF!,[7]令和3年度契約状況調査票!$E:$AR,28,FALSE)="国所管",VLOOKUP(#REF!,[7]令和3年度契約状況調査票!$E:$AR,22,FALSE),""))</f>
        <v>#REF!</v>
      </c>
      <c r="N90" s="15" t="e">
        <f>IF(#REF!="","",IF(AND(P90="○",O90="分担契約/単価契約"),"単価契約"&amp;CHAR(10)&amp;"予定調達総額 "&amp;TEXT(VLOOKUP(#REF!,[7]令和3年度契約状況調査票!$E:$AR,16,FALSE),"#,##0円")&amp;"(B)"&amp;CHAR(10)&amp;"分担契約"&amp;CHAR(10)&amp;VLOOKUP(#REF!,[7]令和3年度契約状況調査票!$E:$AR,32,FALSE),IF(AND(P90="○",O90="分担契約"),"分担契約"&amp;CHAR(10)&amp;"契約総額 "&amp;TEXT(VLOOKUP(#REF!,[7]令和3年度契約状況調査票!$E:$AR,16,FALSE),"#,##0円")&amp;"(B)"&amp;CHAR(10)&amp;VLOOKUP(#REF!,[7]令和3年度契約状況調査票!$E:$AR,32,FALSE),(IF(O90="分担契約/単価契約","単価契約"&amp;CHAR(10)&amp;"予定調達総額 "&amp;TEXT(VLOOKUP(#REF!,[7]令和3年度契約状況調査票!$E:$AR,16,FALSE),"#,##0円")&amp;CHAR(10)&amp;"分担契約"&amp;CHAR(10)&amp;VLOOKUP(#REF!,[7]令和3年度契約状況調査票!$E:$AR,32,FALSE),IF(O90="分担契約","分担契約"&amp;CHAR(10)&amp;"契約総額 "&amp;TEXT(VLOOKUP(#REF!,[7]令和3年度契約状況調査票!$E:$AR,16,FALSE),"#,##0円")&amp;CHAR(10)&amp;VLOOKUP(#REF!,[7]令和3年度契約状況調査票!$E:$AR,32,FALSE),IF(O90="単価契約","単価契約"&amp;CHAR(10)&amp;"予定調達総額 "&amp;TEXT(VLOOKUP(#REF!,[7]令和3年度契約状況調査票!$E:$AR,16,FALSE),"#,##0円")&amp;CHAR(10)&amp;VLOOKUP(#REF!,[7]令和3年度契約状況調査票!$E:$AR,32,FALSE),VLOOKUP(#REF!,[7]令和3年度契約状況調査票!$E:$AR,32,FALSE))))))))</f>
        <v>#REF!</v>
      </c>
      <c r="O90" s="14"/>
      <c r="P90" s="14"/>
    </row>
    <row r="91" spans="2:16" ht="60" hidden="1" customHeight="1">
      <c r="B91" s="23" t="e">
        <f>IF(#REF!="","",VLOOKUP(#REF!,[7]令和3年度契約状況調査票!$E:$AR,5,FALSE))</f>
        <v>#REF!</v>
      </c>
      <c r="C91" s="25" t="e">
        <f>IF(#REF!="","",VLOOKUP(#REF!,[7]令和3年度契約状況調査票!$E:$AR,6,FALSE))</f>
        <v>#REF!</v>
      </c>
      <c r="D91" s="24" t="e">
        <f>IF(#REF!="","",VLOOKUP(#REF!,[7]令和3年度契約状況調査票!$E:$AR,9,FALSE))</f>
        <v>#REF!</v>
      </c>
      <c r="E91" s="23" t="e">
        <f>IF(#REF!="","",VLOOKUP(#REF!,[7]令和3年度契約状況調査票!$E:$AR,10,FALSE))</f>
        <v>#REF!</v>
      </c>
      <c r="F91" s="22" t="e">
        <f>IF(#REF!="","",VLOOKUP(#REF!,[7]令和3年度契約状況調査票!$E:$AR,11,FALSE))</f>
        <v>#REF!</v>
      </c>
      <c r="G91" s="21" t="e">
        <f>IF(#REF!="","",IF(VLOOKUP(#REF!,[7]令和3年度契約状況調査票!$E:$AR,12,FALSE)="②一般競争入札（総合評価方式）","一般競争入札"&amp;CHAR(10)&amp;"（総合評価方式）","一般競争入札"))</f>
        <v>#REF!</v>
      </c>
      <c r="H91"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1" s="19" t="e">
        <f>IF(#REF!="","",VLOOKUP(#REF!,[7]令和3年度契約状況調査票!$E:$AR,15,FALSE))</f>
        <v>#REF!</v>
      </c>
      <c r="J91"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1" s="17" t="e">
        <f>IF(#REF!="","",IF(VLOOKUP(#REF!,[7]令和3年度契約状況調査票!$E:$AR,27,FALSE)="①公益社団法人","公社",IF(VLOOKUP(#REF!,[7]令和3年度契約状況調査票!$E:$AR,27,FALSE)="②公益財団法人","公財","")))</f>
        <v>#REF!</v>
      </c>
      <c r="L91" s="17" t="e">
        <f>IF(#REF!="","",VLOOKUP(#REF!,[7]令和3年度契約状況調査票!$E:$AR,28,FALSE))</f>
        <v>#REF!</v>
      </c>
      <c r="M91" s="16" t="e">
        <f>IF(#REF!="","",IF(VLOOKUP(#REF!,[7]令和3年度契約状況調査票!$E:$AR,28,FALSE)="国所管",VLOOKUP(#REF!,[7]令和3年度契約状況調査票!$E:$AR,22,FALSE),""))</f>
        <v>#REF!</v>
      </c>
      <c r="N91" s="15" t="e">
        <f>IF(#REF!="","",IF(AND(P91="○",O91="分担契約/単価契約"),"単価契約"&amp;CHAR(10)&amp;"予定調達総額 "&amp;TEXT(VLOOKUP(#REF!,[7]令和3年度契約状況調査票!$E:$AR,16,FALSE),"#,##0円")&amp;"(B)"&amp;CHAR(10)&amp;"分担契約"&amp;CHAR(10)&amp;VLOOKUP(#REF!,[7]令和3年度契約状況調査票!$E:$AR,32,FALSE),IF(AND(P91="○",O91="分担契約"),"分担契約"&amp;CHAR(10)&amp;"契約総額 "&amp;TEXT(VLOOKUP(#REF!,[7]令和3年度契約状況調査票!$E:$AR,16,FALSE),"#,##0円")&amp;"(B)"&amp;CHAR(10)&amp;VLOOKUP(#REF!,[7]令和3年度契約状況調査票!$E:$AR,32,FALSE),(IF(O91="分担契約/単価契約","単価契約"&amp;CHAR(10)&amp;"予定調達総額 "&amp;TEXT(VLOOKUP(#REF!,[7]令和3年度契約状況調査票!$E:$AR,16,FALSE),"#,##0円")&amp;CHAR(10)&amp;"分担契約"&amp;CHAR(10)&amp;VLOOKUP(#REF!,[7]令和3年度契約状況調査票!$E:$AR,32,FALSE),IF(O91="分担契約","分担契約"&amp;CHAR(10)&amp;"契約総額 "&amp;TEXT(VLOOKUP(#REF!,[7]令和3年度契約状況調査票!$E:$AR,16,FALSE),"#,##0円")&amp;CHAR(10)&amp;VLOOKUP(#REF!,[7]令和3年度契約状況調査票!$E:$AR,32,FALSE),IF(O91="単価契約","単価契約"&amp;CHAR(10)&amp;"予定調達総額 "&amp;TEXT(VLOOKUP(#REF!,[7]令和3年度契約状況調査票!$E:$AR,16,FALSE),"#,##0円")&amp;CHAR(10)&amp;VLOOKUP(#REF!,[7]令和3年度契約状況調査票!$E:$AR,32,FALSE),VLOOKUP(#REF!,[7]令和3年度契約状況調査票!$E:$AR,32,FALSE))))))))</f>
        <v>#REF!</v>
      </c>
      <c r="O91" s="14"/>
      <c r="P91" s="14"/>
    </row>
    <row r="92" spans="2:16" ht="60" hidden="1" customHeight="1">
      <c r="B92" s="23" t="e">
        <f>IF(#REF!="","",VLOOKUP(#REF!,[7]令和3年度契約状況調査票!$E:$AR,5,FALSE))</f>
        <v>#REF!</v>
      </c>
      <c r="C92" s="25" t="e">
        <f>IF(#REF!="","",VLOOKUP(#REF!,[7]令和3年度契約状況調査票!$E:$AR,6,FALSE))</f>
        <v>#REF!</v>
      </c>
      <c r="D92" s="24" t="e">
        <f>IF(#REF!="","",VLOOKUP(#REF!,[7]令和3年度契約状況調査票!$E:$AR,9,FALSE))</f>
        <v>#REF!</v>
      </c>
      <c r="E92" s="23" t="e">
        <f>IF(#REF!="","",VLOOKUP(#REF!,[7]令和3年度契約状況調査票!$E:$AR,10,FALSE))</f>
        <v>#REF!</v>
      </c>
      <c r="F92" s="22" t="e">
        <f>IF(#REF!="","",VLOOKUP(#REF!,[7]令和3年度契約状況調査票!$E:$AR,11,FALSE))</f>
        <v>#REF!</v>
      </c>
      <c r="G92" s="21" t="e">
        <f>IF(#REF!="","",IF(VLOOKUP(#REF!,[7]令和3年度契約状況調査票!$E:$AR,12,FALSE)="②一般競争入札（総合評価方式）","一般競争入札"&amp;CHAR(10)&amp;"（総合評価方式）","一般競争入札"))</f>
        <v>#REF!</v>
      </c>
      <c r="H92"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2" s="19" t="e">
        <f>IF(#REF!="","",VLOOKUP(#REF!,[7]令和3年度契約状況調査票!$E:$AR,15,FALSE))</f>
        <v>#REF!</v>
      </c>
      <c r="J92"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2" s="17" t="e">
        <f>IF(#REF!="","",IF(VLOOKUP(#REF!,[7]令和3年度契約状況調査票!$E:$AR,27,FALSE)="①公益社団法人","公社",IF(VLOOKUP(#REF!,[7]令和3年度契約状況調査票!$E:$AR,27,FALSE)="②公益財団法人","公財","")))</f>
        <v>#REF!</v>
      </c>
      <c r="L92" s="17" t="e">
        <f>IF(#REF!="","",VLOOKUP(#REF!,[7]令和3年度契約状況調査票!$E:$AR,28,FALSE))</f>
        <v>#REF!</v>
      </c>
      <c r="M92" s="16" t="e">
        <f>IF(#REF!="","",IF(VLOOKUP(#REF!,[7]令和3年度契約状況調査票!$E:$AR,28,FALSE)="国所管",VLOOKUP(#REF!,[7]令和3年度契約状況調査票!$E:$AR,22,FALSE),""))</f>
        <v>#REF!</v>
      </c>
      <c r="N92" s="15" t="e">
        <f>IF(#REF!="","",IF(AND(P92="○",O92="分担契約/単価契約"),"単価契約"&amp;CHAR(10)&amp;"予定調達総額 "&amp;TEXT(VLOOKUP(#REF!,[7]令和3年度契約状況調査票!$E:$AR,16,FALSE),"#,##0円")&amp;"(B)"&amp;CHAR(10)&amp;"分担契約"&amp;CHAR(10)&amp;VLOOKUP(#REF!,[7]令和3年度契約状況調査票!$E:$AR,32,FALSE),IF(AND(P92="○",O92="分担契約"),"分担契約"&amp;CHAR(10)&amp;"契約総額 "&amp;TEXT(VLOOKUP(#REF!,[7]令和3年度契約状況調査票!$E:$AR,16,FALSE),"#,##0円")&amp;"(B)"&amp;CHAR(10)&amp;VLOOKUP(#REF!,[7]令和3年度契約状況調査票!$E:$AR,32,FALSE),(IF(O92="分担契約/単価契約","単価契約"&amp;CHAR(10)&amp;"予定調達総額 "&amp;TEXT(VLOOKUP(#REF!,[7]令和3年度契約状況調査票!$E:$AR,16,FALSE),"#,##0円")&amp;CHAR(10)&amp;"分担契約"&amp;CHAR(10)&amp;VLOOKUP(#REF!,[7]令和3年度契約状況調査票!$E:$AR,32,FALSE),IF(O92="分担契約","分担契約"&amp;CHAR(10)&amp;"契約総額 "&amp;TEXT(VLOOKUP(#REF!,[7]令和3年度契約状況調査票!$E:$AR,16,FALSE),"#,##0円")&amp;CHAR(10)&amp;VLOOKUP(#REF!,[7]令和3年度契約状況調査票!$E:$AR,32,FALSE),IF(O92="単価契約","単価契約"&amp;CHAR(10)&amp;"予定調達総額 "&amp;TEXT(VLOOKUP(#REF!,[7]令和3年度契約状況調査票!$E:$AR,16,FALSE),"#,##0円")&amp;CHAR(10)&amp;VLOOKUP(#REF!,[7]令和3年度契約状況調査票!$E:$AR,32,FALSE),VLOOKUP(#REF!,[7]令和3年度契約状況調査票!$E:$AR,32,FALSE))))))))</f>
        <v>#REF!</v>
      </c>
      <c r="O92" s="14"/>
      <c r="P92" s="14"/>
    </row>
    <row r="93" spans="2:16" ht="60" hidden="1" customHeight="1">
      <c r="B93" s="23" t="e">
        <f>IF(#REF!="","",VLOOKUP(#REF!,[7]令和3年度契約状況調査票!$E:$AR,5,FALSE))</f>
        <v>#REF!</v>
      </c>
      <c r="C93" s="25" t="e">
        <f>IF(#REF!="","",VLOOKUP(#REF!,[7]令和3年度契約状況調査票!$E:$AR,6,FALSE))</f>
        <v>#REF!</v>
      </c>
      <c r="D93" s="24" t="e">
        <f>IF(#REF!="","",VLOOKUP(#REF!,[7]令和3年度契約状況調査票!$E:$AR,9,FALSE))</f>
        <v>#REF!</v>
      </c>
      <c r="E93" s="23" t="e">
        <f>IF(#REF!="","",VLOOKUP(#REF!,[7]令和3年度契約状況調査票!$E:$AR,10,FALSE))</f>
        <v>#REF!</v>
      </c>
      <c r="F93" s="22" t="e">
        <f>IF(#REF!="","",VLOOKUP(#REF!,[7]令和3年度契約状況調査票!$E:$AR,11,FALSE))</f>
        <v>#REF!</v>
      </c>
      <c r="G93" s="21" t="e">
        <f>IF(#REF!="","",IF(VLOOKUP(#REF!,[7]令和3年度契約状況調査票!$E:$AR,12,FALSE)="②一般競争入札（総合評価方式）","一般競争入札"&amp;CHAR(10)&amp;"（総合評価方式）","一般競争入札"))</f>
        <v>#REF!</v>
      </c>
      <c r="H93"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3" s="19" t="e">
        <f>IF(#REF!="","",VLOOKUP(#REF!,[7]令和3年度契約状況調査票!$E:$AR,15,FALSE))</f>
        <v>#REF!</v>
      </c>
      <c r="J93"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3" s="17" t="e">
        <f>IF(#REF!="","",IF(VLOOKUP(#REF!,[7]令和3年度契約状況調査票!$E:$AR,27,FALSE)="①公益社団法人","公社",IF(VLOOKUP(#REF!,[7]令和3年度契約状況調査票!$E:$AR,27,FALSE)="②公益財団法人","公財","")))</f>
        <v>#REF!</v>
      </c>
      <c r="L93" s="17" t="e">
        <f>IF(#REF!="","",VLOOKUP(#REF!,[7]令和3年度契約状況調査票!$E:$AR,28,FALSE))</f>
        <v>#REF!</v>
      </c>
      <c r="M93" s="16" t="e">
        <f>IF(#REF!="","",IF(VLOOKUP(#REF!,[7]令和3年度契約状況調査票!$E:$AR,28,FALSE)="国所管",VLOOKUP(#REF!,[7]令和3年度契約状況調査票!$E:$AR,22,FALSE),""))</f>
        <v>#REF!</v>
      </c>
      <c r="N93" s="15" t="e">
        <f>IF(#REF!="","",IF(AND(P93="○",O93="分担契約/単価契約"),"単価契約"&amp;CHAR(10)&amp;"予定調達総額 "&amp;TEXT(VLOOKUP(#REF!,[7]令和3年度契約状況調査票!$E:$AR,16,FALSE),"#,##0円")&amp;"(B)"&amp;CHAR(10)&amp;"分担契約"&amp;CHAR(10)&amp;VLOOKUP(#REF!,[7]令和3年度契約状況調査票!$E:$AR,32,FALSE),IF(AND(P93="○",O93="分担契約"),"分担契約"&amp;CHAR(10)&amp;"契約総額 "&amp;TEXT(VLOOKUP(#REF!,[7]令和3年度契約状況調査票!$E:$AR,16,FALSE),"#,##0円")&amp;"(B)"&amp;CHAR(10)&amp;VLOOKUP(#REF!,[7]令和3年度契約状況調査票!$E:$AR,32,FALSE),(IF(O93="分担契約/単価契約","単価契約"&amp;CHAR(10)&amp;"予定調達総額 "&amp;TEXT(VLOOKUP(#REF!,[7]令和3年度契約状況調査票!$E:$AR,16,FALSE),"#,##0円")&amp;CHAR(10)&amp;"分担契約"&amp;CHAR(10)&amp;VLOOKUP(#REF!,[7]令和3年度契約状況調査票!$E:$AR,32,FALSE),IF(O93="分担契約","分担契約"&amp;CHAR(10)&amp;"契約総額 "&amp;TEXT(VLOOKUP(#REF!,[7]令和3年度契約状況調査票!$E:$AR,16,FALSE),"#,##0円")&amp;CHAR(10)&amp;VLOOKUP(#REF!,[7]令和3年度契約状況調査票!$E:$AR,32,FALSE),IF(O93="単価契約","単価契約"&amp;CHAR(10)&amp;"予定調達総額 "&amp;TEXT(VLOOKUP(#REF!,[7]令和3年度契約状況調査票!$E:$AR,16,FALSE),"#,##0円")&amp;CHAR(10)&amp;VLOOKUP(#REF!,[7]令和3年度契約状況調査票!$E:$AR,32,FALSE),VLOOKUP(#REF!,[7]令和3年度契約状況調査票!$E:$AR,32,FALSE))))))))</f>
        <v>#REF!</v>
      </c>
      <c r="O93" s="14"/>
      <c r="P93" s="14"/>
    </row>
    <row r="94" spans="2:16" ht="60" hidden="1" customHeight="1">
      <c r="B94" s="23" t="e">
        <f>IF(#REF!="","",VLOOKUP(#REF!,[7]令和3年度契約状況調査票!$E:$AR,5,FALSE))</f>
        <v>#REF!</v>
      </c>
      <c r="C94" s="25" t="e">
        <f>IF(#REF!="","",VLOOKUP(#REF!,[7]令和3年度契約状況調査票!$E:$AR,6,FALSE))</f>
        <v>#REF!</v>
      </c>
      <c r="D94" s="24" t="e">
        <f>IF(#REF!="","",VLOOKUP(#REF!,[7]令和3年度契約状況調査票!$E:$AR,9,FALSE))</f>
        <v>#REF!</v>
      </c>
      <c r="E94" s="23" t="e">
        <f>IF(#REF!="","",VLOOKUP(#REF!,[7]令和3年度契約状況調査票!$E:$AR,10,FALSE))</f>
        <v>#REF!</v>
      </c>
      <c r="F94" s="22" t="e">
        <f>IF(#REF!="","",VLOOKUP(#REF!,[7]令和3年度契約状況調査票!$E:$AR,11,FALSE))</f>
        <v>#REF!</v>
      </c>
      <c r="G94" s="21" t="e">
        <f>IF(#REF!="","",IF(VLOOKUP(#REF!,[7]令和3年度契約状況調査票!$E:$AR,12,FALSE)="②一般競争入札（総合評価方式）","一般競争入札"&amp;CHAR(10)&amp;"（総合評価方式）","一般競争入札"))</f>
        <v>#REF!</v>
      </c>
      <c r="H94"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4" s="19" t="e">
        <f>IF(#REF!="","",VLOOKUP(#REF!,[7]令和3年度契約状況調査票!$E:$AR,15,FALSE))</f>
        <v>#REF!</v>
      </c>
      <c r="J94"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4" s="17" t="e">
        <f>IF(#REF!="","",IF(VLOOKUP(#REF!,[7]令和3年度契約状況調査票!$E:$AR,27,FALSE)="①公益社団法人","公社",IF(VLOOKUP(#REF!,[7]令和3年度契約状況調査票!$E:$AR,27,FALSE)="②公益財団法人","公財","")))</f>
        <v>#REF!</v>
      </c>
      <c r="L94" s="17" t="e">
        <f>IF(#REF!="","",VLOOKUP(#REF!,[7]令和3年度契約状況調査票!$E:$AR,28,FALSE))</f>
        <v>#REF!</v>
      </c>
      <c r="M94" s="16" t="e">
        <f>IF(#REF!="","",IF(VLOOKUP(#REF!,[7]令和3年度契約状況調査票!$E:$AR,28,FALSE)="国所管",VLOOKUP(#REF!,[7]令和3年度契約状況調査票!$E:$AR,22,FALSE),""))</f>
        <v>#REF!</v>
      </c>
      <c r="N94" s="15" t="e">
        <f>IF(#REF!="","",IF(AND(P94="○",O94="分担契約/単価契約"),"単価契約"&amp;CHAR(10)&amp;"予定調達総額 "&amp;TEXT(VLOOKUP(#REF!,[7]令和3年度契約状況調査票!$E:$AR,16,FALSE),"#,##0円")&amp;"(B)"&amp;CHAR(10)&amp;"分担契約"&amp;CHAR(10)&amp;VLOOKUP(#REF!,[7]令和3年度契約状況調査票!$E:$AR,32,FALSE),IF(AND(P94="○",O94="分担契約"),"分担契約"&amp;CHAR(10)&amp;"契約総額 "&amp;TEXT(VLOOKUP(#REF!,[7]令和3年度契約状況調査票!$E:$AR,16,FALSE),"#,##0円")&amp;"(B)"&amp;CHAR(10)&amp;VLOOKUP(#REF!,[7]令和3年度契約状況調査票!$E:$AR,32,FALSE),(IF(O94="分担契約/単価契約","単価契約"&amp;CHAR(10)&amp;"予定調達総額 "&amp;TEXT(VLOOKUP(#REF!,[7]令和3年度契約状況調査票!$E:$AR,16,FALSE),"#,##0円")&amp;CHAR(10)&amp;"分担契約"&amp;CHAR(10)&amp;VLOOKUP(#REF!,[7]令和3年度契約状況調査票!$E:$AR,32,FALSE),IF(O94="分担契約","分担契約"&amp;CHAR(10)&amp;"契約総額 "&amp;TEXT(VLOOKUP(#REF!,[7]令和3年度契約状況調査票!$E:$AR,16,FALSE),"#,##0円")&amp;CHAR(10)&amp;VLOOKUP(#REF!,[7]令和3年度契約状況調査票!$E:$AR,32,FALSE),IF(O94="単価契約","単価契約"&amp;CHAR(10)&amp;"予定調達総額 "&amp;TEXT(VLOOKUP(#REF!,[7]令和3年度契約状況調査票!$E:$AR,16,FALSE),"#,##0円")&amp;CHAR(10)&amp;VLOOKUP(#REF!,[7]令和3年度契約状況調査票!$E:$AR,32,FALSE),VLOOKUP(#REF!,[7]令和3年度契約状況調査票!$E:$AR,32,FALSE))))))))</f>
        <v>#REF!</v>
      </c>
      <c r="O94" s="14"/>
      <c r="P94" s="14"/>
    </row>
    <row r="95" spans="2:16" ht="60" hidden="1" customHeight="1">
      <c r="B95" s="23" t="e">
        <f>IF(#REF!="","",VLOOKUP(#REF!,[7]令和3年度契約状況調査票!$E:$AR,5,FALSE))</f>
        <v>#REF!</v>
      </c>
      <c r="C95" s="25" t="e">
        <f>IF(#REF!="","",VLOOKUP(#REF!,[7]令和3年度契約状況調査票!$E:$AR,6,FALSE))</f>
        <v>#REF!</v>
      </c>
      <c r="D95" s="24" t="e">
        <f>IF(#REF!="","",VLOOKUP(#REF!,[7]令和3年度契約状況調査票!$E:$AR,9,FALSE))</f>
        <v>#REF!</v>
      </c>
      <c r="E95" s="23" t="e">
        <f>IF(#REF!="","",VLOOKUP(#REF!,[7]令和3年度契約状況調査票!$E:$AR,10,FALSE))</f>
        <v>#REF!</v>
      </c>
      <c r="F95" s="22" t="e">
        <f>IF(#REF!="","",VLOOKUP(#REF!,[7]令和3年度契約状況調査票!$E:$AR,11,FALSE))</f>
        <v>#REF!</v>
      </c>
      <c r="G95" s="21" t="e">
        <f>IF(#REF!="","",IF(VLOOKUP(#REF!,[7]令和3年度契約状況調査票!$E:$AR,12,FALSE)="②一般競争入札（総合評価方式）","一般競争入札"&amp;CHAR(10)&amp;"（総合評価方式）","一般競争入札"))</f>
        <v>#REF!</v>
      </c>
      <c r="H95"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5" s="19" t="e">
        <f>IF(#REF!="","",VLOOKUP(#REF!,[7]令和3年度契約状況調査票!$E:$AR,15,FALSE))</f>
        <v>#REF!</v>
      </c>
      <c r="J95"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5" s="17" t="e">
        <f>IF(#REF!="","",IF(VLOOKUP(#REF!,[7]令和3年度契約状況調査票!$E:$AR,27,FALSE)="①公益社団法人","公社",IF(VLOOKUP(#REF!,[7]令和3年度契約状況調査票!$E:$AR,27,FALSE)="②公益財団法人","公財","")))</f>
        <v>#REF!</v>
      </c>
      <c r="L95" s="17" t="e">
        <f>IF(#REF!="","",VLOOKUP(#REF!,[7]令和3年度契約状況調査票!$E:$AR,28,FALSE))</f>
        <v>#REF!</v>
      </c>
      <c r="M95" s="16" t="e">
        <f>IF(#REF!="","",IF(VLOOKUP(#REF!,[7]令和3年度契約状況調査票!$E:$AR,28,FALSE)="国所管",VLOOKUP(#REF!,[7]令和3年度契約状況調査票!$E:$AR,22,FALSE),""))</f>
        <v>#REF!</v>
      </c>
      <c r="N95" s="15" t="e">
        <f>IF(#REF!="","",IF(AND(P95="○",O95="分担契約/単価契約"),"単価契約"&amp;CHAR(10)&amp;"予定調達総額 "&amp;TEXT(VLOOKUP(#REF!,[7]令和3年度契約状況調査票!$E:$AR,16,FALSE),"#,##0円")&amp;"(B)"&amp;CHAR(10)&amp;"分担契約"&amp;CHAR(10)&amp;VLOOKUP(#REF!,[7]令和3年度契約状況調査票!$E:$AR,32,FALSE),IF(AND(P95="○",O95="分担契約"),"分担契約"&amp;CHAR(10)&amp;"契約総額 "&amp;TEXT(VLOOKUP(#REF!,[7]令和3年度契約状況調査票!$E:$AR,16,FALSE),"#,##0円")&amp;"(B)"&amp;CHAR(10)&amp;VLOOKUP(#REF!,[7]令和3年度契約状況調査票!$E:$AR,32,FALSE),(IF(O95="分担契約/単価契約","単価契約"&amp;CHAR(10)&amp;"予定調達総額 "&amp;TEXT(VLOOKUP(#REF!,[7]令和3年度契約状況調査票!$E:$AR,16,FALSE),"#,##0円")&amp;CHAR(10)&amp;"分担契約"&amp;CHAR(10)&amp;VLOOKUP(#REF!,[7]令和3年度契約状況調査票!$E:$AR,32,FALSE),IF(O95="分担契約","分担契約"&amp;CHAR(10)&amp;"契約総額 "&amp;TEXT(VLOOKUP(#REF!,[7]令和3年度契約状況調査票!$E:$AR,16,FALSE),"#,##0円")&amp;CHAR(10)&amp;VLOOKUP(#REF!,[7]令和3年度契約状況調査票!$E:$AR,32,FALSE),IF(O95="単価契約","単価契約"&amp;CHAR(10)&amp;"予定調達総額 "&amp;TEXT(VLOOKUP(#REF!,[7]令和3年度契約状況調査票!$E:$AR,16,FALSE),"#,##0円")&amp;CHAR(10)&amp;VLOOKUP(#REF!,[7]令和3年度契約状況調査票!$E:$AR,32,FALSE),VLOOKUP(#REF!,[7]令和3年度契約状況調査票!$E:$AR,32,FALSE))))))))</f>
        <v>#REF!</v>
      </c>
      <c r="O95" s="14"/>
      <c r="P95" s="14"/>
    </row>
    <row r="96" spans="2:16" ht="60" hidden="1" customHeight="1">
      <c r="B96" s="23" t="e">
        <f>IF(#REF!="","",VLOOKUP(#REF!,[7]令和3年度契約状況調査票!$E:$AR,5,FALSE))</f>
        <v>#REF!</v>
      </c>
      <c r="C96" s="25" t="e">
        <f>IF(#REF!="","",VLOOKUP(#REF!,[7]令和3年度契約状況調査票!$E:$AR,6,FALSE))</f>
        <v>#REF!</v>
      </c>
      <c r="D96" s="24" t="e">
        <f>IF(#REF!="","",VLOOKUP(#REF!,[7]令和3年度契約状況調査票!$E:$AR,9,FALSE))</f>
        <v>#REF!</v>
      </c>
      <c r="E96" s="23" t="e">
        <f>IF(#REF!="","",VLOOKUP(#REF!,[7]令和3年度契約状況調査票!$E:$AR,10,FALSE))</f>
        <v>#REF!</v>
      </c>
      <c r="F96" s="22" t="e">
        <f>IF(#REF!="","",VLOOKUP(#REF!,[7]令和3年度契約状況調査票!$E:$AR,11,FALSE))</f>
        <v>#REF!</v>
      </c>
      <c r="G96" s="21" t="e">
        <f>IF(#REF!="","",IF(VLOOKUP(#REF!,[7]令和3年度契約状況調査票!$E:$AR,12,FALSE)="②一般競争入札（総合評価方式）","一般競争入札"&amp;CHAR(10)&amp;"（総合評価方式）","一般競争入札"))</f>
        <v>#REF!</v>
      </c>
      <c r="H96"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6" s="19" t="e">
        <f>IF(#REF!="","",VLOOKUP(#REF!,[7]令和3年度契約状況調査票!$E:$AR,15,FALSE))</f>
        <v>#REF!</v>
      </c>
      <c r="J96"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6" s="17" t="e">
        <f>IF(#REF!="","",IF(VLOOKUP(#REF!,[7]令和3年度契約状況調査票!$E:$AR,27,FALSE)="①公益社団法人","公社",IF(VLOOKUP(#REF!,[7]令和3年度契約状況調査票!$E:$AR,27,FALSE)="②公益財団法人","公財","")))</f>
        <v>#REF!</v>
      </c>
      <c r="L96" s="17" t="e">
        <f>IF(#REF!="","",VLOOKUP(#REF!,[7]令和3年度契約状況調査票!$E:$AR,28,FALSE))</f>
        <v>#REF!</v>
      </c>
      <c r="M96" s="16" t="e">
        <f>IF(#REF!="","",IF(VLOOKUP(#REF!,[7]令和3年度契約状況調査票!$E:$AR,28,FALSE)="国所管",VLOOKUP(#REF!,[7]令和3年度契約状況調査票!$E:$AR,22,FALSE),""))</f>
        <v>#REF!</v>
      </c>
      <c r="N96" s="15" t="e">
        <f>IF(#REF!="","",IF(AND(P96="○",O96="分担契約/単価契約"),"単価契約"&amp;CHAR(10)&amp;"予定調達総額 "&amp;TEXT(VLOOKUP(#REF!,[7]令和3年度契約状況調査票!$E:$AR,16,FALSE),"#,##0円")&amp;"(B)"&amp;CHAR(10)&amp;"分担契約"&amp;CHAR(10)&amp;VLOOKUP(#REF!,[7]令和3年度契約状況調査票!$E:$AR,32,FALSE),IF(AND(P96="○",O96="分担契約"),"分担契約"&amp;CHAR(10)&amp;"契約総額 "&amp;TEXT(VLOOKUP(#REF!,[7]令和3年度契約状況調査票!$E:$AR,16,FALSE),"#,##0円")&amp;"(B)"&amp;CHAR(10)&amp;VLOOKUP(#REF!,[7]令和3年度契約状況調査票!$E:$AR,32,FALSE),(IF(O96="分担契約/単価契約","単価契約"&amp;CHAR(10)&amp;"予定調達総額 "&amp;TEXT(VLOOKUP(#REF!,[7]令和3年度契約状況調査票!$E:$AR,16,FALSE),"#,##0円")&amp;CHAR(10)&amp;"分担契約"&amp;CHAR(10)&amp;VLOOKUP(#REF!,[7]令和3年度契約状況調査票!$E:$AR,32,FALSE),IF(O96="分担契約","分担契約"&amp;CHAR(10)&amp;"契約総額 "&amp;TEXT(VLOOKUP(#REF!,[7]令和3年度契約状況調査票!$E:$AR,16,FALSE),"#,##0円")&amp;CHAR(10)&amp;VLOOKUP(#REF!,[7]令和3年度契約状況調査票!$E:$AR,32,FALSE),IF(O96="単価契約","単価契約"&amp;CHAR(10)&amp;"予定調達総額 "&amp;TEXT(VLOOKUP(#REF!,[7]令和3年度契約状況調査票!$E:$AR,16,FALSE),"#,##0円")&amp;CHAR(10)&amp;VLOOKUP(#REF!,[7]令和3年度契約状況調査票!$E:$AR,32,FALSE),VLOOKUP(#REF!,[7]令和3年度契約状況調査票!$E:$AR,32,FALSE))))))))</f>
        <v>#REF!</v>
      </c>
      <c r="O96" s="14"/>
      <c r="P96" s="14"/>
    </row>
    <row r="97" spans="2:16" ht="60" hidden="1" customHeight="1">
      <c r="B97" s="23" t="e">
        <f>IF(#REF!="","",VLOOKUP(#REF!,[7]令和3年度契約状況調査票!$E:$AR,5,FALSE))</f>
        <v>#REF!</v>
      </c>
      <c r="C97" s="25" t="e">
        <f>IF(#REF!="","",VLOOKUP(#REF!,[7]令和3年度契約状況調査票!$E:$AR,6,FALSE))</f>
        <v>#REF!</v>
      </c>
      <c r="D97" s="24" t="e">
        <f>IF(#REF!="","",VLOOKUP(#REF!,[7]令和3年度契約状況調査票!$E:$AR,9,FALSE))</f>
        <v>#REF!</v>
      </c>
      <c r="E97" s="23" t="e">
        <f>IF(#REF!="","",VLOOKUP(#REF!,[7]令和3年度契約状況調査票!$E:$AR,10,FALSE))</f>
        <v>#REF!</v>
      </c>
      <c r="F97" s="22" t="e">
        <f>IF(#REF!="","",VLOOKUP(#REF!,[7]令和3年度契約状況調査票!$E:$AR,11,FALSE))</f>
        <v>#REF!</v>
      </c>
      <c r="G97" s="21" t="e">
        <f>IF(#REF!="","",IF(VLOOKUP(#REF!,[7]令和3年度契約状況調査票!$E:$AR,12,FALSE)="②一般競争入札（総合評価方式）","一般競争入札"&amp;CHAR(10)&amp;"（総合評価方式）","一般競争入札"))</f>
        <v>#REF!</v>
      </c>
      <c r="H97"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7" s="19" t="e">
        <f>IF(#REF!="","",VLOOKUP(#REF!,[7]令和3年度契約状況調査票!$E:$AR,15,FALSE))</f>
        <v>#REF!</v>
      </c>
      <c r="J97"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7" s="17" t="e">
        <f>IF(#REF!="","",IF(VLOOKUP(#REF!,[7]令和3年度契約状況調査票!$E:$AR,27,FALSE)="①公益社団法人","公社",IF(VLOOKUP(#REF!,[7]令和3年度契約状況調査票!$E:$AR,27,FALSE)="②公益財団法人","公財","")))</f>
        <v>#REF!</v>
      </c>
      <c r="L97" s="17" t="e">
        <f>IF(#REF!="","",VLOOKUP(#REF!,[7]令和3年度契約状況調査票!$E:$AR,28,FALSE))</f>
        <v>#REF!</v>
      </c>
      <c r="M97" s="16" t="e">
        <f>IF(#REF!="","",IF(VLOOKUP(#REF!,[7]令和3年度契約状況調査票!$E:$AR,28,FALSE)="国所管",VLOOKUP(#REF!,[7]令和3年度契約状況調査票!$E:$AR,22,FALSE),""))</f>
        <v>#REF!</v>
      </c>
      <c r="N97" s="15" t="e">
        <f>IF(#REF!="","",IF(AND(P97="○",O97="分担契約/単価契約"),"単価契約"&amp;CHAR(10)&amp;"予定調達総額 "&amp;TEXT(VLOOKUP(#REF!,[7]令和3年度契約状況調査票!$E:$AR,16,FALSE),"#,##0円")&amp;"(B)"&amp;CHAR(10)&amp;"分担契約"&amp;CHAR(10)&amp;VLOOKUP(#REF!,[7]令和3年度契約状況調査票!$E:$AR,32,FALSE),IF(AND(P97="○",O97="分担契約"),"分担契約"&amp;CHAR(10)&amp;"契約総額 "&amp;TEXT(VLOOKUP(#REF!,[7]令和3年度契約状況調査票!$E:$AR,16,FALSE),"#,##0円")&amp;"(B)"&amp;CHAR(10)&amp;VLOOKUP(#REF!,[7]令和3年度契約状況調査票!$E:$AR,32,FALSE),(IF(O97="分担契約/単価契約","単価契約"&amp;CHAR(10)&amp;"予定調達総額 "&amp;TEXT(VLOOKUP(#REF!,[7]令和3年度契約状況調査票!$E:$AR,16,FALSE),"#,##0円")&amp;CHAR(10)&amp;"分担契約"&amp;CHAR(10)&amp;VLOOKUP(#REF!,[7]令和3年度契約状況調査票!$E:$AR,32,FALSE),IF(O97="分担契約","分担契約"&amp;CHAR(10)&amp;"契約総額 "&amp;TEXT(VLOOKUP(#REF!,[7]令和3年度契約状況調査票!$E:$AR,16,FALSE),"#,##0円")&amp;CHAR(10)&amp;VLOOKUP(#REF!,[7]令和3年度契約状況調査票!$E:$AR,32,FALSE),IF(O97="単価契約","単価契約"&amp;CHAR(10)&amp;"予定調達総額 "&amp;TEXT(VLOOKUP(#REF!,[7]令和3年度契約状況調査票!$E:$AR,16,FALSE),"#,##0円")&amp;CHAR(10)&amp;VLOOKUP(#REF!,[7]令和3年度契約状況調査票!$E:$AR,32,FALSE),VLOOKUP(#REF!,[7]令和3年度契約状況調査票!$E:$AR,32,FALSE))))))))</f>
        <v>#REF!</v>
      </c>
      <c r="O97" s="14"/>
      <c r="P97" s="14"/>
    </row>
    <row r="98" spans="2:16" ht="60" hidden="1" customHeight="1">
      <c r="B98" s="23" t="e">
        <f>IF(#REF!="","",VLOOKUP(#REF!,[7]令和3年度契約状況調査票!$E:$AR,5,FALSE))</f>
        <v>#REF!</v>
      </c>
      <c r="C98" s="25" t="e">
        <f>IF(#REF!="","",VLOOKUP(#REF!,[7]令和3年度契約状況調査票!$E:$AR,6,FALSE))</f>
        <v>#REF!</v>
      </c>
      <c r="D98" s="24" t="e">
        <f>IF(#REF!="","",VLOOKUP(#REF!,[7]令和3年度契約状況調査票!$E:$AR,9,FALSE))</f>
        <v>#REF!</v>
      </c>
      <c r="E98" s="23" t="e">
        <f>IF(#REF!="","",VLOOKUP(#REF!,[7]令和3年度契約状況調査票!$E:$AR,10,FALSE))</f>
        <v>#REF!</v>
      </c>
      <c r="F98" s="22" t="e">
        <f>IF(#REF!="","",VLOOKUP(#REF!,[7]令和3年度契約状況調査票!$E:$AR,11,FALSE))</f>
        <v>#REF!</v>
      </c>
      <c r="G98" s="21" t="e">
        <f>IF(#REF!="","",IF(VLOOKUP(#REF!,[7]令和3年度契約状況調査票!$E:$AR,12,FALSE)="②一般競争入札（総合評価方式）","一般競争入札"&amp;CHAR(10)&amp;"（総合評価方式）","一般競争入札"))</f>
        <v>#REF!</v>
      </c>
      <c r="H98"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8" s="19" t="e">
        <f>IF(#REF!="","",VLOOKUP(#REF!,[7]令和3年度契約状況調査票!$E:$AR,15,FALSE))</f>
        <v>#REF!</v>
      </c>
      <c r="J98"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8" s="17" t="e">
        <f>IF(#REF!="","",IF(VLOOKUP(#REF!,[7]令和3年度契約状況調査票!$E:$AR,27,FALSE)="①公益社団法人","公社",IF(VLOOKUP(#REF!,[7]令和3年度契約状況調査票!$E:$AR,27,FALSE)="②公益財団法人","公財","")))</f>
        <v>#REF!</v>
      </c>
      <c r="L98" s="17" t="e">
        <f>IF(#REF!="","",VLOOKUP(#REF!,[7]令和3年度契約状況調査票!$E:$AR,28,FALSE))</f>
        <v>#REF!</v>
      </c>
      <c r="M98" s="16" t="e">
        <f>IF(#REF!="","",IF(VLOOKUP(#REF!,[7]令和3年度契約状況調査票!$E:$AR,28,FALSE)="国所管",VLOOKUP(#REF!,[7]令和3年度契約状況調査票!$E:$AR,22,FALSE),""))</f>
        <v>#REF!</v>
      </c>
      <c r="N98" s="15" t="e">
        <f>IF(#REF!="","",IF(AND(P98="○",O98="分担契約/単価契約"),"単価契約"&amp;CHAR(10)&amp;"予定調達総額 "&amp;TEXT(VLOOKUP(#REF!,[7]令和3年度契約状況調査票!$E:$AR,16,FALSE),"#,##0円")&amp;"(B)"&amp;CHAR(10)&amp;"分担契約"&amp;CHAR(10)&amp;VLOOKUP(#REF!,[7]令和3年度契約状況調査票!$E:$AR,32,FALSE),IF(AND(P98="○",O98="分担契約"),"分担契約"&amp;CHAR(10)&amp;"契約総額 "&amp;TEXT(VLOOKUP(#REF!,[7]令和3年度契約状況調査票!$E:$AR,16,FALSE),"#,##0円")&amp;"(B)"&amp;CHAR(10)&amp;VLOOKUP(#REF!,[7]令和3年度契約状況調査票!$E:$AR,32,FALSE),(IF(O98="分担契約/単価契約","単価契約"&amp;CHAR(10)&amp;"予定調達総額 "&amp;TEXT(VLOOKUP(#REF!,[7]令和3年度契約状況調査票!$E:$AR,16,FALSE),"#,##0円")&amp;CHAR(10)&amp;"分担契約"&amp;CHAR(10)&amp;VLOOKUP(#REF!,[7]令和3年度契約状況調査票!$E:$AR,32,FALSE),IF(O98="分担契約","分担契約"&amp;CHAR(10)&amp;"契約総額 "&amp;TEXT(VLOOKUP(#REF!,[7]令和3年度契約状況調査票!$E:$AR,16,FALSE),"#,##0円")&amp;CHAR(10)&amp;VLOOKUP(#REF!,[7]令和3年度契約状況調査票!$E:$AR,32,FALSE),IF(O98="単価契約","単価契約"&amp;CHAR(10)&amp;"予定調達総額 "&amp;TEXT(VLOOKUP(#REF!,[7]令和3年度契約状況調査票!$E:$AR,16,FALSE),"#,##0円")&amp;CHAR(10)&amp;VLOOKUP(#REF!,[7]令和3年度契約状況調査票!$E:$AR,32,FALSE),VLOOKUP(#REF!,[7]令和3年度契約状況調査票!$E:$AR,32,FALSE))))))))</f>
        <v>#REF!</v>
      </c>
      <c r="O98" s="14"/>
      <c r="P98" s="14"/>
    </row>
    <row r="99" spans="2:16" ht="60" hidden="1" customHeight="1">
      <c r="B99" s="23" t="e">
        <f>IF(#REF!="","",VLOOKUP(#REF!,[7]令和3年度契約状況調査票!$E:$AR,5,FALSE))</f>
        <v>#REF!</v>
      </c>
      <c r="C99" s="25" t="e">
        <f>IF(#REF!="","",VLOOKUP(#REF!,[7]令和3年度契約状況調査票!$E:$AR,6,FALSE))</f>
        <v>#REF!</v>
      </c>
      <c r="D99" s="24" t="e">
        <f>IF(#REF!="","",VLOOKUP(#REF!,[7]令和3年度契約状況調査票!$E:$AR,9,FALSE))</f>
        <v>#REF!</v>
      </c>
      <c r="E99" s="23" t="e">
        <f>IF(#REF!="","",VLOOKUP(#REF!,[7]令和3年度契約状況調査票!$E:$AR,10,FALSE))</f>
        <v>#REF!</v>
      </c>
      <c r="F99" s="22" t="e">
        <f>IF(#REF!="","",VLOOKUP(#REF!,[7]令和3年度契約状況調査票!$E:$AR,11,FALSE))</f>
        <v>#REF!</v>
      </c>
      <c r="G99" s="21" t="e">
        <f>IF(#REF!="","",IF(VLOOKUP(#REF!,[7]令和3年度契約状況調査票!$E:$AR,12,FALSE)="②一般競争入札（総合評価方式）","一般競争入札"&amp;CHAR(10)&amp;"（総合評価方式）","一般競争入札"))</f>
        <v>#REF!</v>
      </c>
      <c r="H99"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99" s="19" t="e">
        <f>IF(#REF!="","",VLOOKUP(#REF!,[7]令和3年度契約状況調査票!$E:$AR,15,FALSE))</f>
        <v>#REF!</v>
      </c>
      <c r="J99"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99" s="17" t="e">
        <f>IF(#REF!="","",IF(VLOOKUP(#REF!,[7]令和3年度契約状況調査票!$E:$AR,27,FALSE)="①公益社団法人","公社",IF(VLOOKUP(#REF!,[7]令和3年度契約状況調査票!$E:$AR,27,FALSE)="②公益財団法人","公財","")))</f>
        <v>#REF!</v>
      </c>
      <c r="L99" s="17" t="e">
        <f>IF(#REF!="","",VLOOKUP(#REF!,[7]令和3年度契約状況調査票!$E:$AR,28,FALSE))</f>
        <v>#REF!</v>
      </c>
      <c r="M99" s="16" t="e">
        <f>IF(#REF!="","",IF(VLOOKUP(#REF!,[7]令和3年度契約状況調査票!$E:$AR,28,FALSE)="国所管",VLOOKUP(#REF!,[7]令和3年度契約状況調査票!$E:$AR,22,FALSE),""))</f>
        <v>#REF!</v>
      </c>
      <c r="N99" s="15" t="e">
        <f>IF(#REF!="","",IF(AND(P99="○",O99="分担契約/単価契約"),"単価契約"&amp;CHAR(10)&amp;"予定調達総額 "&amp;TEXT(VLOOKUP(#REF!,[7]令和3年度契約状況調査票!$E:$AR,16,FALSE),"#,##0円")&amp;"(B)"&amp;CHAR(10)&amp;"分担契約"&amp;CHAR(10)&amp;VLOOKUP(#REF!,[7]令和3年度契約状況調査票!$E:$AR,32,FALSE),IF(AND(P99="○",O99="分担契約"),"分担契約"&amp;CHAR(10)&amp;"契約総額 "&amp;TEXT(VLOOKUP(#REF!,[7]令和3年度契約状況調査票!$E:$AR,16,FALSE),"#,##0円")&amp;"(B)"&amp;CHAR(10)&amp;VLOOKUP(#REF!,[7]令和3年度契約状況調査票!$E:$AR,32,FALSE),(IF(O99="分担契約/単価契約","単価契約"&amp;CHAR(10)&amp;"予定調達総額 "&amp;TEXT(VLOOKUP(#REF!,[7]令和3年度契約状況調査票!$E:$AR,16,FALSE),"#,##0円")&amp;CHAR(10)&amp;"分担契約"&amp;CHAR(10)&amp;VLOOKUP(#REF!,[7]令和3年度契約状況調査票!$E:$AR,32,FALSE),IF(O99="分担契約","分担契約"&amp;CHAR(10)&amp;"契約総額 "&amp;TEXT(VLOOKUP(#REF!,[7]令和3年度契約状況調査票!$E:$AR,16,FALSE),"#,##0円")&amp;CHAR(10)&amp;VLOOKUP(#REF!,[7]令和3年度契約状況調査票!$E:$AR,32,FALSE),IF(O99="単価契約","単価契約"&amp;CHAR(10)&amp;"予定調達総額 "&amp;TEXT(VLOOKUP(#REF!,[7]令和3年度契約状況調査票!$E:$AR,16,FALSE),"#,##0円")&amp;CHAR(10)&amp;VLOOKUP(#REF!,[7]令和3年度契約状況調査票!$E:$AR,32,FALSE),VLOOKUP(#REF!,[7]令和3年度契約状況調査票!$E:$AR,32,FALSE))))))))</f>
        <v>#REF!</v>
      </c>
      <c r="O99" s="14"/>
      <c r="P99" s="14"/>
    </row>
    <row r="100" spans="2:16" ht="60" hidden="1" customHeight="1">
      <c r="B100" s="23" t="e">
        <f>IF(#REF!="","",VLOOKUP(#REF!,[7]令和3年度契約状況調査票!$E:$AR,5,FALSE))</f>
        <v>#REF!</v>
      </c>
      <c r="C100" s="25" t="e">
        <f>IF(#REF!="","",VLOOKUP(#REF!,[7]令和3年度契約状況調査票!$E:$AR,6,FALSE))</f>
        <v>#REF!</v>
      </c>
      <c r="D100" s="24" t="e">
        <f>IF(#REF!="","",VLOOKUP(#REF!,[7]令和3年度契約状況調査票!$E:$AR,9,FALSE))</f>
        <v>#REF!</v>
      </c>
      <c r="E100" s="23" t="e">
        <f>IF(#REF!="","",VLOOKUP(#REF!,[7]令和3年度契約状況調査票!$E:$AR,10,FALSE))</f>
        <v>#REF!</v>
      </c>
      <c r="F100" s="22" t="e">
        <f>IF(#REF!="","",VLOOKUP(#REF!,[7]令和3年度契約状況調査票!$E:$AR,11,FALSE))</f>
        <v>#REF!</v>
      </c>
      <c r="G100" s="21" t="e">
        <f>IF(#REF!="","",IF(VLOOKUP(#REF!,[7]令和3年度契約状況調査票!$E:$AR,12,FALSE)="②一般競争入札（総合評価方式）","一般競争入札"&amp;CHAR(10)&amp;"（総合評価方式）","一般競争入札"))</f>
        <v>#REF!</v>
      </c>
      <c r="H100"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100" s="19" t="e">
        <f>IF(#REF!="","",VLOOKUP(#REF!,[7]令和3年度契約状況調査票!$E:$AR,15,FALSE))</f>
        <v>#REF!</v>
      </c>
      <c r="J100"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100" s="17" t="e">
        <f>IF(#REF!="","",IF(VLOOKUP(#REF!,[7]令和3年度契約状況調査票!$E:$AR,27,FALSE)="①公益社団法人","公社",IF(VLOOKUP(#REF!,[7]令和3年度契約状況調査票!$E:$AR,27,FALSE)="②公益財団法人","公財","")))</f>
        <v>#REF!</v>
      </c>
      <c r="L100" s="17" t="e">
        <f>IF(#REF!="","",VLOOKUP(#REF!,[7]令和3年度契約状況調査票!$E:$AR,28,FALSE))</f>
        <v>#REF!</v>
      </c>
      <c r="M100" s="16" t="e">
        <f>IF(#REF!="","",IF(VLOOKUP(#REF!,[7]令和3年度契約状況調査票!$E:$AR,28,FALSE)="国所管",VLOOKUP(#REF!,[7]令和3年度契約状況調査票!$E:$AR,22,FALSE),""))</f>
        <v>#REF!</v>
      </c>
      <c r="N100" s="15" t="e">
        <f>IF(#REF!="","",IF(AND(P100="○",O100="分担契約/単価契約"),"単価契約"&amp;CHAR(10)&amp;"予定調達総額 "&amp;TEXT(VLOOKUP(#REF!,[7]令和3年度契約状況調査票!$E:$AR,16,FALSE),"#,##0円")&amp;"(B)"&amp;CHAR(10)&amp;"分担契約"&amp;CHAR(10)&amp;VLOOKUP(#REF!,[7]令和3年度契約状況調査票!$E:$AR,32,FALSE),IF(AND(P100="○",O100="分担契約"),"分担契約"&amp;CHAR(10)&amp;"契約総額 "&amp;TEXT(VLOOKUP(#REF!,[7]令和3年度契約状況調査票!$E:$AR,16,FALSE),"#,##0円")&amp;"(B)"&amp;CHAR(10)&amp;VLOOKUP(#REF!,[7]令和3年度契約状況調査票!$E:$AR,32,FALSE),(IF(O100="分担契約/単価契約","単価契約"&amp;CHAR(10)&amp;"予定調達総額 "&amp;TEXT(VLOOKUP(#REF!,[7]令和3年度契約状況調査票!$E:$AR,16,FALSE),"#,##0円")&amp;CHAR(10)&amp;"分担契約"&amp;CHAR(10)&amp;VLOOKUP(#REF!,[7]令和3年度契約状況調査票!$E:$AR,32,FALSE),IF(O100="分担契約","分担契約"&amp;CHAR(10)&amp;"契約総額 "&amp;TEXT(VLOOKUP(#REF!,[7]令和3年度契約状況調査票!$E:$AR,16,FALSE),"#,##0円")&amp;CHAR(10)&amp;VLOOKUP(#REF!,[7]令和3年度契約状況調査票!$E:$AR,32,FALSE),IF(O100="単価契約","単価契約"&amp;CHAR(10)&amp;"予定調達総額 "&amp;TEXT(VLOOKUP(#REF!,[7]令和3年度契約状況調査票!$E:$AR,16,FALSE),"#,##0円")&amp;CHAR(10)&amp;VLOOKUP(#REF!,[7]令和3年度契約状況調査票!$E:$AR,32,FALSE),VLOOKUP(#REF!,[7]令和3年度契約状況調査票!$E:$AR,32,FALSE))))))))</f>
        <v>#REF!</v>
      </c>
      <c r="O100" s="14"/>
      <c r="P100" s="14"/>
    </row>
    <row r="101" spans="2:16" ht="60" hidden="1" customHeight="1">
      <c r="B101" s="23" t="e">
        <f>IF(#REF!="","",VLOOKUP(#REF!,[7]令和3年度契約状況調査票!$E:$AR,5,FALSE))</f>
        <v>#REF!</v>
      </c>
      <c r="C101" s="25" t="e">
        <f>IF(#REF!="","",VLOOKUP(#REF!,[7]令和3年度契約状況調査票!$E:$AR,6,FALSE))</f>
        <v>#REF!</v>
      </c>
      <c r="D101" s="24" t="e">
        <f>IF(#REF!="","",VLOOKUP(#REF!,[7]令和3年度契約状況調査票!$E:$AR,9,FALSE))</f>
        <v>#REF!</v>
      </c>
      <c r="E101" s="23" t="e">
        <f>IF(#REF!="","",VLOOKUP(#REF!,[7]令和3年度契約状況調査票!$E:$AR,10,FALSE))</f>
        <v>#REF!</v>
      </c>
      <c r="F101" s="22" t="e">
        <f>IF(#REF!="","",VLOOKUP(#REF!,[7]令和3年度契約状況調査票!$E:$AR,11,FALSE))</f>
        <v>#REF!</v>
      </c>
      <c r="G101" s="21" t="e">
        <f>IF(#REF!="","",IF(VLOOKUP(#REF!,[7]令和3年度契約状況調査票!$E:$AR,12,FALSE)="②一般競争入札（総合評価方式）","一般競争入札"&amp;CHAR(10)&amp;"（総合評価方式）","一般競争入札"))</f>
        <v>#REF!</v>
      </c>
      <c r="H101"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101" s="19" t="e">
        <f>IF(#REF!="","",VLOOKUP(#REF!,[7]令和3年度契約状況調査票!$E:$AR,15,FALSE))</f>
        <v>#REF!</v>
      </c>
      <c r="J101"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101" s="17" t="e">
        <f>IF(#REF!="","",IF(VLOOKUP(#REF!,[7]令和3年度契約状況調査票!$E:$AR,27,FALSE)="①公益社団法人","公社",IF(VLOOKUP(#REF!,[7]令和3年度契約状況調査票!$E:$AR,27,FALSE)="②公益財団法人","公財","")))</f>
        <v>#REF!</v>
      </c>
      <c r="L101" s="17" t="e">
        <f>IF(#REF!="","",VLOOKUP(#REF!,[7]令和3年度契約状況調査票!$E:$AR,28,FALSE))</f>
        <v>#REF!</v>
      </c>
      <c r="M101" s="16" t="e">
        <f>IF(#REF!="","",IF(VLOOKUP(#REF!,[7]令和3年度契約状況調査票!$E:$AR,28,FALSE)="国所管",VLOOKUP(#REF!,[7]令和3年度契約状況調査票!$E:$AR,22,FALSE),""))</f>
        <v>#REF!</v>
      </c>
      <c r="N101" s="15" t="e">
        <f>IF(#REF!="","",IF(AND(P101="○",O101="分担契約/単価契約"),"単価契約"&amp;CHAR(10)&amp;"予定調達総額 "&amp;TEXT(VLOOKUP(#REF!,[7]令和3年度契約状況調査票!$E:$AR,16,FALSE),"#,##0円")&amp;"(B)"&amp;CHAR(10)&amp;"分担契約"&amp;CHAR(10)&amp;VLOOKUP(#REF!,[7]令和3年度契約状況調査票!$E:$AR,32,FALSE),IF(AND(P101="○",O101="分担契約"),"分担契約"&amp;CHAR(10)&amp;"契約総額 "&amp;TEXT(VLOOKUP(#REF!,[7]令和3年度契約状況調査票!$E:$AR,16,FALSE),"#,##0円")&amp;"(B)"&amp;CHAR(10)&amp;VLOOKUP(#REF!,[7]令和3年度契約状況調査票!$E:$AR,32,FALSE),(IF(O101="分担契約/単価契約","単価契約"&amp;CHAR(10)&amp;"予定調達総額 "&amp;TEXT(VLOOKUP(#REF!,[7]令和3年度契約状況調査票!$E:$AR,16,FALSE),"#,##0円")&amp;CHAR(10)&amp;"分担契約"&amp;CHAR(10)&amp;VLOOKUP(#REF!,[7]令和3年度契約状況調査票!$E:$AR,32,FALSE),IF(O101="分担契約","分担契約"&amp;CHAR(10)&amp;"契約総額 "&amp;TEXT(VLOOKUP(#REF!,[7]令和3年度契約状況調査票!$E:$AR,16,FALSE),"#,##0円")&amp;CHAR(10)&amp;VLOOKUP(#REF!,[7]令和3年度契約状況調査票!$E:$AR,32,FALSE),IF(O101="単価契約","単価契約"&amp;CHAR(10)&amp;"予定調達総額 "&amp;TEXT(VLOOKUP(#REF!,[7]令和3年度契約状況調査票!$E:$AR,16,FALSE),"#,##0円")&amp;CHAR(10)&amp;VLOOKUP(#REF!,[7]令和3年度契約状況調査票!$E:$AR,32,FALSE),VLOOKUP(#REF!,[7]令和3年度契約状況調査票!$E:$AR,32,FALSE))))))))</f>
        <v>#REF!</v>
      </c>
      <c r="O101" s="14"/>
      <c r="P101" s="14"/>
    </row>
    <row r="102" spans="2:16" ht="60" hidden="1" customHeight="1">
      <c r="B102" s="23" t="e">
        <f>IF(#REF!="","",VLOOKUP(#REF!,[7]令和3年度契約状況調査票!$E:$AR,5,FALSE))</f>
        <v>#REF!</v>
      </c>
      <c r="C102" s="25" t="e">
        <f>IF(#REF!="","",VLOOKUP(#REF!,[7]令和3年度契約状況調査票!$E:$AR,6,FALSE))</f>
        <v>#REF!</v>
      </c>
      <c r="D102" s="24" t="e">
        <f>IF(#REF!="","",VLOOKUP(#REF!,[7]令和3年度契約状況調査票!$E:$AR,9,FALSE))</f>
        <v>#REF!</v>
      </c>
      <c r="E102" s="23" t="e">
        <f>IF(#REF!="","",VLOOKUP(#REF!,[7]令和3年度契約状況調査票!$E:$AR,10,FALSE))</f>
        <v>#REF!</v>
      </c>
      <c r="F102" s="22" t="e">
        <f>IF(#REF!="","",VLOOKUP(#REF!,[7]令和3年度契約状況調査票!$E:$AR,11,FALSE))</f>
        <v>#REF!</v>
      </c>
      <c r="G102" s="21" t="e">
        <f>IF(#REF!="","",IF(VLOOKUP(#REF!,[7]令和3年度契約状況調査票!$E:$AR,12,FALSE)="②一般競争入札（総合評価方式）","一般競争入札"&amp;CHAR(10)&amp;"（総合評価方式）","一般競争入札"))</f>
        <v>#REF!</v>
      </c>
      <c r="H102"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102" s="19" t="e">
        <f>IF(#REF!="","",VLOOKUP(#REF!,[7]令和3年度契約状況調査票!$E:$AR,15,FALSE))</f>
        <v>#REF!</v>
      </c>
      <c r="J102"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102" s="17" t="e">
        <f>IF(#REF!="","",IF(VLOOKUP(#REF!,[7]令和3年度契約状況調査票!$E:$AR,27,FALSE)="①公益社団法人","公社",IF(VLOOKUP(#REF!,[7]令和3年度契約状況調査票!$E:$AR,27,FALSE)="②公益財団法人","公財","")))</f>
        <v>#REF!</v>
      </c>
      <c r="L102" s="17" t="e">
        <f>IF(#REF!="","",VLOOKUP(#REF!,[7]令和3年度契約状況調査票!$E:$AR,28,FALSE))</f>
        <v>#REF!</v>
      </c>
      <c r="M102" s="16" t="e">
        <f>IF(#REF!="","",IF(VLOOKUP(#REF!,[7]令和3年度契約状況調査票!$E:$AR,28,FALSE)="国所管",VLOOKUP(#REF!,[7]令和3年度契約状況調査票!$E:$AR,22,FALSE),""))</f>
        <v>#REF!</v>
      </c>
      <c r="N102" s="15" t="e">
        <f>IF(#REF!="","",IF(AND(P102="○",O102="分担契約/単価契約"),"単価契約"&amp;CHAR(10)&amp;"予定調達総額 "&amp;TEXT(VLOOKUP(#REF!,[7]令和3年度契約状況調査票!$E:$AR,16,FALSE),"#,##0円")&amp;"(B)"&amp;CHAR(10)&amp;"分担契約"&amp;CHAR(10)&amp;VLOOKUP(#REF!,[7]令和3年度契約状況調査票!$E:$AR,32,FALSE),IF(AND(P102="○",O102="分担契約"),"分担契約"&amp;CHAR(10)&amp;"契約総額 "&amp;TEXT(VLOOKUP(#REF!,[7]令和3年度契約状況調査票!$E:$AR,16,FALSE),"#,##0円")&amp;"(B)"&amp;CHAR(10)&amp;VLOOKUP(#REF!,[7]令和3年度契約状況調査票!$E:$AR,32,FALSE),(IF(O102="分担契約/単価契約","単価契約"&amp;CHAR(10)&amp;"予定調達総額 "&amp;TEXT(VLOOKUP(#REF!,[7]令和3年度契約状況調査票!$E:$AR,16,FALSE),"#,##0円")&amp;CHAR(10)&amp;"分担契約"&amp;CHAR(10)&amp;VLOOKUP(#REF!,[7]令和3年度契約状況調査票!$E:$AR,32,FALSE),IF(O102="分担契約","分担契約"&amp;CHAR(10)&amp;"契約総額 "&amp;TEXT(VLOOKUP(#REF!,[7]令和3年度契約状況調査票!$E:$AR,16,FALSE),"#,##0円")&amp;CHAR(10)&amp;VLOOKUP(#REF!,[7]令和3年度契約状況調査票!$E:$AR,32,FALSE),IF(O102="単価契約","単価契約"&amp;CHAR(10)&amp;"予定調達総額 "&amp;TEXT(VLOOKUP(#REF!,[7]令和3年度契約状況調査票!$E:$AR,16,FALSE),"#,##0円")&amp;CHAR(10)&amp;VLOOKUP(#REF!,[7]令和3年度契約状況調査票!$E:$AR,32,FALSE),VLOOKUP(#REF!,[7]令和3年度契約状況調査票!$E:$AR,32,FALSE))))))))</f>
        <v>#REF!</v>
      </c>
      <c r="O102" s="14"/>
      <c r="P102" s="14"/>
    </row>
    <row r="103" spans="2:16" ht="60" hidden="1" customHeight="1">
      <c r="B103" s="23" t="e">
        <f>IF(#REF!="","",VLOOKUP(#REF!,[7]令和3年度契約状況調査票!$E:$AR,5,FALSE))</f>
        <v>#REF!</v>
      </c>
      <c r="C103" s="25" t="e">
        <f>IF(#REF!="","",VLOOKUP(#REF!,[7]令和3年度契約状況調査票!$E:$AR,6,FALSE))</f>
        <v>#REF!</v>
      </c>
      <c r="D103" s="24" t="e">
        <f>IF(#REF!="","",VLOOKUP(#REF!,[7]令和3年度契約状況調査票!$E:$AR,9,FALSE))</f>
        <v>#REF!</v>
      </c>
      <c r="E103" s="23" t="e">
        <f>IF(#REF!="","",VLOOKUP(#REF!,[7]令和3年度契約状況調査票!$E:$AR,10,FALSE))</f>
        <v>#REF!</v>
      </c>
      <c r="F103" s="22" t="e">
        <f>IF(#REF!="","",VLOOKUP(#REF!,[7]令和3年度契約状況調査票!$E:$AR,11,FALSE))</f>
        <v>#REF!</v>
      </c>
      <c r="G103" s="21" t="e">
        <f>IF(#REF!="","",IF(VLOOKUP(#REF!,[7]令和3年度契約状況調査票!$E:$AR,12,FALSE)="②一般競争入札（総合評価方式）","一般競争入札"&amp;CHAR(10)&amp;"（総合評価方式）","一般競争入札"))</f>
        <v>#REF!</v>
      </c>
      <c r="H103"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103" s="19" t="e">
        <f>IF(#REF!="","",VLOOKUP(#REF!,[7]令和3年度契約状況調査票!$E:$AR,15,FALSE))</f>
        <v>#REF!</v>
      </c>
      <c r="J103"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103" s="17" t="e">
        <f>IF(#REF!="","",IF(VLOOKUP(#REF!,[7]令和3年度契約状況調査票!$E:$AR,27,FALSE)="①公益社団法人","公社",IF(VLOOKUP(#REF!,[7]令和3年度契約状況調査票!$E:$AR,27,FALSE)="②公益財団法人","公財","")))</f>
        <v>#REF!</v>
      </c>
      <c r="L103" s="17" t="e">
        <f>IF(#REF!="","",VLOOKUP(#REF!,[7]令和3年度契約状況調査票!$E:$AR,28,FALSE))</f>
        <v>#REF!</v>
      </c>
      <c r="M103" s="16" t="e">
        <f>IF(#REF!="","",IF(VLOOKUP(#REF!,[7]令和3年度契約状況調査票!$E:$AR,28,FALSE)="国所管",VLOOKUP(#REF!,[7]令和3年度契約状況調査票!$E:$AR,22,FALSE),""))</f>
        <v>#REF!</v>
      </c>
      <c r="N103" s="15" t="e">
        <f>IF(#REF!="","",IF(AND(P103="○",O103="分担契約/単価契約"),"単価契約"&amp;CHAR(10)&amp;"予定調達総額 "&amp;TEXT(VLOOKUP(#REF!,[7]令和3年度契約状況調査票!$E:$AR,16,FALSE),"#,##0円")&amp;"(B)"&amp;CHAR(10)&amp;"分担契約"&amp;CHAR(10)&amp;VLOOKUP(#REF!,[7]令和3年度契約状況調査票!$E:$AR,32,FALSE),IF(AND(P103="○",O103="分担契約"),"分担契約"&amp;CHAR(10)&amp;"契約総額 "&amp;TEXT(VLOOKUP(#REF!,[7]令和3年度契約状況調査票!$E:$AR,16,FALSE),"#,##0円")&amp;"(B)"&amp;CHAR(10)&amp;VLOOKUP(#REF!,[7]令和3年度契約状況調査票!$E:$AR,32,FALSE),(IF(O103="分担契約/単価契約","単価契約"&amp;CHAR(10)&amp;"予定調達総額 "&amp;TEXT(VLOOKUP(#REF!,[7]令和3年度契約状況調査票!$E:$AR,16,FALSE),"#,##0円")&amp;CHAR(10)&amp;"分担契約"&amp;CHAR(10)&amp;VLOOKUP(#REF!,[7]令和3年度契約状況調査票!$E:$AR,32,FALSE),IF(O103="分担契約","分担契約"&amp;CHAR(10)&amp;"契約総額 "&amp;TEXT(VLOOKUP(#REF!,[7]令和3年度契約状況調査票!$E:$AR,16,FALSE),"#,##0円")&amp;CHAR(10)&amp;VLOOKUP(#REF!,[7]令和3年度契約状況調査票!$E:$AR,32,FALSE),IF(O103="単価契約","単価契約"&amp;CHAR(10)&amp;"予定調達総額 "&amp;TEXT(VLOOKUP(#REF!,[7]令和3年度契約状況調査票!$E:$AR,16,FALSE),"#,##0円")&amp;CHAR(10)&amp;VLOOKUP(#REF!,[7]令和3年度契約状況調査票!$E:$AR,32,FALSE),VLOOKUP(#REF!,[7]令和3年度契約状況調査票!$E:$AR,32,FALSE))))))))</f>
        <v>#REF!</v>
      </c>
      <c r="O103" s="14"/>
      <c r="P103" s="14"/>
    </row>
    <row r="104" spans="2:16" ht="60" hidden="1" customHeight="1">
      <c r="B104" s="23" t="e">
        <f>IF(#REF!="","",VLOOKUP(#REF!,[7]令和3年度契約状況調査票!$E:$AR,5,FALSE))</f>
        <v>#REF!</v>
      </c>
      <c r="C104" s="25" t="e">
        <f>IF(#REF!="","",VLOOKUP(#REF!,[7]令和3年度契約状況調査票!$E:$AR,6,FALSE))</f>
        <v>#REF!</v>
      </c>
      <c r="D104" s="24" t="e">
        <f>IF(#REF!="","",VLOOKUP(#REF!,[7]令和3年度契約状況調査票!$E:$AR,9,FALSE))</f>
        <v>#REF!</v>
      </c>
      <c r="E104" s="23" t="e">
        <f>IF(#REF!="","",VLOOKUP(#REF!,[7]令和3年度契約状況調査票!$E:$AR,10,FALSE))</f>
        <v>#REF!</v>
      </c>
      <c r="F104" s="22" t="e">
        <f>IF(#REF!="","",VLOOKUP(#REF!,[7]令和3年度契約状況調査票!$E:$AR,11,FALSE))</f>
        <v>#REF!</v>
      </c>
      <c r="G104" s="21" t="e">
        <f>IF(#REF!="","",IF(VLOOKUP(#REF!,[7]令和3年度契約状況調査票!$E:$AR,12,FALSE)="②一般競争入札（総合評価方式）","一般競争入札"&amp;CHAR(10)&amp;"（総合評価方式）","一般競争入札"))</f>
        <v>#REF!</v>
      </c>
      <c r="H104"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104" s="19" t="e">
        <f>IF(#REF!="","",VLOOKUP(#REF!,[7]令和3年度契約状況調査票!$E:$AR,15,FALSE))</f>
        <v>#REF!</v>
      </c>
      <c r="J104"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104" s="17" t="e">
        <f>IF(#REF!="","",IF(VLOOKUP(#REF!,[7]令和3年度契約状況調査票!$E:$AR,27,FALSE)="①公益社団法人","公社",IF(VLOOKUP(#REF!,[7]令和3年度契約状況調査票!$E:$AR,27,FALSE)="②公益財団法人","公財","")))</f>
        <v>#REF!</v>
      </c>
      <c r="L104" s="17" t="e">
        <f>IF(#REF!="","",VLOOKUP(#REF!,[7]令和3年度契約状況調査票!$E:$AR,28,FALSE))</f>
        <v>#REF!</v>
      </c>
      <c r="M104" s="16" t="e">
        <f>IF(#REF!="","",IF(VLOOKUP(#REF!,[7]令和3年度契約状況調査票!$E:$AR,28,FALSE)="国所管",VLOOKUP(#REF!,[7]令和3年度契約状況調査票!$E:$AR,22,FALSE),""))</f>
        <v>#REF!</v>
      </c>
      <c r="N104" s="15" t="e">
        <f>IF(#REF!="","",IF(AND(P104="○",O104="分担契約/単価契約"),"単価契約"&amp;CHAR(10)&amp;"予定調達総額 "&amp;TEXT(VLOOKUP(#REF!,[7]令和3年度契約状況調査票!$E:$AR,16,FALSE),"#,##0円")&amp;"(B)"&amp;CHAR(10)&amp;"分担契約"&amp;CHAR(10)&amp;VLOOKUP(#REF!,[7]令和3年度契約状況調査票!$E:$AR,32,FALSE),IF(AND(P104="○",O104="分担契約"),"分担契約"&amp;CHAR(10)&amp;"契約総額 "&amp;TEXT(VLOOKUP(#REF!,[7]令和3年度契約状況調査票!$E:$AR,16,FALSE),"#,##0円")&amp;"(B)"&amp;CHAR(10)&amp;VLOOKUP(#REF!,[7]令和3年度契約状況調査票!$E:$AR,32,FALSE),(IF(O104="分担契約/単価契約","単価契約"&amp;CHAR(10)&amp;"予定調達総額 "&amp;TEXT(VLOOKUP(#REF!,[7]令和3年度契約状況調査票!$E:$AR,16,FALSE),"#,##0円")&amp;CHAR(10)&amp;"分担契約"&amp;CHAR(10)&amp;VLOOKUP(#REF!,[7]令和3年度契約状況調査票!$E:$AR,32,FALSE),IF(O104="分担契約","分担契約"&amp;CHAR(10)&amp;"契約総額 "&amp;TEXT(VLOOKUP(#REF!,[7]令和3年度契約状況調査票!$E:$AR,16,FALSE),"#,##0円")&amp;CHAR(10)&amp;VLOOKUP(#REF!,[7]令和3年度契約状況調査票!$E:$AR,32,FALSE),IF(O104="単価契約","単価契約"&amp;CHAR(10)&amp;"予定調達総額 "&amp;TEXT(VLOOKUP(#REF!,[7]令和3年度契約状況調査票!$E:$AR,16,FALSE),"#,##0円")&amp;CHAR(10)&amp;VLOOKUP(#REF!,[7]令和3年度契約状況調査票!$E:$AR,32,FALSE),VLOOKUP(#REF!,[7]令和3年度契約状況調査票!$E:$AR,32,FALSE))))))))</f>
        <v>#REF!</v>
      </c>
      <c r="O104" s="14"/>
      <c r="P104" s="14"/>
    </row>
    <row r="105" spans="2:16" ht="60" hidden="1" customHeight="1">
      <c r="B105" s="23" t="e">
        <f>IF(#REF!="","",VLOOKUP(#REF!,[7]令和3年度契約状況調査票!$E:$AR,5,FALSE))</f>
        <v>#REF!</v>
      </c>
      <c r="C105" s="25" t="e">
        <f>IF(#REF!="","",VLOOKUP(#REF!,[7]令和3年度契約状況調査票!$E:$AR,6,FALSE))</f>
        <v>#REF!</v>
      </c>
      <c r="D105" s="24" t="e">
        <f>IF(#REF!="","",VLOOKUP(#REF!,[7]令和3年度契約状況調査票!$E:$AR,9,FALSE))</f>
        <v>#REF!</v>
      </c>
      <c r="E105" s="23" t="e">
        <f>IF(#REF!="","",VLOOKUP(#REF!,[7]令和3年度契約状況調査票!$E:$AR,10,FALSE))</f>
        <v>#REF!</v>
      </c>
      <c r="F105" s="22" t="e">
        <f>IF(#REF!="","",VLOOKUP(#REF!,[7]令和3年度契約状況調査票!$E:$AR,11,FALSE))</f>
        <v>#REF!</v>
      </c>
      <c r="G105" s="21" t="e">
        <f>IF(#REF!="","",IF(VLOOKUP(#REF!,[7]令和3年度契約状況調査票!$E:$AR,12,FALSE)="②一般競争入札（総合評価方式）","一般競争入札"&amp;CHAR(10)&amp;"（総合評価方式）","一般競争入札"))</f>
        <v>#REF!</v>
      </c>
      <c r="H105" s="20" t="e">
        <f>IF(#REF!="","",IF(VLOOKUP(#REF!,[7]令和3年度契約状況調査票!$E:$AR,14,FALSE)="他官署で調達手続きを実施のため","他官署で調達手続きを実施のため",IF(VLOOKUP(#REF!,[7]令和3年度契約状況調査票!$E:$AR,21,FALSE)="②同種の他の契約の予定価格を類推されるおそれがあるため公表しない","同種の他の契約の予定価格を類推されるおそれがあるため公表しない",IF(VLOOKUP(#REF!,[7]令和3年度契約状況調査票!$E:$AR,21,FALSE)="－","－",IF(VLOOKUP(#REF!,[7]令和3年度契約状況調査票!$E:$AR,7,FALSE)&lt;&gt;"",TEXT(VLOOKUP(#REF!,[7]令和3年度契約状況調査票!$E:$AR,14,FALSE),"#,##0円")&amp;CHAR(10)&amp;"(A)",VLOOKUP(#REF!,[7]令和3年度契約状況調査票!$E:$AR,14,FALSE))))))</f>
        <v>#REF!</v>
      </c>
      <c r="I105" s="19" t="e">
        <f>IF(#REF!="","",VLOOKUP(#REF!,[7]令和3年度契約状況調査票!$E:$AR,15,FALSE))</f>
        <v>#REF!</v>
      </c>
      <c r="J105" s="18" t="e">
        <f>IF(#REF!="","",IF(VLOOKUP(#REF!,[7]令和3年度契約状況調査票!$E:$AR,14,FALSE)="他官署で調達手続きを実施のため","－",IF(VLOOKUP(#REF!,[7]令和3年度契約状況調査票!$E:$AR,21,FALSE)="②同種の他の契約の予定価格を類推されるおそれがあるため公表しない","－",IF(VLOOKUP(#REF!,[7]令和3年度契約状況調査票!$E:$AR,21,FALSE)="－","－",IF(VLOOKUP(#REF!,[7]令和3年度契約状況調査票!$E:$AR,7,FALSE)&lt;&gt;"",TEXT(VLOOKUP(#REF!,[7]令和3年度契約状況調査票!$E:$AR,17,FALSE),"#.0%")&amp;CHAR(10)&amp;"(B/A×100)",VLOOKUP(#REF!,[7]令和3年度契約状況調査票!$E:$AR,17,FALSE))))))</f>
        <v>#REF!</v>
      </c>
      <c r="K105" s="17" t="e">
        <f>IF(#REF!="","",IF(VLOOKUP(#REF!,[7]令和3年度契約状況調査票!$E:$AR,27,FALSE)="①公益社団法人","公社",IF(VLOOKUP(#REF!,[7]令和3年度契約状況調査票!$E:$AR,27,FALSE)="②公益財団法人","公財","")))</f>
        <v>#REF!</v>
      </c>
      <c r="L105" s="17" t="e">
        <f>IF(#REF!="","",VLOOKUP(#REF!,[7]令和3年度契約状況調査票!$E:$AR,28,FALSE))</f>
        <v>#REF!</v>
      </c>
      <c r="M105" s="16" t="e">
        <f>IF(#REF!="","",IF(VLOOKUP(#REF!,[7]令和3年度契約状況調査票!$E:$AR,28,FALSE)="国所管",VLOOKUP(#REF!,[7]令和3年度契約状況調査票!$E:$AR,22,FALSE),""))</f>
        <v>#REF!</v>
      </c>
      <c r="N105" s="15" t="e">
        <f>IF(#REF!="","",IF(AND(P105="○",O105="分担契約/単価契約"),"単価契約"&amp;CHAR(10)&amp;"予定調達総額 "&amp;TEXT(VLOOKUP(#REF!,[7]令和3年度契約状況調査票!$E:$AR,16,FALSE),"#,##0円")&amp;"(B)"&amp;CHAR(10)&amp;"分担契約"&amp;CHAR(10)&amp;VLOOKUP(#REF!,[7]令和3年度契約状況調査票!$E:$AR,32,FALSE),IF(AND(P105="○",O105="分担契約"),"分担契約"&amp;CHAR(10)&amp;"契約総額 "&amp;TEXT(VLOOKUP(#REF!,[7]令和3年度契約状況調査票!$E:$AR,16,FALSE),"#,##0円")&amp;"(B)"&amp;CHAR(10)&amp;VLOOKUP(#REF!,[7]令和3年度契約状況調査票!$E:$AR,32,FALSE),(IF(O105="分担契約/単価契約","単価契約"&amp;CHAR(10)&amp;"予定調達総額 "&amp;TEXT(VLOOKUP(#REF!,[7]令和3年度契約状況調査票!$E:$AR,16,FALSE),"#,##0円")&amp;CHAR(10)&amp;"分担契約"&amp;CHAR(10)&amp;VLOOKUP(#REF!,[7]令和3年度契約状況調査票!$E:$AR,32,FALSE),IF(O105="分担契約","分担契約"&amp;CHAR(10)&amp;"契約総額 "&amp;TEXT(VLOOKUP(#REF!,[7]令和3年度契約状況調査票!$E:$AR,16,FALSE),"#,##0円")&amp;CHAR(10)&amp;VLOOKUP(#REF!,[7]令和3年度契約状況調査票!$E:$AR,32,FALSE),IF(O105="単価契約","単価契約"&amp;CHAR(10)&amp;"予定調達総額 "&amp;TEXT(VLOOKUP(#REF!,[7]令和3年度契約状況調査票!$E:$AR,16,FALSE),"#,##0円")&amp;CHAR(10)&amp;VLOOKUP(#REF!,[7]令和3年度契約状況調査票!$E:$AR,32,FALSE),VLOOKUP(#REF!,[7]令和3年度契約状況調査票!$E:$AR,32,FALSE))))))))</f>
        <v>#REF!</v>
      </c>
      <c r="O105" s="14"/>
      <c r="P105" s="14"/>
    </row>
    <row r="106" spans="2:16" s="7" customFormat="1" ht="18.75" customHeight="1">
      <c r="B106" s="13"/>
      <c r="C106" s="12"/>
      <c r="D106" s="9"/>
      <c r="E106" s="9"/>
      <c r="F106" s="9"/>
      <c r="G106" s="9"/>
      <c r="H106" s="12"/>
      <c r="I106" s="11"/>
      <c r="J106" s="9"/>
      <c r="K106" s="10"/>
      <c r="L106" s="10"/>
      <c r="M106" s="10"/>
      <c r="N106" s="9"/>
      <c r="O106" s="8"/>
    </row>
    <row r="107" spans="2:16" s="7" customFormat="1" ht="18.75" customHeight="1">
      <c r="B107" s="13" t="s">
        <v>0</v>
      </c>
      <c r="C107" s="12"/>
      <c r="D107" s="9"/>
      <c r="E107" s="9"/>
      <c r="F107" s="9"/>
      <c r="G107" s="9"/>
      <c r="H107" s="12"/>
      <c r="I107" s="11"/>
      <c r="J107" s="9"/>
      <c r="K107" s="10"/>
      <c r="L107" s="10"/>
      <c r="M107" s="10"/>
      <c r="N107" s="9"/>
      <c r="O107" s="8"/>
    </row>
  </sheetData>
  <mergeCells count="12">
    <mergeCell ref="B1:N1"/>
    <mergeCell ref="B4:B5"/>
    <mergeCell ref="C4:C5"/>
    <mergeCell ref="D4:D5"/>
    <mergeCell ref="E4:E5"/>
    <mergeCell ref="F4:F5"/>
    <mergeCell ref="G4:G5"/>
    <mergeCell ref="H4:H5"/>
    <mergeCell ref="I4:I5"/>
    <mergeCell ref="J4:J5"/>
    <mergeCell ref="K4:M4"/>
    <mergeCell ref="N4:N5"/>
  </mergeCells>
  <phoneticPr fontId="7"/>
  <dataValidations count="2">
    <dataValidation imeMode="halfAlpha" allowBlank="1" showInputMessage="1" showErrorMessage="1" errorTitle="参考" error="半角数字で入力して下さい。" promptTitle="入力方法" prompt="半角数字で入力して下さい。" sqref="H6:J106"/>
    <dataValidation operator="greaterThanOrEqual" allowBlank="1" showInputMessage="1" showErrorMessage="1" errorTitle="注意" error="プルダウンメニューから選択して下さい_x000a_" sqref="G6:G106"/>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2021-07-02T07:21:03Z</cp:lastPrinted>
  <dcterms:created xsi:type="dcterms:W3CDTF">2021-07-01T05:24:35Z</dcterms:created>
  <dcterms:modified xsi:type="dcterms:W3CDTF">2021-07-02T07:28:04Z</dcterms:modified>
</cp:coreProperties>
</file>