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6A72A2CF-7495-428F-9710-A80734D3A74B}" xr6:coauthVersionLast="47" xr6:coauthVersionMax="47" xr10:uidLastSave="{00000000-0000-0000-0000-000000000000}"/>
  <bookViews>
    <workbookView xWindow="-120" yWindow="-120" windowWidth="20730" windowHeight="11040" xr2:uid="{00000000-000D-0000-FFFF-FFFF00000000}"/>
  </bookViews>
  <sheets>
    <sheet name="0706bn" sheetId="5" r:id="rId1"/>
  </sheets>
  <definedNames>
    <definedName name="_xlnm._FilterDatabase" localSheetId="0" hidden="1">'0706bn'!$A$5:$M$22</definedName>
    <definedName name="_xlnm.Print_Area" localSheetId="0">'0706bn'!$A$1:$M$13</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5" l="1"/>
  <c r="I16" i="5"/>
  <c r="I21" i="5"/>
  <c r="I19" i="5"/>
  <c r="I18" i="5"/>
  <c r="I17" i="5"/>
  <c r="I14" i="5"/>
  <c r="I15" i="5"/>
  <c r="I20" i="5"/>
  <c r="A20" i="5"/>
  <c r="B20" i="5"/>
  <c r="J20" i="5"/>
  <c r="C20" i="5"/>
  <c r="K20" i="5"/>
  <c r="E20" i="5"/>
  <c r="F20" i="5"/>
  <c r="G20" i="5"/>
  <c r="D20" i="5"/>
  <c r="H20" i="5"/>
  <c r="L20" i="5"/>
  <c r="A22" i="5"/>
  <c r="B22" i="5"/>
  <c r="J22" i="5"/>
  <c r="C22" i="5"/>
  <c r="K22" i="5"/>
  <c r="E22" i="5"/>
  <c r="F22" i="5"/>
  <c r="G22" i="5"/>
  <c r="D22" i="5"/>
  <c r="H22" i="5"/>
  <c r="L22" i="5"/>
  <c r="H16" i="5"/>
  <c r="A16" i="5"/>
  <c r="B16" i="5"/>
  <c r="J16" i="5"/>
  <c r="C16" i="5"/>
  <c r="K16" i="5"/>
  <c r="D16" i="5"/>
  <c r="L16" i="5"/>
  <c r="E16" i="5"/>
  <c r="F16" i="5"/>
  <c r="G16" i="5"/>
  <c r="H18" i="5"/>
  <c r="A18" i="5"/>
  <c r="B18" i="5"/>
  <c r="J18" i="5"/>
  <c r="C18" i="5"/>
  <c r="K18" i="5"/>
  <c r="D18" i="5"/>
  <c r="L18" i="5"/>
  <c r="E18" i="5"/>
  <c r="F18" i="5"/>
  <c r="G18" i="5"/>
  <c r="E21" i="5"/>
  <c r="F21" i="5"/>
  <c r="G21" i="5"/>
  <c r="A21" i="5"/>
  <c r="B21" i="5"/>
  <c r="J21" i="5"/>
  <c r="C21" i="5"/>
  <c r="K21" i="5"/>
  <c r="L21" i="5"/>
  <c r="D21" i="5"/>
  <c r="H21" i="5"/>
  <c r="D17" i="5"/>
  <c r="L17" i="5"/>
  <c r="E17" i="5"/>
  <c r="F17" i="5"/>
  <c r="G17" i="5"/>
  <c r="H17" i="5"/>
  <c r="A17" i="5"/>
  <c r="B17" i="5"/>
  <c r="J17" i="5"/>
  <c r="C17" i="5"/>
  <c r="K17" i="5"/>
  <c r="D19" i="5"/>
  <c r="E19" i="5"/>
  <c r="F19" i="5"/>
  <c r="G19" i="5"/>
  <c r="A19" i="5"/>
  <c r="B19" i="5"/>
  <c r="J19" i="5"/>
  <c r="C19" i="5"/>
  <c r="K19" i="5"/>
  <c r="H19" i="5"/>
  <c r="L19" i="5"/>
  <c r="D15" i="5"/>
  <c r="L15" i="5"/>
  <c r="E15" i="5"/>
  <c r="F15" i="5"/>
  <c r="G15" i="5"/>
  <c r="H15" i="5"/>
  <c r="A15" i="5"/>
  <c r="B15" i="5"/>
  <c r="J15" i="5"/>
  <c r="C15" i="5"/>
  <c r="K15" i="5"/>
  <c r="H14" i="5"/>
  <c r="A14" i="5"/>
  <c r="B14" i="5"/>
  <c r="J14" i="5"/>
  <c r="C14" i="5"/>
  <c r="K14" i="5"/>
  <c r="D14" i="5"/>
  <c r="L14" i="5"/>
  <c r="E14" i="5"/>
  <c r="F14" i="5"/>
  <c r="G14" i="5"/>
</calcChain>
</file>

<file path=xl/sharedStrings.xml><?xml version="1.0" encoding="utf-8"?>
<sst xmlns="http://schemas.openxmlformats.org/spreadsheetml/2006/main" count="108" uniqueCount="23">
  <si>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</si>
  <si>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</si>
  <si>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</si>
  <si>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</si>
  <si>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</si>
  <si>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</si>
  <si>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</si>
  <si>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</si>
  <si>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</si>
  <si>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</si>
  <si>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</si>
  <si>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</si>
  <si>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</si>
  <si>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</si>
  <si>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phoneticPr fontId="3"/>
  </si>
  <si>
    <t>－</t>
  </si>
  <si>
    <t>支出負担行為担当官
高松国税局総務部次長
西山　克也
香川県高松市天神前２－１０</t>
  </si>
  <si>
    <t>一般競争入札</t>
  </si>
  <si>
    <t/>
  </si>
  <si>
    <t>指定法人の情報提供業務
（予定件数190件）</t>
  </si>
  <si>
    <t>株式会社帝国データバンク
東京都港区南青山２－５－２０</t>
  </si>
  <si>
    <t>同種の他の契約の予定価格を類推されるおそれがあるため公表しない</t>
  </si>
  <si>
    <t>＠15,279円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</si>
</sst>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77" fontId="6" fillId="0" borderId="4" xfId="7" applyNumberFormat="1" applyFont="1" applyFill="1" applyBorder="1" applyAlignment="1">
      <alignment horizontal="center" vertical="center" wrapText="1"/>
    </xf>
    <xf numFmtId="177" fontId="6" fillId="0" borderId="4"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0" fontId="6" fillId="0" borderId="4"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177"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38" fontId="6" fillId="0" borderId="0" xfId="3" applyFont="1" applyFill="1" applyAlignment="1">
      <alignment horizontal="left" vertical="center"/>
    </xf>
    <xf numFmtId="178" fontId="6" fillId="0" borderId="0" xfId="6" applyNumberFormat="1" applyFont="1">
      <alignment vertical="center"/>
    </xf>
    <xf numFmtId="177" fontId="6" fillId="0" borderId="5" xfId="6" applyNumberFormat="1" applyFont="1" applyBorder="1" applyAlignment="1">
      <alignment horizontal="center" vertical="center" wrapText="1"/>
    </xf>
    <xf numFmtId="180" fontId="6" fillId="0" borderId="4" xfId="1" applyNumberFormat="1" applyFont="1" applyBorder="1" applyAlignment="1">
      <alignment horizontal="center" vertical="center" shrinkToFit="1"/>
    </xf>
    <xf numFmtId="178"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6" fillId="0" borderId="1" xfId="6"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Zeros="0" tabSelected="1" view="pageBreakPreview" zoomScale="85" zoomScaleNormal="100" zoomScaleSheetLayoutView="85" workbookViewId="0">
      <selection activeCell="N1" sqref="N1:O1048576"/>
    </sheetView>
  </sheetViews>
  <sheetFormatPr defaultColWidth="9" defaultRowHeight="11.25"/>
  <cols>
    <col min="1" max="1" width="30.625" style="13" customWidth="1"/>
    <col min="2" max="2" width="20.625" style="12" customWidth="1"/>
    <col min="3" max="3" width="14.375" style="12" customWidth="1"/>
    <col min="4" max="4" width="20.625" style="13" customWidth="1"/>
    <col min="5" max="5" width="15.875" style="13" customWidth="1"/>
    <col min="6" max="6" width="14.375" style="13" customWidth="1"/>
    <col min="7" max="7" width="14.625" style="17" customWidth="1"/>
    <col min="8" max="8" width="14.625" style="12" customWidth="1"/>
    <col min="9" max="9" width="7.625" style="18" customWidth="1"/>
    <col min="10" max="10" width="8.125" style="13" customWidth="1"/>
    <col min="11" max="11" width="8.625" style="13" customWidth="1"/>
    <col min="12" max="12" width="8.125" style="14" customWidth="1"/>
    <col min="13" max="13" width="12.125" style="13" customWidth="1"/>
    <col min="14" max="16384" width="9" style="13"/>
  </cols>
  <sheetData>
    <row r="1" spans="1:13" ht="27.6" customHeight="1">
      <c r="A1" s="26" t="s">
        <v>9</v>
      </c>
      <c r="B1" s="27"/>
      <c r="C1" s="27"/>
      <c r="D1" s="27"/>
      <c r="E1" s="27"/>
      <c r="F1" s="27"/>
      <c r="G1" s="28"/>
      <c r="H1" s="27"/>
      <c r="I1" s="27"/>
      <c r="J1" s="27"/>
      <c r="K1" s="27"/>
      <c r="L1" s="27"/>
      <c r="M1" s="27"/>
    </row>
    <row r="2" spans="1:13" ht="12" customHeight="1"/>
    <row r="3" spans="1:13" ht="12" customHeight="1">
      <c r="A3" s="11"/>
      <c r="M3" s="15"/>
    </row>
    <row r="4" spans="1:13" ht="21.95" customHeight="1">
      <c r="A4" s="29" t="s">
        <v>10</v>
      </c>
      <c r="B4" s="29" t="s">
        <v>1</v>
      </c>
      <c r="C4" s="29" t="s">
        <v>2</v>
      </c>
      <c r="D4" s="29" t="s">
        <v>3</v>
      </c>
      <c r="E4" s="24" t="s">
        <v>4</v>
      </c>
      <c r="F4" s="29" t="s">
        <v>11</v>
      </c>
      <c r="G4" s="30" t="s">
        <v>5</v>
      </c>
      <c r="H4" s="29" t="s">
        <v>6</v>
      </c>
      <c r="I4" s="21" t="s">
        <v>7</v>
      </c>
      <c r="J4" s="22" t="s">
        <v>12</v>
      </c>
      <c r="K4" s="23"/>
      <c r="L4" s="23"/>
      <c r="M4" s="24" t="s">
        <v>14</v>
      </c>
    </row>
    <row r="5" spans="1:13" s="16" customFormat="1" ht="36.6" customHeight="1">
      <c r="A5" s="29"/>
      <c r="B5" s="29"/>
      <c r="C5" s="29"/>
      <c r="D5" s="29"/>
      <c r="E5" s="25"/>
      <c r="F5" s="29"/>
      <c r="G5" s="30"/>
      <c r="H5" s="29"/>
      <c r="I5" s="21"/>
      <c r="J5" s="3" t="s">
        <v>8</v>
      </c>
      <c r="K5" s="3" t="s">
        <v>13</v>
      </c>
      <c r="L5" s="19" t="s">
        <v>0</v>
      </c>
      <c r="M5" s="25"/>
    </row>
    <row r="6" spans="1:13" s="16" customFormat="1" ht="69.95" customHeight="1">
      <c r="A6" s="4" t="s">
        <v>19</v>
      </c>
      <c r="B6" s="5" t="s">
        <v>16</v>
      </c>
      <c r="C6" s="20">
        <v>45826</v>
      </c>
      <c r="D6" s="4" t="s">
        <v>20</v>
      </c>
      <c r="E6" s="2">
        <v>7010401018377</v>
      </c>
      <c r="F6" s="6" t="s">
        <v>17</v>
      </c>
      <c r="G6" s="7" t="s">
        <v>21</v>
      </c>
      <c r="H6" s="7" t="s">
        <v>22</v>
      </c>
      <c r="I6" s="8" t="s">
        <v>15</v>
      </c>
      <c r="J6" s="9" t="s">
        <v>18</v>
      </c>
      <c r="K6" s="9">
        <v>0</v>
      </c>
      <c r="L6" s="1" t="s">
        <v>18</v>
      </c>
      <c r="M6" s="10"/>
    </row>
    <row r="7" spans="1:13" s="16" customFormat="1" ht="69.95" customHeight="1">
      <c r="A7" s="4" t="s">
        <v>18</v>
      </c>
      <c r="B7" s="5" t="s">
        <v>18</v>
      </c>
      <c r="C7" s="20" t="s">
        <v>18</v>
      </c>
      <c r="D7" s="4" t="s">
        <v>18</v>
      </c>
      <c r="E7" s="2" t="s">
        <v>18</v>
      </c>
      <c r="F7" s="6" t="s">
        <v>18</v>
      </c>
      <c r="G7" s="7" t="s">
        <v>18</v>
      </c>
      <c r="H7" s="7" t="s">
        <v>18</v>
      </c>
      <c r="I7" s="8" t="s">
        <v>18</v>
      </c>
      <c r="J7" s="9" t="s">
        <v>18</v>
      </c>
      <c r="K7" s="9" t="s">
        <v>18</v>
      </c>
      <c r="L7" s="1" t="s">
        <v>18</v>
      </c>
      <c r="M7" s="10"/>
    </row>
    <row r="8" spans="1:13" s="16" customFormat="1" ht="69.95" customHeight="1">
      <c r="A8" s="4" t="s">
        <v>18</v>
      </c>
      <c r="B8" s="5" t="s">
        <v>18</v>
      </c>
      <c r="C8" s="20" t="s">
        <v>18</v>
      </c>
      <c r="D8" s="4" t="s">
        <v>18</v>
      </c>
      <c r="E8" s="2" t="s">
        <v>18</v>
      </c>
      <c r="F8" s="6" t="s">
        <v>18</v>
      </c>
      <c r="G8" s="7" t="s">
        <v>18</v>
      </c>
      <c r="H8" s="7" t="s">
        <v>18</v>
      </c>
      <c r="I8" s="8" t="s">
        <v>18</v>
      </c>
      <c r="J8" s="9" t="s">
        <v>18</v>
      </c>
      <c r="K8" s="9" t="s">
        <v>18</v>
      </c>
      <c r="L8" s="1" t="s">
        <v>18</v>
      </c>
      <c r="M8" s="10"/>
    </row>
    <row r="9" spans="1:13" s="16" customFormat="1" ht="69.95" customHeight="1">
      <c r="A9" s="4" t="s">
        <v>18</v>
      </c>
      <c r="B9" s="5" t="s">
        <v>18</v>
      </c>
      <c r="C9" s="20" t="s">
        <v>18</v>
      </c>
      <c r="D9" s="4" t="s">
        <v>18</v>
      </c>
      <c r="E9" s="2" t="s">
        <v>18</v>
      </c>
      <c r="F9" s="6" t="s">
        <v>18</v>
      </c>
      <c r="G9" s="7" t="s">
        <v>18</v>
      </c>
      <c r="H9" s="7" t="s">
        <v>18</v>
      </c>
      <c r="I9" s="8" t="s">
        <v>18</v>
      </c>
      <c r="J9" s="9" t="s">
        <v>18</v>
      </c>
      <c r="K9" s="9" t="s">
        <v>18</v>
      </c>
      <c r="L9" s="1" t="s">
        <v>18</v>
      </c>
      <c r="M9" s="10"/>
    </row>
    <row r="10" spans="1:13" s="16" customFormat="1" ht="69.95" customHeight="1">
      <c r="A10" s="4" t="s">
        <v>18</v>
      </c>
      <c r="B10" s="5" t="s">
        <v>18</v>
      </c>
      <c r="C10" s="20" t="s">
        <v>18</v>
      </c>
      <c r="D10" s="4" t="s">
        <v>18</v>
      </c>
      <c r="E10" s="2" t="s">
        <v>18</v>
      </c>
      <c r="F10" s="6" t="s">
        <v>18</v>
      </c>
      <c r="G10" s="7" t="s">
        <v>18</v>
      </c>
      <c r="H10" s="7" t="s">
        <v>18</v>
      </c>
      <c r="I10" s="8" t="s">
        <v>18</v>
      </c>
      <c r="J10" s="9" t="s">
        <v>18</v>
      </c>
      <c r="K10" s="9" t="s">
        <v>18</v>
      </c>
      <c r="L10" s="1" t="s">
        <v>18</v>
      </c>
      <c r="M10" s="10"/>
    </row>
    <row r="11" spans="1:13" s="16" customFormat="1" ht="69.95" customHeight="1">
      <c r="A11" s="4" t="s">
        <v>18</v>
      </c>
      <c r="B11" s="5" t="s">
        <v>18</v>
      </c>
      <c r="C11" s="20" t="s">
        <v>18</v>
      </c>
      <c r="D11" s="4" t="s">
        <v>18</v>
      </c>
      <c r="E11" s="2" t="s">
        <v>18</v>
      </c>
      <c r="F11" s="6" t="s">
        <v>18</v>
      </c>
      <c r="G11" s="7" t="s">
        <v>18</v>
      </c>
      <c r="H11" s="7" t="s">
        <v>18</v>
      </c>
      <c r="I11" s="8" t="s">
        <v>18</v>
      </c>
      <c r="J11" s="9" t="s">
        <v>18</v>
      </c>
      <c r="K11" s="9" t="s">
        <v>18</v>
      </c>
      <c r="L11" s="1" t="s">
        <v>18</v>
      </c>
      <c r="M11" s="10"/>
    </row>
    <row r="12" spans="1:13" s="16" customFormat="1" ht="69.95" customHeight="1">
      <c r="A12" s="4" t="s">
        <v>18</v>
      </c>
      <c r="B12" s="5" t="s">
        <v>18</v>
      </c>
      <c r="C12" s="20" t="s">
        <v>18</v>
      </c>
      <c r="D12" s="4" t="s">
        <v>18</v>
      </c>
      <c r="E12" s="2" t="s">
        <v>18</v>
      </c>
      <c r="F12" s="6" t="s">
        <v>18</v>
      </c>
      <c r="G12" s="7" t="s">
        <v>18</v>
      </c>
      <c r="H12" s="7" t="s">
        <v>18</v>
      </c>
      <c r="I12" s="8" t="s">
        <v>18</v>
      </c>
      <c r="J12" s="9" t="s">
        <v>18</v>
      </c>
      <c r="K12" s="9" t="s">
        <v>18</v>
      </c>
      <c r="L12" s="1" t="s">
        <v>18</v>
      </c>
      <c r="M12" s="10"/>
    </row>
    <row r="13" spans="1:13" s="16" customFormat="1" ht="69.95" customHeight="1">
      <c r="A13" s="4" t="s">
        <v>18</v>
      </c>
      <c r="B13" s="5" t="s">
        <v>18</v>
      </c>
      <c r="C13" s="20" t="s">
        <v>18</v>
      </c>
      <c r="D13" s="4" t="s">
        <v>18</v>
      </c>
      <c r="E13" s="2" t="s">
        <v>18</v>
      </c>
      <c r="F13" s="6" t="s">
        <v>18</v>
      </c>
      <c r="G13" s="7" t="s">
        <v>18</v>
      </c>
      <c r="H13" s="7" t="s">
        <v>18</v>
      </c>
      <c r="I13" s="8" t="s">
        <v>18</v>
      </c>
      <c r="J13" s="9" t="s">
        <v>18</v>
      </c>
      <c r="K13" s="9" t="s">
        <v>18</v>
      </c>
      <c r="L13" s="1" t="s">
        <v>18</v>
      </c>
      <c r="M13" s="10"/>
    </row>
    <row r="14" spans="1:13" s="16" customFormat="1" ht="69.95" customHeight="1">
      <c r="A14" s="4" t="e">
        <f>IF(#REF!="","",VLOOKUP(#REF!,#REF!,5,FALSE))</f>
        <v>#REF!</v>
      </c>
      <c r="B14" s="5" t="e">
        <f>IF(#REF!="","",VLOOKUP(#REF!,#REF!,6,FALSE))</f>
        <v>#REF!</v>
      </c>
      <c r="C14" s="20" t="e">
        <f>IF(#REF!="","",VLOOKUP(#REF!,#REF!,9,FALSE))</f>
        <v>#REF!</v>
      </c>
      <c r="D14" s="4" t="e">
        <f>IF(#REF!="","",VLOOKUP(#REF!,#REF!,10,FALSE))</f>
        <v>#REF!</v>
      </c>
      <c r="E14" s="2" t="e">
        <f>IF(#REF!="","",VLOOKUP(#REF!,#REF!,11,FALSE))</f>
        <v>#REF!</v>
      </c>
      <c r="F14" s="6" t="e">
        <f>IF(#REF!="","",IF(VLOOKUP(#REF!,#REF!,14,FALSE)="②一般競争入札（総合評価方式）","一般競争入札"&amp;CHAR(10)&amp;"（総合評価方式）","一般競争入札"))</f>
        <v>#REF!</v>
      </c>
      <c r="G14"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14" s="7" t="e">
        <f>IF(#REF!="","",VLOOKUP(#REF!,#REF!,18,FALSE))</f>
        <v>#REF!</v>
      </c>
      <c r="I14"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14" s="9" t="e">
        <f>IF(#REF!="","",IF(VLOOKUP(#REF!,#REF!,12,FALSE)="①公益社団法人","公社",IF(VLOOKUP(#REF!,#REF!,12,FALSE)="②公益財団法人","公財","")))</f>
        <v>#REF!</v>
      </c>
      <c r="K14" s="9" t="e">
        <f>IF(#REF!="","",VLOOKUP(#REF!,#REF!,13,FALSE))</f>
        <v>#REF!</v>
      </c>
      <c r="L14" s="1" t="e">
        <f>IF(#REF!="","",IF(VLOOKUP(#REF!,#REF!,13,FALSE)="国所管",VLOOKUP(#REF!,#REF!,25,FALSE),""))</f>
        <v>#REF!</v>
      </c>
      <c r="M14" s="10"/>
    </row>
    <row r="15" spans="1:13" s="16" customFormat="1" ht="69.95" customHeight="1">
      <c r="A15" s="4" t="e">
        <f>IF(#REF!="","",VLOOKUP(#REF!,#REF!,5,FALSE))</f>
        <v>#REF!</v>
      </c>
      <c r="B15" s="5" t="e">
        <f>IF(#REF!="","",VLOOKUP(#REF!,#REF!,6,FALSE))</f>
        <v>#REF!</v>
      </c>
      <c r="C15" s="20" t="e">
        <f>IF(#REF!="","",VLOOKUP(#REF!,#REF!,9,FALSE))</f>
        <v>#REF!</v>
      </c>
      <c r="D15" s="4" t="e">
        <f>IF(#REF!="","",VLOOKUP(#REF!,#REF!,10,FALSE))</f>
        <v>#REF!</v>
      </c>
      <c r="E15" s="2" t="e">
        <f>IF(#REF!="","",VLOOKUP(#REF!,#REF!,11,FALSE))</f>
        <v>#REF!</v>
      </c>
      <c r="F15" s="6" t="e">
        <f>IF(#REF!="","",IF(VLOOKUP(#REF!,#REF!,14,FALSE)="②一般競争入札（総合評価方式）","一般競争入札"&amp;CHAR(10)&amp;"（総合評価方式）","一般競争入札"))</f>
        <v>#REF!</v>
      </c>
      <c r="G15"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15" s="7" t="e">
        <f>IF(#REF!="","",VLOOKUP(#REF!,#REF!,18,FALSE))</f>
        <v>#REF!</v>
      </c>
      <c r="I15"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15" s="9" t="e">
        <f>IF(#REF!="","",IF(VLOOKUP(#REF!,#REF!,12,FALSE)="①公益社団法人","公社",IF(VLOOKUP(#REF!,#REF!,12,FALSE)="②公益財団法人","公財","")))</f>
        <v>#REF!</v>
      </c>
      <c r="K15" s="9" t="e">
        <f>IF(#REF!="","",VLOOKUP(#REF!,#REF!,13,FALSE))</f>
        <v>#REF!</v>
      </c>
      <c r="L15" s="1" t="e">
        <f>IF(#REF!="","",IF(VLOOKUP(#REF!,#REF!,13,FALSE)="国所管",VLOOKUP(#REF!,#REF!,25,FALSE),""))</f>
        <v>#REF!</v>
      </c>
      <c r="M15" s="10"/>
    </row>
    <row r="16" spans="1:13" s="16" customFormat="1" ht="69.95" customHeight="1">
      <c r="A16" s="4" t="e">
        <f>IF(#REF!="","",VLOOKUP(#REF!,#REF!,5,FALSE))</f>
        <v>#REF!</v>
      </c>
      <c r="B16" s="5" t="e">
        <f>IF(#REF!="","",VLOOKUP(#REF!,#REF!,6,FALSE))</f>
        <v>#REF!</v>
      </c>
      <c r="C16" s="20" t="e">
        <f>IF(#REF!="","",VLOOKUP(#REF!,#REF!,9,FALSE))</f>
        <v>#REF!</v>
      </c>
      <c r="D16" s="4" t="e">
        <f>IF(#REF!="","",VLOOKUP(#REF!,#REF!,10,FALSE))</f>
        <v>#REF!</v>
      </c>
      <c r="E16" s="2" t="e">
        <f>IF(#REF!="","",VLOOKUP(#REF!,#REF!,11,FALSE))</f>
        <v>#REF!</v>
      </c>
      <c r="F16" s="6" t="e">
        <f>IF(#REF!="","",IF(VLOOKUP(#REF!,#REF!,14,FALSE)="②一般競争入札（総合評価方式）","一般競争入札"&amp;CHAR(10)&amp;"（総合評価方式）","一般競争入札"))</f>
        <v>#REF!</v>
      </c>
      <c r="G16"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16" s="7" t="e">
        <f>IF(#REF!="","",VLOOKUP(#REF!,#REF!,18,FALSE))</f>
        <v>#REF!</v>
      </c>
      <c r="I16"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16" s="9" t="e">
        <f>IF(#REF!="","",IF(VLOOKUP(#REF!,#REF!,12,FALSE)="①公益社団法人","公社",IF(VLOOKUP(#REF!,#REF!,12,FALSE)="②公益財団法人","公財","")))</f>
        <v>#REF!</v>
      </c>
      <c r="K16" s="9" t="e">
        <f>IF(#REF!="","",VLOOKUP(#REF!,#REF!,13,FALSE))</f>
        <v>#REF!</v>
      </c>
      <c r="L16" s="1" t="e">
        <f>IF(#REF!="","",IF(VLOOKUP(#REF!,#REF!,13,FALSE)="国所管",VLOOKUP(#REF!,#REF!,25,FALSE),""))</f>
        <v>#REF!</v>
      </c>
      <c r="M16" s="10"/>
    </row>
    <row r="17" spans="1:13" s="16" customFormat="1" ht="69.95" customHeight="1">
      <c r="A17" s="4" t="e">
        <f>IF(#REF!="","",VLOOKUP(#REF!,#REF!,5,FALSE))</f>
        <v>#REF!</v>
      </c>
      <c r="B17" s="5" t="e">
        <f>IF(#REF!="","",VLOOKUP(#REF!,#REF!,6,FALSE))</f>
        <v>#REF!</v>
      </c>
      <c r="C17" s="20" t="e">
        <f>IF(#REF!="","",VLOOKUP(#REF!,#REF!,9,FALSE))</f>
        <v>#REF!</v>
      </c>
      <c r="D17" s="4" t="e">
        <f>IF(#REF!="","",VLOOKUP(#REF!,#REF!,10,FALSE))</f>
        <v>#REF!</v>
      </c>
      <c r="E17" s="2" t="e">
        <f>IF(#REF!="","",VLOOKUP(#REF!,#REF!,11,FALSE))</f>
        <v>#REF!</v>
      </c>
      <c r="F17" s="6" t="e">
        <f>IF(#REF!="","",IF(VLOOKUP(#REF!,#REF!,14,FALSE)="②一般競争入札（総合評価方式）","一般競争入札"&amp;CHAR(10)&amp;"（総合評価方式）","一般競争入札"))</f>
        <v>#REF!</v>
      </c>
      <c r="G17"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17" s="7" t="e">
        <f>IF(#REF!="","",VLOOKUP(#REF!,#REF!,18,FALSE))</f>
        <v>#REF!</v>
      </c>
      <c r="I17"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17" s="9" t="e">
        <f>IF(#REF!="","",IF(VLOOKUP(#REF!,#REF!,12,FALSE)="①公益社団法人","公社",IF(VLOOKUP(#REF!,#REF!,12,FALSE)="②公益財団法人","公財","")))</f>
        <v>#REF!</v>
      </c>
      <c r="K17" s="9" t="e">
        <f>IF(#REF!="","",VLOOKUP(#REF!,#REF!,13,FALSE))</f>
        <v>#REF!</v>
      </c>
      <c r="L17" s="1" t="e">
        <f>IF(#REF!="","",IF(VLOOKUP(#REF!,#REF!,13,FALSE)="国所管",VLOOKUP(#REF!,#REF!,25,FALSE),""))</f>
        <v>#REF!</v>
      </c>
      <c r="M17" s="10"/>
    </row>
    <row r="18" spans="1:13" s="16" customFormat="1" ht="69.95" customHeight="1">
      <c r="A18" s="4" t="e">
        <f>IF(#REF!="","",VLOOKUP(#REF!,#REF!,5,FALSE))</f>
        <v>#REF!</v>
      </c>
      <c r="B18" s="5" t="e">
        <f>IF(#REF!="","",VLOOKUP(#REF!,#REF!,6,FALSE))</f>
        <v>#REF!</v>
      </c>
      <c r="C18" s="20" t="e">
        <f>IF(#REF!="","",VLOOKUP(#REF!,#REF!,9,FALSE))</f>
        <v>#REF!</v>
      </c>
      <c r="D18" s="4" t="e">
        <f>IF(#REF!="","",VLOOKUP(#REF!,#REF!,10,FALSE))</f>
        <v>#REF!</v>
      </c>
      <c r="E18" s="2" t="e">
        <f>IF(#REF!="","",VLOOKUP(#REF!,#REF!,11,FALSE))</f>
        <v>#REF!</v>
      </c>
      <c r="F18" s="6" t="e">
        <f>IF(#REF!="","",IF(VLOOKUP(#REF!,#REF!,14,FALSE)="②一般競争入札（総合評価方式）","一般競争入札"&amp;CHAR(10)&amp;"（総合評価方式）","一般競争入札"))</f>
        <v>#REF!</v>
      </c>
      <c r="G18"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18" s="7" t="e">
        <f>IF(#REF!="","",VLOOKUP(#REF!,#REF!,18,FALSE))</f>
        <v>#REF!</v>
      </c>
      <c r="I18"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18" s="9" t="e">
        <f>IF(#REF!="","",IF(VLOOKUP(#REF!,#REF!,12,FALSE)="①公益社団法人","公社",IF(VLOOKUP(#REF!,#REF!,12,FALSE)="②公益財団法人","公財","")))</f>
        <v>#REF!</v>
      </c>
      <c r="K18" s="9" t="e">
        <f>IF(#REF!="","",VLOOKUP(#REF!,#REF!,13,FALSE))</f>
        <v>#REF!</v>
      </c>
      <c r="L18" s="1" t="e">
        <f>IF(#REF!="","",IF(VLOOKUP(#REF!,#REF!,13,FALSE)="国所管",VLOOKUP(#REF!,#REF!,25,FALSE),""))</f>
        <v>#REF!</v>
      </c>
      <c r="M18" s="10"/>
    </row>
    <row r="19" spans="1:13" s="16" customFormat="1" ht="69.95" customHeight="1">
      <c r="A19" s="4" t="e">
        <f>IF(#REF!="","",VLOOKUP(#REF!,#REF!,5,FALSE))</f>
        <v>#REF!</v>
      </c>
      <c r="B19" s="5" t="e">
        <f>IF(#REF!="","",VLOOKUP(#REF!,#REF!,6,FALSE))</f>
        <v>#REF!</v>
      </c>
      <c r="C19" s="20" t="e">
        <f>IF(#REF!="","",VLOOKUP(#REF!,#REF!,9,FALSE))</f>
        <v>#REF!</v>
      </c>
      <c r="D19" s="4" t="e">
        <f>IF(#REF!="","",VLOOKUP(#REF!,#REF!,10,FALSE))</f>
        <v>#REF!</v>
      </c>
      <c r="E19" s="2" t="e">
        <f>IF(#REF!="","",VLOOKUP(#REF!,#REF!,11,FALSE))</f>
        <v>#REF!</v>
      </c>
      <c r="F19" s="6" t="e">
        <f>IF(#REF!="","",IF(VLOOKUP(#REF!,#REF!,14,FALSE)="②一般競争入札（総合評価方式）","一般競争入札"&amp;CHAR(10)&amp;"（総合評価方式）","一般競争入札"))</f>
        <v>#REF!</v>
      </c>
      <c r="G19"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19" s="7" t="e">
        <f>IF(#REF!="","",VLOOKUP(#REF!,#REF!,18,FALSE))</f>
        <v>#REF!</v>
      </c>
      <c r="I19"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19" s="9" t="e">
        <f>IF(#REF!="","",IF(VLOOKUP(#REF!,#REF!,12,FALSE)="①公益社団法人","公社",IF(VLOOKUP(#REF!,#REF!,12,FALSE)="②公益財団法人","公財","")))</f>
        <v>#REF!</v>
      </c>
      <c r="K19" s="9" t="e">
        <f>IF(#REF!="","",VLOOKUP(#REF!,#REF!,13,FALSE))</f>
        <v>#REF!</v>
      </c>
      <c r="L19" s="1" t="e">
        <f>IF(#REF!="","",IF(VLOOKUP(#REF!,#REF!,13,FALSE)="国所管",VLOOKUP(#REF!,#REF!,25,FALSE),""))</f>
        <v>#REF!</v>
      </c>
      <c r="M19" s="10"/>
    </row>
    <row r="20" spans="1:13" s="16" customFormat="1" ht="69.95" customHeight="1">
      <c r="A20" s="4" t="e">
        <f>IF(#REF!="","",VLOOKUP(#REF!,#REF!,5,FALSE))</f>
        <v>#REF!</v>
      </c>
      <c r="B20" s="5" t="e">
        <f>IF(#REF!="","",VLOOKUP(#REF!,#REF!,6,FALSE))</f>
        <v>#REF!</v>
      </c>
      <c r="C20" s="20" t="e">
        <f>IF(#REF!="","",VLOOKUP(#REF!,#REF!,9,FALSE))</f>
        <v>#REF!</v>
      </c>
      <c r="D20" s="4" t="e">
        <f>IF(#REF!="","",VLOOKUP(#REF!,#REF!,10,FALSE))</f>
        <v>#REF!</v>
      </c>
      <c r="E20" s="2" t="e">
        <f>IF(#REF!="","",VLOOKUP(#REF!,#REF!,11,FALSE))</f>
        <v>#REF!</v>
      </c>
      <c r="F20" s="6" t="e">
        <f>IF(#REF!="","",IF(VLOOKUP(#REF!,#REF!,14,FALSE)="②一般競争入札（総合評価方式）","一般競争入札"&amp;CHAR(10)&amp;"（総合評価方式）","一般競争入札"))</f>
        <v>#REF!</v>
      </c>
      <c r="G20"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20" s="7" t="e">
        <f>IF(#REF!="","",VLOOKUP(#REF!,#REF!,18,FALSE))</f>
        <v>#REF!</v>
      </c>
      <c r="I20"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20" s="9" t="e">
        <f>IF(#REF!="","",IF(VLOOKUP(#REF!,#REF!,12,FALSE)="①公益社団法人","公社",IF(VLOOKUP(#REF!,#REF!,12,FALSE)="②公益財団法人","公財","")))</f>
        <v>#REF!</v>
      </c>
      <c r="K20" s="9" t="e">
        <f>IF(#REF!="","",VLOOKUP(#REF!,#REF!,13,FALSE))</f>
        <v>#REF!</v>
      </c>
      <c r="L20" s="1" t="e">
        <f>IF(#REF!="","",IF(VLOOKUP(#REF!,#REF!,13,FALSE)="国所管",VLOOKUP(#REF!,#REF!,25,FALSE),""))</f>
        <v>#REF!</v>
      </c>
      <c r="M20" s="10"/>
    </row>
    <row r="21" spans="1:13" s="16" customFormat="1" ht="69.95" customHeight="1">
      <c r="A21" s="4" t="e">
        <f>IF(#REF!="","",VLOOKUP(#REF!,#REF!,5,FALSE))</f>
        <v>#REF!</v>
      </c>
      <c r="B21" s="5" t="e">
        <f>IF(#REF!="","",VLOOKUP(#REF!,#REF!,6,FALSE))</f>
        <v>#REF!</v>
      </c>
      <c r="C21" s="20" t="e">
        <f>IF(#REF!="","",VLOOKUP(#REF!,#REF!,9,FALSE))</f>
        <v>#REF!</v>
      </c>
      <c r="D21" s="4" t="e">
        <f>IF(#REF!="","",VLOOKUP(#REF!,#REF!,10,FALSE))</f>
        <v>#REF!</v>
      </c>
      <c r="E21" s="2" t="e">
        <f>IF(#REF!="","",VLOOKUP(#REF!,#REF!,11,FALSE))</f>
        <v>#REF!</v>
      </c>
      <c r="F21" s="6" t="e">
        <f>IF(#REF!="","",IF(VLOOKUP(#REF!,#REF!,14,FALSE)="②一般競争入札（総合評価方式）","一般競争入札"&amp;CHAR(10)&amp;"（総合評価方式）","一般競争入札"))</f>
        <v>#REF!</v>
      </c>
      <c r="G21"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21" s="7" t="e">
        <f>IF(#REF!="","",VLOOKUP(#REF!,#REF!,18,FALSE))</f>
        <v>#REF!</v>
      </c>
      <c r="I21"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21" s="9" t="e">
        <f>IF(#REF!="","",IF(VLOOKUP(#REF!,#REF!,12,FALSE)="①公益社団法人","公社",IF(VLOOKUP(#REF!,#REF!,12,FALSE)="②公益財団法人","公財","")))</f>
        <v>#REF!</v>
      </c>
      <c r="K21" s="9" t="e">
        <f>IF(#REF!="","",VLOOKUP(#REF!,#REF!,13,FALSE))</f>
        <v>#REF!</v>
      </c>
      <c r="L21" s="1" t="e">
        <f>IF(#REF!="","",IF(VLOOKUP(#REF!,#REF!,13,FALSE)="国所管",VLOOKUP(#REF!,#REF!,25,FALSE),""))</f>
        <v>#REF!</v>
      </c>
      <c r="M21" s="10"/>
    </row>
    <row r="22" spans="1:13" s="16" customFormat="1" ht="69.95" customHeight="1">
      <c r="A22" s="4" t="e">
        <f>IF(#REF!="","",VLOOKUP(#REF!,#REF!,5,FALSE))</f>
        <v>#REF!</v>
      </c>
      <c r="B22" s="5" t="e">
        <f>IF(#REF!="","",VLOOKUP(#REF!,#REF!,6,FALSE))</f>
        <v>#REF!</v>
      </c>
      <c r="C22" s="20" t="e">
        <f>IF(#REF!="","",VLOOKUP(#REF!,#REF!,9,FALSE))</f>
        <v>#REF!</v>
      </c>
      <c r="D22" s="4" t="e">
        <f>IF(#REF!="","",VLOOKUP(#REF!,#REF!,10,FALSE))</f>
        <v>#REF!</v>
      </c>
      <c r="E22" s="2" t="e">
        <f>IF(#REF!="","",VLOOKUP(#REF!,#REF!,11,FALSE))</f>
        <v>#REF!</v>
      </c>
      <c r="F22" s="6" t="e">
        <f>IF(#REF!="","",IF(VLOOKUP(#REF!,#REF!,14,FALSE)="②一般競争入札（総合評価方式）","一般競争入札"&amp;CHAR(10)&amp;"（総合評価方式）","一般競争入札"))</f>
        <v>#REF!</v>
      </c>
      <c r="G22" s="7" t="e">
        <f>IF(#REF!="","",IF(VLOOKUP(#REF!,#REF!,16,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7,FALSE)&lt;&gt;"",TEXT(VLOOKUP(#REF!,#REF!,16,FALSE),"#,##0円")&amp;CHAR(10)&amp;"(A)",VLOOKUP(#REF!,#REF!,16,FALSE))))))</f>
        <v>#REF!</v>
      </c>
      <c r="H22" s="7" t="e">
        <f>IF(#REF!="","",VLOOKUP(#REF!,#REF!,18,FALSE))</f>
        <v>#REF!</v>
      </c>
      <c r="I22" s="8" t="e">
        <f>IF(#REF!="","",IF(VLOOKUP(#REF!,#REF!,16,FALSE)="他官署で調達手続きを実施のため","－",IF(VLOOKUP(#REF!,#REF!,24,FALSE)="②同種の他の契約の予定価格を類推されるおそれがあるため公表しない","－",IF(VLOOKUP(#REF!,#REF!,24,FALSE)="－","－",IF(VLOOKUP(#REF!,#REF!,7,FALSE)&lt;&gt;"",TEXT(VLOOKUP(#REF!,#REF!,20,FALSE),"#.0%")&amp;CHAR(10)&amp;"(B/A×100)",VLOOKUP(#REF!,#REF!,20,FALSE))))))</f>
        <v>#REF!</v>
      </c>
      <c r="J22" s="9" t="e">
        <f>IF(#REF!="","",IF(VLOOKUP(#REF!,#REF!,12,FALSE)="①公益社団法人","公社",IF(VLOOKUP(#REF!,#REF!,12,FALSE)="②公益財団法人","公財","")))</f>
        <v>#REF!</v>
      </c>
      <c r="K22" s="9" t="e">
        <f>IF(#REF!="","",VLOOKUP(#REF!,#REF!,13,FALSE))</f>
        <v>#REF!</v>
      </c>
      <c r="L22" s="1" t="e">
        <f>IF(#REF!="","",IF(VLOOKUP(#REF!,#REF!,13,FALSE)="国所管",VLOOKUP(#REF!,#REF!,25,FALSE),""))</f>
        <v>#REF!</v>
      </c>
      <c r="M22"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2" xr:uid="{00000000-0002-0000-0300-000000000000}"/>
    <dataValidation imeMode="halfAlpha" allowBlank="1" showInputMessage="1" showErrorMessage="1" errorTitle="参考" error="半角数字で入力して下さい。" promptTitle="入力方法" prompt="半角数字で入力して下さい。" sqref="G6:I22"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0706bn</vt:lpstr>
      <vt:lpstr>'0706bn'!Print_Area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