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042F1016-CE8C-45CB-8D52-00125498E0D6}" xr6:coauthVersionLast="36" xr6:coauthVersionMax="36" xr10:uidLastSave="{00000000-0000-0000-0000-000000000000}"/>
  <bookViews>
    <workbookView xWindow="28680" yWindow="-2940" windowWidth="29040" windowHeight="15840" xr2:uid="{00000000-000D-0000-FFFF-FFFF00000000}"/>
  </bookViews>
  <sheets>
    <sheet name="0604bn"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'0604bn'!$A$5:$N$85</definedName>
    <definedName name="aaa">[1]契約状況コード表!$F$5:$F$9</definedName>
    <definedName name="aaaa">[1]契約状況コード表!$G$5:$G$6</definedName>
    <definedName name="_xlnm.Print_Area" localSheetId="0">'0604bn'!$B$1:$N$57</definedName>
    <definedName name="_xlnm.Print_Titles" localSheetId="0">'0604bn'!$1:$5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P28" i="5" l="1"/>
  <c r="P44" i="5"/>
  <c r="P92" i="5"/>
  <c r="P22" i="5"/>
  <c r="P83" i="5"/>
  <c r="P61" i="5"/>
  <c r="P18" i="5"/>
  <c r="P98" i="5"/>
  <c r="P100" i="5"/>
  <c r="P102" i="5"/>
  <c r="P93" i="5"/>
  <c r="P104" i="5"/>
  <c r="P19" i="5"/>
  <c r="P60" i="5"/>
  <c r="P95" i="5"/>
  <c r="P32" i="5"/>
  <c r="P63" i="5"/>
  <c r="P99" i="5"/>
  <c r="P14" i="5"/>
  <c r="P82" i="5"/>
  <c r="P34" i="5"/>
  <c r="P33" i="5"/>
  <c r="P27" i="5"/>
  <c r="P53" i="5"/>
  <c r="P25" i="5"/>
  <c r="P59" i="5" l="1"/>
  <c r="G59" i="5"/>
  <c r="N59" i="5"/>
  <c r="F59" i="5"/>
  <c r="K59" i="5"/>
  <c r="C59" i="5"/>
  <c r="J59" i="5"/>
  <c r="B59" i="5"/>
  <c r="I59" i="5"/>
  <c r="H59" i="5"/>
  <c r="M59" i="5"/>
  <c r="L59" i="5"/>
  <c r="E59" i="5"/>
  <c r="D59" i="5"/>
  <c r="P47" i="5"/>
  <c r="P51" i="5"/>
  <c r="P85" i="5"/>
  <c r="G85" i="5"/>
  <c r="N85" i="5"/>
  <c r="F85" i="5"/>
  <c r="L85" i="5"/>
  <c r="D85" i="5"/>
  <c r="K85" i="5"/>
  <c r="C85" i="5"/>
  <c r="J85" i="5"/>
  <c r="B85" i="5"/>
  <c r="I85" i="5"/>
  <c r="E85" i="5"/>
  <c r="M85" i="5"/>
  <c r="H85" i="5"/>
  <c r="P23" i="5"/>
  <c r="P80" i="5"/>
  <c r="H80" i="5"/>
  <c r="G80" i="5"/>
  <c r="M80" i="5"/>
  <c r="E80" i="5"/>
  <c r="L80" i="5"/>
  <c r="D80" i="5"/>
  <c r="K80" i="5"/>
  <c r="C80" i="5"/>
  <c r="J80" i="5"/>
  <c r="B80" i="5"/>
  <c r="F80" i="5"/>
  <c r="I80" i="5"/>
  <c r="N80" i="5"/>
  <c r="P54" i="5"/>
  <c r="P67" i="5"/>
  <c r="G67" i="5"/>
  <c r="N67" i="5"/>
  <c r="F67" i="5"/>
  <c r="K67" i="5"/>
  <c r="C67" i="5"/>
  <c r="J67" i="5"/>
  <c r="B67" i="5"/>
  <c r="I67" i="5"/>
  <c r="H67" i="5"/>
  <c r="M67" i="5"/>
  <c r="E67" i="5"/>
  <c r="D67" i="5"/>
  <c r="L67" i="5"/>
  <c r="P38" i="5"/>
  <c r="P79" i="5"/>
  <c r="M79" i="5"/>
  <c r="E79" i="5"/>
  <c r="L79" i="5"/>
  <c r="D79" i="5"/>
  <c r="J79" i="5"/>
  <c r="B79" i="5"/>
  <c r="I79" i="5"/>
  <c r="H79" i="5"/>
  <c r="G79" i="5"/>
  <c r="C79" i="5"/>
  <c r="N79" i="5"/>
  <c r="K79" i="5"/>
  <c r="F79" i="5"/>
  <c r="P87" i="5"/>
  <c r="M87" i="5"/>
  <c r="E87" i="5"/>
  <c r="L87" i="5"/>
  <c r="D87" i="5"/>
  <c r="J87" i="5"/>
  <c r="B87" i="5"/>
  <c r="I87" i="5"/>
  <c r="H87" i="5"/>
  <c r="G87" i="5"/>
  <c r="K87" i="5"/>
  <c r="F87" i="5"/>
  <c r="C87" i="5"/>
  <c r="N87" i="5"/>
  <c r="P75" i="5"/>
  <c r="G75" i="5"/>
  <c r="N75" i="5"/>
  <c r="F75" i="5"/>
  <c r="K75" i="5"/>
  <c r="C75" i="5"/>
  <c r="J75" i="5"/>
  <c r="B75" i="5"/>
  <c r="I75" i="5"/>
  <c r="H75" i="5"/>
  <c r="M75" i="5"/>
  <c r="L75" i="5"/>
  <c r="D75" i="5"/>
  <c r="E75" i="5"/>
  <c r="P20" i="5"/>
  <c r="P70" i="5"/>
  <c r="H70" i="5"/>
  <c r="G70" i="5"/>
  <c r="L70" i="5"/>
  <c r="D70" i="5"/>
  <c r="K70" i="5"/>
  <c r="C70" i="5"/>
  <c r="J70" i="5"/>
  <c r="B70" i="5"/>
  <c r="I70" i="5"/>
  <c r="N70" i="5"/>
  <c r="E70" i="5"/>
  <c r="F70" i="5"/>
  <c r="M70" i="5"/>
  <c r="P96" i="5"/>
  <c r="H96" i="5"/>
  <c r="G96" i="5"/>
  <c r="M96" i="5"/>
  <c r="E96" i="5"/>
  <c r="L96" i="5"/>
  <c r="D96" i="5"/>
  <c r="K96" i="5"/>
  <c r="C96" i="5"/>
  <c r="J96" i="5"/>
  <c r="B96" i="5"/>
  <c r="F96" i="5"/>
  <c r="N96" i="5"/>
  <c r="I96" i="5"/>
  <c r="P71" i="5"/>
  <c r="K71" i="5"/>
  <c r="C71" i="5"/>
  <c r="J71" i="5"/>
  <c r="B71" i="5"/>
  <c r="G71" i="5"/>
  <c r="N71" i="5"/>
  <c r="F71" i="5"/>
  <c r="M71" i="5"/>
  <c r="E71" i="5"/>
  <c r="L71" i="5"/>
  <c r="D71" i="5"/>
  <c r="I71" i="5"/>
  <c r="H71" i="5"/>
  <c r="P62" i="5"/>
  <c r="H62" i="5"/>
  <c r="G62" i="5"/>
  <c r="L62" i="5"/>
  <c r="D62" i="5"/>
  <c r="K62" i="5"/>
  <c r="C62" i="5"/>
  <c r="J62" i="5"/>
  <c r="B62" i="5"/>
  <c r="I62" i="5"/>
  <c r="N62" i="5"/>
  <c r="F62" i="5"/>
  <c r="M62" i="5"/>
  <c r="E62" i="5"/>
  <c r="P45" i="5"/>
  <c r="P77" i="5"/>
  <c r="G77" i="5"/>
  <c r="N77" i="5"/>
  <c r="F77" i="5"/>
  <c r="L77" i="5"/>
  <c r="D77" i="5"/>
  <c r="K77" i="5"/>
  <c r="C77" i="5"/>
  <c r="J77" i="5"/>
  <c r="B77" i="5"/>
  <c r="I77" i="5"/>
  <c r="M77" i="5"/>
  <c r="H77" i="5"/>
  <c r="E77" i="5"/>
  <c r="P58" i="5"/>
  <c r="L58" i="5"/>
  <c r="D58" i="5"/>
  <c r="K58" i="5"/>
  <c r="C58" i="5"/>
  <c r="H58" i="5"/>
  <c r="G58" i="5"/>
  <c r="N58" i="5"/>
  <c r="F58" i="5"/>
  <c r="M58" i="5"/>
  <c r="E58" i="5"/>
  <c r="J58" i="5"/>
  <c r="B58" i="5"/>
  <c r="I58" i="5"/>
  <c r="P88" i="5"/>
  <c r="H88" i="5"/>
  <c r="G88" i="5"/>
  <c r="M88" i="5"/>
  <c r="E88" i="5"/>
  <c r="L88" i="5"/>
  <c r="D88" i="5"/>
  <c r="K88" i="5"/>
  <c r="C88" i="5"/>
  <c r="J88" i="5"/>
  <c r="B88" i="5"/>
  <c r="N88" i="5"/>
  <c r="I88" i="5"/>
  <c r="F88" i="5"/>
  <c r="P30" i="5"/>
  <c r="P16" i="5"/>
  <c r="P86" i="5"/>
  <c r="J86" i="5"/>
  <c r="B86" i="5"/>
  <c r="I86" i="5"/>
  <c r="G86" i="5"/>
  <c r="N86" i="5"/>
  <c r="F86" i="5"/>
  <c r="M86" i="5"/>
  <c r="E86" i="5"/>
  <c r="L86" i="5"/>
  <c r="D86" i="5"/>
  <c r="H86" i="5"/>
  <c r="C86" i="5"/>
  <c r="K86" i="5"/>
  <c r="P17" i="5"/>
  <c r="P24" i="5"/>
  <c r="P29" i="5"/>
  <c r="P72" i="5"/>
  <c r="N72" i="5"/>
  <c r="F72" i="5"/>
  <c r="M72" i="5"/>
  <c r="E72" i="5"/>
  <c r="J72" i="5"/>
  <c r="B72" i="5"/>
  <c r="I72" i="5"/>
  <c r="H72" i="5"/>
  <c r="G72" i="5"/>
  <c r="K72" i="5"/>
  <c r="D72" i="5"/>
  <c r="L72" i="5"/>
  <c r="C72" i="5"/>
  <c r="P76" i="5"/>
  <c r="L76" i="5"/>
  <c r="K76" i="5"/>
  <c r="N76" i="5"/>
  <c r="J76" i="5"/>
  <c r="B76" i="5"/>
  <c r="I76" i="5"/>
  <c r="F76" i="5"/>
  <c r="E76" i="5"/>
  <c r="D76" i="5"/>
  <c r="M76" i="5"/>
  <c r="C76" i="5"/>
  <c r="H76" i="5"/>
  <c r="G76" i="5"/>
  <c r="P39" i="5"/>
  <c r="P81" i="5"/>
  <c r="K81" i="5"/>
  <c r="C81" i="5"/>
  <c r="J81" i="5"/>
  <c r="B81" i="5"/>
  <c r="H81" i="5"/>
  <c r="G81" i="5"/>
  <c r="N81" i="5"/>
  <c r="F81" i="5"/>
  <c r="M81" i="5"/>
  <c r="E81" i="5"/>
  <c r="I81" i="5"/>
  <c r="D81" i="5"/>
  <c r="L81" i="5"/>
  <c r="P26" i="5"/>
  <c r="P69" i="5"/>
  <c r="M69" i="5"/>
  <c r="E69" i="5"/>
  <c r="L69" i="5"/>
  <c r="D69" i="5"/>
  <c r="I69" i="5"/>
  <c r="H69" i="5"/>
  <c r="G69" i="5"/>
  <c r="N69" i="5"/>
  <c r="F69" i="5"/>
  <c r="K69" i="5"/>
  <c r="J69" i="5"/>
  <c r="C69" i="5"/>
  <c r="B69" i="5"/>
  <c r="P55" i="5"/>
  <c r="J60" i="5"/>
  <c r="B60" i="5"/>
  <c r="I60" i="5"/>
  <c r="N60" i="5"/>
  <c r="F60" i="5"/>
  <c r="M60" i="5"/>
  <c r="E60" i="5"/>
  <c r="L60" i="5"/>
  <c r="D60" i="5"/>
  <c r="K60" i="5"/>
  <c r="C60" i="5"/>
  <c r="H60" i="5"/>
  <c r="G60" i="5"/>
  <c r="P103" i="5"/>
  <c r="M103" i="5"/>
  <c r="E103" i="5"/>
  <c r="L103" i="5"/>
  <c r="D103" i="5"/>
  <c r="J103" i="5"/>
  <c r="B103" i="5"/>
  <c r="I103" i="5"/>
  <c r="H103" i="5"/>
  <c r="G103" i="5"/>
  <c r="N103" i="5"/>
  <c r="K103" i="5"/>
  <c r="F103" i="5"/>
  <c r="C103" i="5"/>
  <c r="P84" i="5"/>
  <c r="L84" i="5"/>
  <c r="D84" i="5"/>
  <c r="K84" i="5"/>
  <c r="C84" i="5"/>
  <c r="I84" i="5"/>
  <c r="H84" i="5"/>
  <c r="G84" i="5"/>
  <c r="N84" i="5"/>
  <c r="F84" i="5"/>
  <c r="B84" i="5"/>
  <c r="M84" i="5"/>
  <c r="J84" i="5"/>
  <c r="E84" i="5"/>
  <c r="P41" i="5"/>
  <c r="P36" i="5"/>
  <c r="H104" i="5"/>
  <c r="G104" i="5"/>
  <c r="N104" i="5"/>
  <c r="F104" i="5"/>
  <c r="M104" i="5"/>
  <c r="E104" i="5"/>
  <c r="L104" i="5"/>
  <c r="D104" i="5"/>
  <c r="K104" i="5"/>
  <c r="C104" i="5"/>
  <c r="J104" i="5"/>
  <c r="B104" i="5"/>
  <c r="I104" i="5"/>
  <c r="G93" i="5"/>
  <c r="N93" i="5"/>
  <c r="F93" i="5"/>
  <c r="L93" i="5"/>
  <c r="D93" i="5"/>
  <c r="K93" i="5"/>
  <c r="C93" i="5"/>
  <c r="J93" i="5"/>
  <c r="B93" i="5"/>
  <c r="I93" i="5"/>
  <c r="M93" i="5"/>
  <c r="H93" i="5"/>
  <c r="E93" i="5"/>
  <c r="J102" i="5"/>
  <c r="B102" i="5"/>
  <c r="I102" i="5"/>
  <c r="G102" i="5"/>
  <c r="N102" i="5"/>
  <c r="F102" i="5"/>
  <c r="M102" i="5"/>
  <c r="E102" i="5"/>
  <c r="L102" i="5"/>
  <c r="D102" i="5"/>
  <c r="H102" i="5"/>
  <c r="C102" i="5"/>
  <c r="K102" i="5"/>
  <c r="L100" i="5"/>
  <c r="D100" i="5"/>
  <c r="K100" i="5"/>
  <c r="C100" i="5"/>
  <c r="I100" i="5"/>
  <c r="H100" i="5"/>
  <c r="G100" i="5"/>
  <c r="N100" i="5"/>
  <c r="F100" i="5"/>
  <c r="M100" i="5"/>
  <c r="B100" i="5"/>
  <c r="J100" i="5"/>
  <c r="E100" i="5"/>
  <c r="N98" i="5"/>
  <c r="F98" i="5"/>
  <c r="M98" i="5"/>
  <c r="E98" i="5"/>
  <c r="K98" i="5"/>
  <c r="C98" i="5"/>
  <c r="J98" i="5"/>
  <c r="B98" i="5"/>
  <c r="I98" i="5"/>
  <c r="H98" i="5"/>
  <c r="L98" i="5"/>
  <c r="G98" i="5"/>
  <c r="D98" i="5"/>
  <c r="M61" i="5"/>
  <c r="E61" i="5"/>
  <c r="L61" i="5"/>
  <c r="D61" i="5"/>
  <c r="I61" i="5"/>
  <c r="H61" i="5"/>
  <c r="G61" i="5"/>
  <c r="N61" i="5"/>
  <c r="F61" i="5"/>
  <c r="C61" i="5"/>
  <c r="B61" i="5"/>
  <c r="K61" i="5"/>
  <c r="J61" i="5"/>
  <c r="I83" i="5"/>
  <c r="H83" i="5"/>
  <c r="N83" i="5"/>
  <c r="F83" i="5"/>
  <c r="M83" i="5"/>
  <c r="E83" i="5"/>
  <c r="L83" i="5"/>
  <c r="D83" i="5"/>
  <c r="K83" i="5"/>
  <c r="C83" i="5"/>
  <c r="J83" i="5"/>
  <c r="G83" i="5"/>
  <c r="B83" i="5"/>
  <c r="N82" i="5"/>
  <c r="F82" i="5"/>
  <c r="M82" i="5"/>
  <c r="E82" i="5"/>
  <c r="K82" i="5"/>
  <c r="C82" i="5"/>
  <c r="J82" i="5"/>
  <c r="B82" i="5"/>
  <c r="I82" i="5"/>
  <c r="H82" i="5"/>
  <c r="L82" i="5"/>
  <c r="G82" i="5"/>
  <c r="D82" i="5"/>
  <c r="P97" i="5"/>
  <c r="K97" i="5"/>
  <c r="C97" i="5"/>
  <c r="J97" i="5"/>
  <c r="B97" i="5"/>
  <c r="H97" i="5"/>
  <c r="G97" i="5"/>
  <c r="N97" i="5"/>
  <c r="F97" i="5"/>
  <c r="M97" i="5"/>
  <c r="E97" i="5"/>
  <c r="I97" i="5"/>
  <c r="D97" i="5"/>
  <c r="L97" i="5"/>
  <c r="P15" i="5"/>
  <c r="P50" i="5"/>
  <c r="P94" i="5"/>
  <c r="J94" i="5"/>
  <c r="B94" i="5"/>
  <c r="I94" i="5"/>
  <c r="G94" i="5"/>
  <c r="N94" i="5"/>
  <c r="F94" i="5"/>
  <c r="M94" i="5"/>
  <c r="E94" i="5"/>
  <c r="L94" i="5"/>
  <c r="D94" i="5"/>
  <c r="K94" i="5"/>
  <c r="H94" i="5"/>
  <c r="C94" i="5"/>
  <c r="P89" i="5"/>
  <c r="K89" i="5"/>
  <c r="C89" i="5"/>
  <c r="J89" i="5"/>
  <c r="B89" i="5"/>
  <c r="H89" i="5"/>
  <c r="G89" i="5"/>
  <c r="N89" i="5"/>
  <c r="F89" i="5"/>
  <c r="M89" i="5"/>
  <c r="E89" i="5"/>
  <c r="L89" i="5"/>
  <c r="I89" i="5"/>
  <c r="D89" i="5"/>
  <c r="P35" i="5"/>
  <c r="M95" i="5"/>
  <c r="E95" i="5"/>
  <c r="L95" i="5"/>
  <c r="D95" i="5"/>
  <c r="J95" i="5"/>
  <c r="B95" i="5"/>
  <c r="I95" i="5"/>
  <c r="H95" i="5"/>
  <c r="G95" i="5"/>
  <c r="N95" i="5"/>
  <c r="C95" i="5"/>
  <c r="K95" i="5"/>
  <c r="F95" i="5"/>
  <c r="L92" i="5"/>
  <c r="D92" i="5"/>
  <c r="K92" i="5"/>
  <c r="C92" i="5"/>
  <c r="I92" i="5"/>
  <c r="H92" i="5"/>
  <c r="G92" i="5"/>
  <c r="N92" i="5"/>
  <c r="F92" i="5"/>
  <c r="J92" i="5"/>
  <c r="E92" i="5"/>
  <c r="B92" i="5"/>
  <c r="M92" i="5"/>
  <c r="I99" i="5"/>
  <c r="H99" i="5"/>
  <c r="N99" i="5"/>
  <c r="F99" i="5"/>
  <c r="M99" i="5"/>
  <c r="E99" i="5"/>
  <c r="L99" i="5"/>
  <c r="D99" i="5"/>
  <c r="K99" i="5"/>
  <c r="C99" i="5"/>
  <c r="J99" i="5"/>
  <c r="G99" i="5"/>
  <c r="B99" i="5"/>
  <c r="K63" i="5"/>
  <c r="C63" i="5"/>
  <c r="J63" i="5"/>
  <c r="B63" i="5"/>
  <c r="G63" i="5"/>
  <c r="N63" i="5"/>
  <c r="F63" i="5"/>
  <c r="M63" i="5"/>
  <c r="E63" i="5"/>
  <c r="L63" i="5"/>
  <c r="D63" i="5"/>
  <c r="I63" i="5"/>
  <c r="H63" i="5"/>
  <c r="P90" i="5"/>
  <c r="N90" i="5"/>
  <c r="F90" i="5"/>
  <c r="M90" i="5"/>
  <c r="E90" i="5"/>
  <c r="K90" i="5"/>
  <c r="C90" i="5"/>
  <c r="J90" i="5"/>
  <c r="B90" i="5"/>
  <c r="I90" i="5"/>
  <c r="H90" i="5"/>
  <c r="D90" i="5"/>
  <c r="L90" i="5"/>
  <c r="G90" i="5"/>
  <c r="P74" i="5"/>
  <c r="L74" i="5"/>
  <c r="D74" i="5"/>
  <c r="K74" i="5"/>
  <c r="C74" i="5"/>
  <c r="H74" i="5"/>
  <c r="G74" i="5"/>
  <c r="N74" i="5"/>
  <c r="F74" i="5"/>
  <c r="M74" i="5"/>
  <c r="E74" i="5"/>
  <c r="J74" i="5"/>
  <c r="I74" i="5"/>
  <c r="B74" i="5"/>
  <c r="P31" i="5"/>
  <c r="P42" i="5"/>
  <c r="P46" i="5"/>
  <c r="P65" i="5"/>
  <c r="I65" i="5"/>
  <c r="H65" i="5"/>
  <c r="M65" i="5"/>
  <c r="E65" i="5"/>
  <c r="L65" i="5"/>
  <c r="D65" i="5"/>
  <c r="K65" i="5"/>
  <c r="C65" i="5"/>
  <c r="J65" i="5"/>
  <c r="B65" i="5"/>
  <c r="G65" i="5"/>
  <c r="N65" i="5"/>
  <c r="F65" i="5"/>
  <c r="P49" i="5"/>
  <c r="P52" i="5"/>
  <c r="P64" i="5"/>
  <c r="N64" i="5"/>
  <c r="F64" i="5"/>
  <c r="M64" i="5"/>
  <c r="E64" i="5"/>
  <c r="J64" i="5"/>
  <c r="B64" i="5"/>
  <c r="I64" i="5"/>
  <c r="H64" i="5"/>
  <c r="G64" i="5"/>
  <c r="L64" i="5"/>
  <c r="K64" i="5"/>
  <c r="D64" i="5"/>
  <c r="C64" i="5"/>
  <c r="P56" i="5"/>
  <c r="P91" i="5"/>
  <c r="I91" i="5"/>
  <c r="H91" i="5"/>
  <c r="N91" i="5"/>
  <c r="F91" i="5"/>
  <c r="M91" i="5"/>
  <c r="E91" i="5"/>
  <c r="L91" i="5"/>
  <c r="D91" i="5"/>
  <c r="K91" i="5"/>
  <c r="C91" i="5"/>
  <c r="G91" i="5"/>
  <c r="B91" i="5"/>
  <c r="J91" i="5"/>
  <c r="P73" i="5"/>
  <c r="I73" i="5"/>
  <c r="H73" i="5"/>
  <c r="M73" i="5"/>
  <c r="E73" i="5"/>
  <c r="L73" i="5"/>
  <c r="D73" i="5"/>
  <c r="K73" i="5"/>
  <c r="C73" i="5"/>
  <c r="J73" i="5"/>
  <c r="B73" i="5"/>
  <c r="G73" i="5"/>
  <c r="F73" i="5"/>
  <c r="N73" i="5"/>
  <c r="P21" i="5"/>
  <c r="P78" i="5"/>
  <c r="J78" i="5"/>
  <c r="B78" i="5"/>
  <c r="I78" i="5"/>
  <c r="G78" i="5"/>
  <c r="N78" i="5"/>
  <c r="F78" i="5"/>
  <c r="M78" i="5"/>
  <c r="E78" i="5"/>
  <c r="L78" i="5"/>
  <c r="D78" i="5"/>
  <c r="K78" i="5"/>
  <c r="H78" i="5"/>
  <c r="C78" i="5"/>
  <c r="P40" i="5"/>
  <c r="P48" i="5"/>
  <c r="P37" i="5"/>
  <c r="P66" i="5"/>
  <c r="L66" i="5"/>
  <c r="D66" i="5"/>
  <c r="K66" i="5"/>
  <c r="C66" i="5"/>
  <c r="H66" i="5"/>
  <c r="G66" i="5"/>
  <c r="N66" i="5"/>
  <c r="F66" i="5"/>
  <c r="M66" i="5"/>
  <c r="E66" i="5"/>
  <c r="B66" i="5"/>
  <c r="J66" i="5"/>
  <c r="I66" i="5"/>
  <c r="P43" i="5"/>
  <c r="P57" i="5"/>
  <c r="P68" i="5"/>
  <c r="J68" i="5"/>
  <c r="B68" i="5"/>
  <c r="I68" i="5"/>
  <c r="N68" i="5"/>
  <c r="F68" i="5"/>
  <c r="M68" i="5"/>
  <c r="E68" i="5"/>
  <c r="L68" i="5"/>
  <c r="D68" i="5"/>
  <c r="K68" i="5"/>
  <c r="C68" i="5"/>
  <c r="H68" i="5"/>
  <c r="G68" i="5"/>
  <c r="P101" i="5"/>
  <c r="G101" i="5"/>
  <c r="N101" i="5"/>
  <c r="F101" i="5"/>
  <c r="L101" i="5"/>
  <c r="D101" i="5"/>
  <c r="K101" i="5"/>
  <c r="C101" i="5"/>
  <c r="J101" i="5"/>
  <c r="B101" i="5"/>
  <c r="I101" i="5"/>
  <c r="E101" i="5"/>
  <c r="M101" i="5"/>
  <c r="H101" i="5"/>
  <c r="P11" i="5"/>
  <c r="P12" i="5"/>
  <c r="P9" i="5"/>
  <c r="P13" i="5"/>
  <c r="P10" i="5"/>
  <c r="O6" i="5"/>
  <c r="P6" i="5"/>
  <c r="P8" i="5"/>
  <c r="P7" i="5"/>
  <c r="O13" i="5"/>
  <c r="O46" i="5"/>
  <c r="O75" i="5"/>
  <c r="O7" i="5"/>
  <c r="O104" i="5"/>
  <c r="O17" i="5"/>
  <c r="O82" i="5"/>
  <c r="O99" i="5"/>
  <c r="O57" i="5"/>
  <c r="O38" i="5"/>
  <c r="O73" i="5"/>
  <c r="O45" i="5"/>
  <c r="O58" i="5"/>
  <c r="O78" i="5"/>
  <c r="O94" i="5"/>
  <c r="O67" i="5"/>
  <c r="O83" i="5"/>
  <c r="O50" i="5"/>
  <c r="O63" i="5"/>
  <c r="O95" i="5"/>
  <c r="O103" i="5"/>
  <c r="O10" i="5"/>
  <c r="O79" i="5"/>
  <c r="O98" i="5"/>
  <c r="O39" i="5"/>
  <c r="O25" i="5"/>
  <c r="O42" i="5"/>
  <c r="O91" i="5"/>
  <c r="O77" i="5"/>
  <c r="O51" i="5"/>
  <c r="O100" i="5"/>
  <c r="O86" i="5"/>
  <c r="O14" i="5"/>
  <c r="O97" i="5"/>
  <c r="O93" i="5"/>
  <c r="O66" i="5"/>
  <c r="O85" i="5"/>
  <c r="O9" i="5"/>
  <c r="O26" i="5"/>
  <c r="O72" i="5"/>
  <c r="O56" i="5"/>
  <c r="O23" i="5"/>
  <c r="O87" i="5"/>
  <c r="O54" i="5"/>
  <c r="O80" i="5"/>
  <c r="O96" i="5"/>
  <c r="O30" i="5"/>
  <c r="O81" i="5"/>
  <c r="O84" i="5"/>
  <c r="O19" i="5"/>
  <c r="O88" i="5"/>
  <c r="O41" i="5"/>
  <c r="O55" i="5"/>
  <c r="O40" i="5"/>
  <c r="O68" i="5"/>
  <c r="O69" i="5"/>
  <c r="O34" i="5"/>
  <c r="O64" i="5"/>
  <c r="O65" i="5"/>
  <c r="O102" i="5"/>
  <c r="O101" i="5"/>
  <c r="O61" i="5"/>
  <c r="O59" i="5"/>
  <c r="O35" i="5"/>
  <c r="O53" i="5"/>
  <c r="O27" i="5"/>
  <c r="O24" i="5"/>
  <c r="O37" i="5"/>
  <c r="O47" i="5"/>
  <c r="O52" i="5"/>
  <c r="O89" i="5"/>
  <c r="O70" i="5"/>
  <c r="O43" i="5"/>
  <c r="O48" i="5"/>
  <c r="O76" i="5"/>
  <c r="O44" i="5"/>
  <c r="O74" i="5"/>
  <c r="O8" i="5"/>
  <c r="O33" i="5"/>
  <c r="O15" i="5"/>
  <c r="O36" i="5"/>
  <c r="O22" i="5"/>
  <c r="O11" i="5"/>
  <c r="O32" i="5"/>
  <c r="O29" i="5"/>
  <c r="O60" i="5"/>
  <c r="O28" i="5"/>
  <c r="O71" i="5"/>
  <c r="O49" i="5"/>
  <c r="O18" i="5"/>
  <c r="O20" i="5"/>
  <c r="O21" i="5"/>
  <c r="O16" i="5"/>
  <c r="O90" i="5"/>
  <c r="O31" i="5"/>
  <c r="O12" i="5"/>
  <c r="O92" i="5"/>
  <c r="O62" i="5"/>
</calcChain>
</file>

<file path=xl/sharedStrings.xml><?xml version="1.0" encoding="utf-8"?>
<sst xmlns="http://schemas.openxmlformats.org/spreadsheetml/2006/main" count="473" uniqueCount="156">
  <si>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</si>
  <si>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</si>
  <si>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</si>
  <si>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</si>
  <si>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</si>
  <si>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</si>
  <si>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</si>
  <si>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</si>
  <si>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</si>
  <si>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</si>
  <si>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</si>
  <si>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</si>
  <si>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</si>
  <si>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</si>
  <si>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国所管、
都道府県
所管の区分</t>
    <rPh sb="5" eb="9">
      <t>トドウフケン</t>
    </rPh>
    <phoneticPr fontId="2"/>
  </si>
  <si>
    <t>－</t>
  </si>
  <si>
    <t>他官署で調達手続きを実施のため</t>
  </si>
  <si>
    <t>全額を当局にて負担</t>
  </si>
  <si>
    <t>支出負担行為担当官
高松国税局総務部次長
永森　和彦
香川県高松市天神前２－１０
ほか３官署</t>
  </si>
  <si>
    <t>一般競争入札</t>
  </si>
  <si>
    <t/>
  </si>
  <si>
    <t>支出負担行為担当官
高松国税局総務部次長
永森　和彦
香川県高松市天神前２－１０</t>
  </si>
  <si>
    <t>郵便発送代行等委託業務
（373,940件）</t>
  </si>
  <si>
    <t>日本郵便オフィスサポート株式会社四国支社
愛媛県松山市三番町８－１２－４</t>
  </si>
  <si>
    <t>同種の他の契約の予定価格を類推されるおそれがあるため公表しない</t>
  </si>
  <si>
    <t>@62.7円ほか</t>
  </si>
  <si>
    <t>高松国税局等で使用する電気一式
（契約電力1,436kW、予定使用電力量2,732,500kWh）</t>
  </si>
  <si>
    <t>日本エネルギー総合システム株式会社
香川県高松市林町１９６４－１</t>
  </si>
  <si>
    <t>@23.2円ほか</t>
  </si>
  <si>
    <t>高松国税総合庁舎外24税務署等の清掃等委託業務（第１グループ）
（高松国税総合庁舎・高松第二国税総合庁舎・長尾税務署）</t>
  </si>
  <si>
    <t>オリーブ美家工業株式会社
香川県高松市天神前４－３１</t>
  </si>
  <si>
    <t>高松国税総合庁舎外24税務署等の清掃等委託業務（第２グループ）
（丸亀税務署・観音寺税務署・坂出合同庁舎）</t>
  </si>
  <si>
    <t>株式会社オークスコーポレーション
岡山県岡山市南区豊浜町９－２４</t>
  </si>
  <si>
    <t>分担予定額3,575,397円</t>
  </si>
  <si>
    <t>高松国税総合庁舎外24税務署等の清掃等委託業務（第３グループ）
（土庄税務署）</t>
  </si>
  <si>
    <t>香川美装株式会社
香川県小豆群土庄町上庄１４８３－１</t>
  </si>
  <si>
    <t>高松国税総合庁舎外24税務署等の清掃等委託業務（第４グループ）
（徳島税務署・鳴門税務署・阿南税務署）</t>
  </si>
  <si>
    <t>株式会社ティビィケイ
徳島県徳島市国府町花園５９－３</t>
  </si>
  <si>
    <t>高松国税総合庁舎外24税務署等の清掃等委託業務（第５グループ）
（川島税務署・脇町税務署・池田税務署）</t>
  </si>
  <si>
    <t>高松国税総合庁舎外24税務署等の清掃等委託業務（第６グループ）
（今治税務署・伊予西条税務署）</t>
  </si>
  <si>
    <t>有限会社スマイルクリーン
岡山県岡山市北区今２－３－２７</t>
  </si>
  <si>
    <t>高松国税総合庁舎外24税務署等の清掃等委託業務（第７グループ）
（宇和島税務署・八幡浜税務署・大洲税務署）</t>
  </si>
  <si>
    <t>エコクリーン
高知県四万十市中村東町１－３－１０</t>
  </si>
  <si>
    <t>高松国税総合庁舎外24税務署等の清掃等委託業務（第８グループ）
（新居浜税務署・伊予三島税務署）</t>
  </si>
  <si>
    <t>高松国税総合庁舎外24税務署等の清掃等委託業務（第９グループ）
（安芸税務署・南国税務署）</t>
  </si>
  <si>
    <t>高松国税総合庁舎外24税務署等の清掃等委託業務（第10グループ）
（中村税務署・伊野税務署・須崎第２地方合同庁舎）</t>
  </si>
  <si>
    <t>有限会社よさこい管理
高知県高知市八反町１－４－２２</t>
  </si>
  <si>
    <t>分担予定額3,215,808円</t>
  </si>
  <si>
    <t>令和６年度高松国税総合庁舎等警備業務</t>
  </si>
  <si>
    <t>合建警備保障株式会社
徳島県徳島市川内町平石夷野３３－４</t>
  </si>
  <si>
    <t>小型荷物の配達業務</t>
  </si>
  <si>
    <t>ヤマト運輸株式会社香川主管支店
香川県綾歌郡宇多津町字吉田４００１</t>
  </si>
  <si>
    <t>@352円ほか</t>
  </si>
  <si>
    <t>高松国税総合庁舎外徳島税務署等の塵芥処理委託業務（第１グループ）
（徳島税務署）</t>
  </si>
  <si>
    <t>有限会社みどり清掃
徳島県徳島市南島田町３－２１－１</t>
  </si>
  <si>
    <t>高松国税総合庁舎外徳島税務署等の塵芥処理委託業務（第２グループ）
（高松国税総合庁舎・高松第二国税総合庁舎）</t>
  </si>
  <si>
    <t>株式会社塵芥センター
香川県高松市一宮町１６８６－６</t>
  </si>
  <si>
    <t>須崎第２地方合同庁舎機械設備等保守管理業務</t>
  </si>
  <si>
    <t>株式会社ビル環境衛生管理
高知県高知市桟橋通３－２３－１０</t>
  </si>
  <si>
    <t>分担予定額1,035,828円</t>
  </si>
  <si>
    <t>自家用電気工作物の保安管理業務</t>
  </si>
  <si>
    <t>支出負担行為担当官
高松国税局総務部次長
永森　和彦
香川県高松市天神前２－１０
ほか６官署</t>
  </si>
  <si>
    <t>株式会社中央電気保安協会
愛媛県松山市松ノ木１－５－４０</t>
  </si>
  <si>
    <t>分担予定額1,670,804円</t>
  </si>
  <si>
    <t>法人税確定申告注意書等封入委託業務</t>
  </si>
  <si>
    <t>株式会社サンビジネス
大阪府大阪市城東区関目１－２１－１１</t>
  </si>
  <si>
    <t>@55円ほか</t>
  </si>
  <si>
    <t>徳島税務署外２税務署の領収現金等搬送委託業務（第１グループ（徳島税務署））</t>
  </si>
  <si>
    <t>ＮＸキャッシュ・ロジスティクス株式会社四国支店
香川県高松市錦町２－６－３</t>
  </si>
  <si>
    <t>徳島税務署外２税務署の領収現金等搬送委託業務（第２グループ（高松税務署））</t>
  </si>
  <si>
    <t>徳島税務署外２税務署の領収現金等搬送委託業務（第３グループ（松山税務署））</t>
  </si>
  <si>
    <t>広島国税局管内34税務署庁舎、５地方合同庁舎、税務大学校広島研修所及び高松国税局管内１税務署庁舎で使用する電気一式</t>
  </si>
  <si>
    <t>支出負担行為担当官
高松国税局総務部次長
永森　和彦
香川県高松市天神前２－１０
ほか17官署</t>
  </si>
  <si>
    <t>バンプーパワートレーディング合同会社
東京都千代田区霞が関３－２－５霞が関ビルディング３３階</t>
  </si>
  <si>
    <t>@17.19円ほか</t>
  </si>
  <si>
    <t>分担予定額1,120,676円</t>
  </si>
  <si>
    <t>高松国税総合庁舎本館外10施設の昇降機設備保守業務（第１グループ）
（高松国税総合庁舎１～４号機）</t>
  </si>
  <si>
    <t>日本オーチス・エレベータ株式会社
東京都中央区新川２－２７－１</t>
  </si>
  <si>
    <t>高松国税局等が使用するレンタカーの賃貸借業務（第１グループ（高松国税局及び香川県下署））
（令和６年４月１日～令和７年３月31日、718台）</t>
  </si>
  <si>
    <t>株式会社マツダモビリティ香川
香川県高松市香西東町４０８</t>
  </si>
  <si>
    <t>@4,950円ほか</t>
  </si>
  <si>
    <t>高松国税局情報システムの開発及び運用支援業務
（契約期間：令和６年４月１日～令和７年４月30日）</t>
  </si>
  <si>
    <t>システムスクエア株式会社
大阪府大笠師淀川区西宮原２－７－１６トラモンド新大阪ビル</t>
  </si>
  <si>
    <t>令和６年度松山若草合同庁舎ビル総合保守管理業務</t>
  </si>
  <si>
    <t>分任支出負担行為担当官
四国財務局松山財務事務所所長
宮本　克久
愛媛県松山市若草町４－３</t>
  </si>
  <si>
    <t>有限会社セイコービルサービス
愛媛県松山市北藤原町１－１８</t>
  </si>
  <si>
    <t>分担予定額12,404,000円</t>
  </si>
  <si>
    <t>令和６年度松山若草合同庁舎清掃業務及び駐車場・駐輪場等管理業務</t>
  </si>
  <si>
    <t>支出負担行為担当官
高松国税局総務部次長
永森　和彦
香川県高松市天神前２－１０
ほか２官署</t>
  </si>
  <si>
    <t>分担予定額1,294,920円</t>
  </si>
  <si>
    <t>令和６年度松山若草合同庁舎廃棄物処理業務</t>
  </si>
  <si>
    <t>有限会社ワタナベクリーン
愛媛県松山市森松町８２０</t>
  </si>
  <si>
    <t>令和６年度松山若草合同庁舎昇降機保守管理業務</t>
  </si>
  <si>
    <t>エス・イー・シーエレベータ株式会社関西支社
大阪府大阪市中央区淡路町３－３－１０</t>
  </si>
  <si>
    <t>令和６年度高知よさこい咲都合同庁舎清掃業務</t>
  </si>
  <si>
    <t>分担予定額1,943,700円</t>
  </si>
  <si>
    <t>令和６年度高知よさこい咲都合同庁舎エレベーター保守業務</t>
  </si>
  <si>
    <t>支出負担行為担当官
高松国税局総務部次長
永森　和彦
香川県高松市天神前２－１０
ほか１官署</t>
  </si>
  <si>
    <t>三菱電機ビルソリューションズ株式会社四国支社
香川県高松市番町１－６－１</t>
  </si>
  <si>
    <t>分担予定額1,716,000円</t>
  </si>
  <si>
    <t>令和６年度高知よさこい咲都合同庁舎ビル総合保守管理業務</t>
  </si>
  <si>
    <t>太平ビルサービス株式会社
高知県高知市駅前町１－８</t>
  </si>
  <si>
    <t>令和６年度高知よさこい咲都合同庁舎受付業務</t>
  </si>
  <si>
    <t>有限会社ファイブ・エコ
高知県高岡郡日高村下分１３４７</t>
  </si>
  <si>
    <t>高松サンポート合同庁舎外３合同庁舎で使用する電気の調達</t>
  </si>
  <si>
    <t>支出負担行為担当官
四国財務局総務部長
榎本　隆
香川県高松市サンポート３－３３</t>
  </si>
  <si>
    <t>四国電力株式会社香川支店
香川県高松市室新町９７３－１</t>
  </si>
  <si>
    <t>@25.81円ほか</t>
  </si>
  <si>
    <t>分担予定額16,360,833円</t>
  </si>
  <si>
    <t>自動車用燃料の購入
（レギュラーガソリン●●ほか１品目）</t>
  </si>
  <si>
    <t>株式会社西日本宇佐美
愛知県津島市埋田町1-8</t>
  </si>
  <si>
    <t>分担予定額22,538,252円</t>
  </si>
  <si>
    <t>令和６年度複合機の購入（交換）及び保守業務一式（区分１）</t>
  </si>
  <si>
    <t>アカマツ株式会社
愛媛県松山市福音寺町２３５－１</t>
  </si>
  <si>
    <t>保守代：＠0.975円</t>
  </si>
  <si>
    <t>令和６年度複合機の購入（交換）及び保守業務一式（区分２）</t>
  </si>
  <si>
    <t>保守代：＠0.88円他</t>
  </si>
  <si>
    <t>令和６年度自動車保守管理委託業務（区分２：香川県）</t>
  </si>
  <si>
    <t>トヨタカローラ香川株式会社
香川県高松市鬼無町是竹９４</t>
  </si>
  <si>
    <t>定期検査
＠5,500円ほか</t>
  </si>
  <si>
    <t>令和６年度自動車保守管理委託業務（区分３：愛媛県）</t>
  </si>
  <si>
    <t>愛媛日産自動車株式会社
愛媛県松山市宮西２－８－２７</t>
  </si>
  <si>
    <t>定期検査
＠6,050円ほか</t>
  </si>
  <si>
    <t>令和６年度自動車保守管理委託業務（区分４：高知県）</t>
  </si>
  <si>
    <t>高知日産プリンス販売株式会社
高知県高知市旭町２－２１</t>
  </si>
  <si>
    <t>定期検査
＠7,150円ほか</t>
  </si>
  <si>
    <t>令和６年度各種書類等の運送及び仕分け梱包業務一式</t>
  </si>
  <si>
    <t>四国名鉄運輸株式会社
愛媛県松山市空港通４－５－５</t>
  </si>
  <si>
    <t>仕分け
7,648,038
運送
＠935円</t>
  </si>
  <si>
    <t>令和６年度紙類の購入（区分１）（再生ＰＰＣ用紙Ａ３ほか２品目）</t>
  </si>
  <si>
    <t>株式会社榊紙店
香川県高松市朝日町５－３－８１</t>
  </si>
  <si>
    <t>PPC用紙Ａ３
＠2600.4円ほか</t>
  </si>
  <si>
    <t>分担予定額23,168,263円</t>
  </si>
  <si>
    <t>令和６年度紙類の購入（区分２）（再生上質紙Ａ全判ほか13品目）</t>
  </si>
  <si>
    <t>再生上質紙
＠7.59円ほか</t>
  </si>
  <si>
    <t>令和６年度紙類の購入（区分４）（封筒角形0号ほか11品目）</t>
  </si>
  <si>
    <t>ツバメ工業株式会社
愛媛県四国中央市川之江町２４１５</t>
  </si>
  <si>
    <t>封筒角形0号
＠49.5円ほか</t>
  </si>
  <si>
    <t>令和６年度紙類の購入（区分５）（更紙）</t>
  </si>
  <si>
    <t>更紙
＠2,200円</t>
  </si>
  <si>
    <t>令和６年度事務用消耗品等の購入（区分１）
（富士ゼロックス製カラープリンタ用トナーほか６品目）</t>
  </si>
  <si>
    <t>株式会社原誠文堂
香川県高松市郷東町２３－８</t>
  </si>
  <si>
    <t>CT201129
＠3,872円ほか</t>
  </si>
  <si>
    <t>令和６年度事務用消耗品等の購入（区分２）
（イプシオ用トナーほか５品目）</t>
  </si>
  <si>
    <t>石井事務機株式会社
香川県高松市松福町２－４－８</t>
  </si>
  <si>
    <t>Ｃ３１０Ｈ
＠11,157円ほか</t>
  </si>
  <si>
    <t>令和６年度事務用消耗品等の購入（区分３）
（理想科学製高速カラープリンタ用トナーほか23品目）</t>
  </si>
  <si>
    <t>プリントネットワーク株式会社
香川県高松市檀紙町２０６９－１</t>
  </si>
  <si>
    <t>ブラック
＠37,950円ほか</t>
  </si>
  <si>
    <t>令和６年度事務用消耗品等の購入（区分５）
（文房具等364品目）</t>
  </si>
  <si>
    <t>株式会社多田文房堂
香川県高松市上林町５０１－１</t>
  </si>
  <si>
    <t>鉛筆
＠374円ほか</t>
  </si>
  <si>
    <t>令和６年度大蔵財務協会発行図書の購入</t>
  </si>
  <si>
    <t>一般財団法人大蔵財務協会東京都墨田区東駒形１－１４－１</t>
  </si>
  <si>
    <t>値引率
20.1％</t>
  </si>
  <si>
    <t>令和６年度　高松国税総合庁舎の設備保守管理等に関する業務委託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</si>
</sst>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5">
    <xf numFmtId="0" fontId="0" fillId="0" borderId="0" xfId="0"/>
    <xf numFmtId="0" fontId="6" fillId="0" borderId="5" xfId="1" applyFont="1" applyBorder="1" applyAlignment="1">
      <alignment vertical="center" wrapText="1"/>
    </xf>
    <xf numFmtId="0" fontId="8" fillId="0" borderId="5" xfId="6" applyFont="1" applyBorder="1" applyAlignment="1">
      <alignment vertical="center" wrapText="1"/>
    </xf>
    <xf numFmtId="177" fontId="8" fillId="0" borderId="5" xfId="6" applyNumberFormat="1" applyFont="1" applyBorder="1" applyAlignment="1">
      <alignment horizontal="center" vertical="center" wrapText="1"/>
    </xf>
    <xf numFmtId="176" fontId="6" fillId="0" borderId="5" xfId="1" applyNumberFormat="1" applyFont="1" applyBorder="1" applyAlignment="1">
      <alignment horizontal="center" vertical="center" wrapText="1"/>
    </xf>
    <xf numFmtId="179" fontId="6" fillId="0" borderId="5" xfId="3" applyNumberFormat="1" applyFont="1" applyFill="1" applyBorder="1" applyAlignment="1">
      <alignment horizontal="center" vertical="center" wrapText="1" shrinkToFit="1"/>
    </xf>
    <xf numFmtId="178" fontId="6" fillId="0" borderId="5" xfId="3" applyNumberFormat="1" applyFont="1" applyFill="1" applyBorder="1" applyAlignment="1">
      <alignment horizontal="center" vertical="center" wrapText="1" shrinkToFit="1"/>
    </xf>
    <xf numFmtId="178" fontId="6" fillId="0" borderId="5" xfId="7" applyNumberFormat="1" applyFont="1" applyFill="1" applyBorder="1" applyAlignment="1">
      <alignment horizontal="center" vertical="center" wrapText="1"/>
    </xf>
    <xf numFmtId="177" fontId="6" fillId="0" borderId="5" xfId="7" applyNumberFormat="1" applyFont="1" applyFill="1" applyBorder="1" applyAlignment="1">
      <alignment horizontal="center" vertical="center" wrapText="1"/>
    </xf>
    <xf numFmtId="0" fontId="8" fillId="0" borderId="5" xfId="6" applyFont="1" applyBorder="1" applyAlignment="1">
      <alignment horizontal="left" vertical="center" wrapText="1"/>
    </xf>
    <xf numFmtId="0" fontId="8" fillId="0" borderId="0" xfId="6" applyFont="1">
      <alignment vertical="center"/>
    </xf>
    <xf numFmtId="0" fontId="8" fillId="0" borderId="0" xfId="6" applyFont="1" applyAlignment="1">
      <alignment horizontal="center" vertical="center"/>
    </xf>
    <xf numFmtId="0" fontId="8" fillId="0" borderId="0" xfId="2" applyFont="1"/>
    <xf numFmtId="0" fontId="8" fillId="0" borderId="0" xfId="2" applyFont="1" applyAlignment="1">
      <alignment horizontal="right" vertical="center"/>
    </xf>
    <xf numFmtId="0" fontId="8" fillId="0" borderId="2" xfId="6" applyFont="1" applyBorder="1" applyAlignment="1">
      <alignment horizontal="center" vertical="center" wrapText="1"/>
    </xf>
    <xf numFmtId="0" fontId="8" fillId="0" borderId="0" xfId="6" applyFont="1" applyAlignment="1">
      <alignment horizontal="center" vertical="center" wrapText="1"/>
    </xf>
    <xf numFmtId="38" fontId="8" fillId="0" borderId="0" xfId="3" applyFont="1" applyFill="1" applyAlignment="1">
      <alignment horizontal="left" vertical="center"/>
    </xf>
    <xf numFmtId="178" fontId="8" fillId="0" borderId="0" xfId="6" applyNumberFormat="1" applyFont="1">
      <alignment vertical="center"/>
    </xf>
    <xf numFmtId="177" fontId="8" fillId="0" borderId="0" xfId="6" applyNumberFormat="1" applyFont="1">
      <alignment vertical="center"/>
    </xf>
    <xf numFmtId="177" fontId="8" fillId="0" borderId="6" xfId="6" applyNumberFormat="1" applyFont="1" applyBorder="1" applyAlignment="1">
      <alignment horizontal="center" vertical="center" wrapText="1"/>
    </xf>
    <xf numFmtId="180" fontId="6" fillId="0" borderId="5" xfId="1" applyNumberFormat="1" applyFont="1" applyBorder="1" applyAlignment="1">
      <alignment horizontal="center" vertical="center" shrinkToFit="1"/>
    </xf>
    <xf numFmtId="0" fontId="8" fillId="0" borderId="2" xfId="6" applyFont="1" applyBorder="1" applyAlignment="1">
      <alignment horizontal="center" vertical="center" wrapText="1"/>
    </xf>
    <xf numFmtId="0" fontId="8" fillId="0" borderId="2" xfId="6" applyFont="1" applyBorder="1" applyAlignment="1">
      <alignment horizontal="center" vertical="center" wrapText="1"/>
    </xf>
    <xf numFmtId="0" fontId="8" fillId="0" borderId="7" xfId="6" applyFont="1" applyBorder="1" applyAlignment="1">
      <alignment horizontal="center" vertical="center" wrapText="1"/>
    </xf>
    <xf numFmtId="0" fontId="8" fillId="0" borderId="5" xfId="6" applyFont="1" applyBorder="1" applyAlignment="1">
      <alignment horizontal="center" vertical="center" wrapText="1"/>
    </xf>
    <xf numFmtId="38" fontId="8" fillId="0" borderId="2" xfId="3" applyFont="1" applyFill="1" applyBorder="1" applyAlignment="1">
      <alignment horizontal="center" vertical="center" wrapText="1"/>
    </xf>
    <xf numFmtId="178" fontId="8" fillId="0" borderId="2" xfId="6" applyNumberFormat="1" applyFont="1" applyBorder="1" applyAlignment="1">
      <alignment horizontal="center" vertical="center" wrapText="1"/>
    </xf>
    <xf numFmtId="0" fontId="8" fillId="0" borderId="3" xfId="6" applyFont="1" applyBorder="1" applyAlignment="1">
      <alignment horizontal="center" vertical="center"/>
    </xf>
    <xf numFmtId="0" fontId="8" fillId="0" borderId="4" xfId="6" applyFont="1" applyBorder="1" applyAlignment="1">
      <alignment horizontal="center" vertical="center"/>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8"/>
  <sheetViews>
    <sheetView showZeros="0" tabSelected="1" view="pageBreakPreview" topLeftCell="A49" zoomScale="85" zoomScaleNormal="100" zoomScaleSheetLayoutView="85" workbookViewId="0">
      <selection activeCell="C48" sqref="C48"/>
    </sheetView>
  </sheetViews>
  <sheetFormatPr defaultColWidth="9" defaultRowHeight="11.25"/>
  <cols>
    <col min="1" max="1" width="9.125" style="11" customWidth="1"/>
    <col min="2" max="2" width="30.625" style="10" customWidth="1"/>
    <col min="3" max="3" width="20.625" style="11" customWidth="1"/>
    <col min="4" max="4" width="14.375" style="11" customWidth="1"/>
    <col min="5" max="5" width="20.625" style="10" customWidth="1"/>
    <col min="6" max="7" width="14.375" style="10" customWidth="1"/>
    <col min="8" max="8" width="14.625" style="16" customWidth="1"/>
    <col min="9" max="9" width="14.625" style="11" customWidth="1"/>
    <col min="10" max="10" width="7.625" style="17" customWidth="1"/>
    <col min="11" max="11" width="8.125" style="10" customWidth="1"/>
    <col min="12" max="12" width="8.875" style="10" customWidth="1"/>
    <col min="13" max="13" width="8.125" style="18" customWidth="1"/>
    <col min="14" max="14" width="13.375" style="10" customWidth="1"/>
    <col min="15" max="15" width="11.25" style="10" customWidth="1"/>
    <col min="16" max="16384" width="9" style="10"/>
  </cols>
  <sheetData>
    <row r="1" spans="1:16" ht="27.75" customHeight="1">
      <c r="A1" s="29"/>
      <c r="B1" s="32" t="s">
        <v>9</v>
      </c>
      <c r="C1" s="33"/>
      <c r="D1" s="33"/>
      <c r="E1" s="33"/>
      <c r="F1" s="33"/>
      <c r="G1" s="33"/>
      <c r="H1" s="34"/>
      <c r="I1" s="33"/>
      <c r="J1" s="33"/>
      <c r="K1" s="33"/>
      <c r="L1" s="33"/>
      <c r="M1" s="33"/>
      <c r="N1" s="33"/>
    </row>
    <row r="2" spans="1:16">
      <c r="A2" s="30"/>
    </row>
    <row r="3" spans="1:16">
      <c r="A3" s="30"/>
      <c r="B3" s="12"/>
      <c r="N3" s="13"/>
    </row>
    <row r="4" spans="1:16" ht="21.95" customHeight="1">
      <c r="A4" s="30"/>
      <c r="B4" s="22" t="s">
        <v>10</v>
      </c>
      <c r="C4" s="22" t="s">
        <v>1</v>
      </c>
      <c r="D4" s="22" t="s">
        <v>2</v>
      </c>
      <c r="E4" s="22" t="s">
        <v>3</v>
      </c>
      <c r="F4" s="23" t="s">
        <v>4</v>
      </c>
      <c r="G4" s="22" t="s">
        <v>11</v>
      </c>
      <c r="H4" s="25" t="s">
        <v>5</v>
      </c>
      <c r="I4" s="22" t="s">
        <v>6</v>
      </c>
      <c r="J4" s="26" t="s">
        <v>7</v>
      </c>
      <c r="K4" s="27" t="s">
        <v>12</v>
      </c>
      <c r="L4" s="28"/>
      <c r="M4" s="28"/>
      <c r="N4" s="23" t="s">
        <v>13</v>
      </c>
    </row>
    <row r="5" spans="1:16" s="15" customFormat="1" ht="36.75" customHeight="1">
      <c r="A5" s="31"/>
      <c r="B5" s="22"/>
      <c r="C5" s="22"/>
      <c r="D5" s="22"/>
      <c r="E5" s="22"/>
      <c r="F5" s="24"/>
      <c r="G5" s="22"/>
      <c r="H5" s="25"/>
      <c r="I5" s="22"/>
      <c r="J5" s="26"/>
      <c r="K5" s="14" t="s">
        <v>8</v>
      </c>
      <c r="L5" s="14" t="s">
        <v>14</v>
      </c>
      <c r="M5" s="19" t="s">
        <v>0</v>
      </c>
      <c r="N5" s="24"/>
    </row>
    <row r="6" spans="1:16" s="15" customFormat="1" ht="69.95" customHeight="1">
      <c r="A6" s="14"/>
      <c r="B6" s="2" t="s">
        <v>22</v>
      </c>
      <c r="C6" s="1" t="s">
        <v>21</v>
      </c>
      <c r="D6" s="20">
        <v>45383</v>
      </c>
      <c r="E6" s="2" t="s">
        <v>23</v>
      </c>
      <c r="F6" s="3">
        <v>9010401091760</v>
      </c>
      <c r="G6" s="4" t="s">
        <v>19</v>
      </c>
      <c r="H6" s="5" t="s">
        <v>24</v>
      </c>
      <c r="I6" s="5" t="s">
        <v>25</v>
      </c>
      <c r="J6" s="6" t="s">
        <v>15</v>
      </c>
      <c r="K6" s="7" t="s">
        <v>20</v>
      </c>
      <c r="L6" s="7">
        <v>0</v>
      </c>
      <c r="M6" s="8" t="s">
        <v>20</v>
      </c>
      <c r="N6" s="9">
        <v>0</v>
      </c>
      <c r="O6" s="15" t="str">
        <f>IF(A6="","",VLOOKUP(A6,#REF!,53,FALSE))</f>
        <v/>
      </c>
      <c r="P6" s="15" t="str">
        <f>IF(A6="","",IF(VLOOKUP(A6,#REF!,14,FALSE)="他官署で調達手続きを実施のため","×",IF(VLOOKUP(A6,#REF!,21,FALSE)="②同種の他の契約の予定価格を類推されるおそれがあるため公表しない","×","○")))</f>
        <v/>
      </c>
    </row>
    <row r="7" spans="1:16" s="15" customFormat="1" ht="69.95" customHeight="1">
      <c r="A7" s="21"/>
      <c r="B7" s="2" t="s">
        <v>26</v>
      </c>
      <c r="C7" s="1" t="s">
        <v>21</v>
      </c>
      <c r="D7" s="20">
        <v>45383</v>
      </c>
      <c r="E7" s="2" t="s">
        <v>27</v>
      </c>
      <c r="F7" s="3">
        <v>7470001013947</v>
      </c>
      <c r="G7" s="4" t="s">
        <v>19</v>
      </c>
      <c r="H7" s="5" t="s">
        <v>24</v>
      </c>
      <c r="I7" s="5" t="s">
        <v>28</v>
      </c>
      <c r="J7" s="6" t="s">
        <v>15</v>
      </c>
      <c r="K7" s="7" t="s">
        <v>20</v>
      </c>
      <c r="L7" s="7">
        <v>0</v>
      </c>
      <c r="M7" s="8" t="s">
        <v>20</v>
      </c>
      <c r="N7" s="9">
        <v>0</v>
      </c>
      <c r="O7" s="15" t="str">
        <f>IF(A7="","",VLOOKUP(A7,#REF!,53,FALSE))</f>
        <v/>
      </c>
      <c r="P7" s="15" t="str">
        <f>IF(A7="","",IF(VLOOKUP(A7,#REF!,14,FALSE)="他官署で調達手続きを実施のため","×",IF(VLOOKUP(A7,#REF!,21,FALSE)="②同種の他の契約の予定価格を類推されるおそれがあるため公表しない","×","○")))</f>
        <v/>
      </c>
    </row>
    <row r="8" spans="1:16" s="15" customFormat="1" ht="69.95" customHeight="1">
      <c r="A8" s="21"/>
      <c r="B8" s="2" t="s">
        <v>29</v>
      </c>
      <c r="C8" s="1" t="s">
        <v>21</v>
      </c>
      <c r="D8" s="20">
        <v>45383</v>
      </c>
      <c r="E8" s="2" t="s">
        <v>30</v>
      </c>
      <c r="F8" s="3">
        <v>6470001000913</v>
      </c>
      <c r="G8" s="4" t="s">
        <v>19</v>
      </c>
      <c r="H8" s="5" t="s">
        <v>24</v>
      </c>
      <c r="I8" s="5">
        <v>11154000</v>
      </c>
      <c r="J8" s="6" t="s">
        <v>15</v>
      </c>
      <c r="K8" s="7" t="s">
        <v>20</v>
      </c>
      <c r="L8" s="7">
        <v>0</v>
      </c>
      <c r="M8" s="8" t="s">
        <v>20</v>
      </c>
      <c r="N8" s="9">
        <v>0</v>
      </c>
      <c r="O8" s="15" t="str">
        <f>IF(A8="","",VLOOKUP(A8,#REF!,53,FALSE))</f>
        <v/>
      </c>
      <c r="P8" s="15" t="str">
        <f>IF(A8="","",IF(VLOOKUP(A8,#REF!,14,FALSE)="他官署で調達手続きを実施のため","×",IF(VLOOKUP(A8,#REF!,21,FALSE)="②同種の他の契約の予定価格を類推されるおそれがあるため公表しない","×","○")))</f>
        <v/>
      </c>
    </row>
    <row r="9" spans="1:16" s="15" customFormat="1" ht="69.95" customHeight="1">
      <c r="A9" s="21"/>
      <c r="B9" s="2" t="s">
        <v>31</v>
      </c>
      <c r="C9" s="1" t="s">
        <v>18</v>
      </c>
      <c r="D9" s="20">
        <v>45383</v>
      </c>
      <c r="E9" s="2" t="s">
        <v>32</v>
      </c>
      <c r="F9" s="3">
        <v>1260001008585</v>
      </c>
      <c r="G9" s="4" t="s">
        <v>19</v>
      </c>
      <c r="H9" s="5" t="s">
        <v>24</v>
      </c>
      <c r="I9" s="5">
        <v>3575397</v>
      </c>
      <c r="J9" s="6" t="s">
        <v>15</v>
      </c>
      <c r="K9" s="7" t="s">
        <v>20</v>
      </c>
      <c r="L9" s="7">
        <v>0</v>
      </c>
      <c r="M9" s="8" t="s">
        <v>20</v>
      </c>
      <c r="N9" s="9" t="s">
        <v>33</v>
      </c>
      <c r="O9" s="15" t="str">
        <f>IF(A9="","",VLOOKUP(A9,#REF!,53,FALSE))</f>
        <v/>
      </c>
      <c r="P9" s="15" t="str">
        <f>IF(A9="","",IF(VLOOKUP(A9,#REF!,14,FALSE)="他官署で調達手続きを実施のため","×",IF(VLOOKUP(A9,#REF!,21,FALSE)="②同種の他の契約の予定価格を類推されるおそれがあるため公表しない","×","○")))</f>
        <v/>
      </c>
    </row>
    <row r="10" spans="1:16" s="15" customFormat="1" ht="69.95" customHeight="1">
      <c r="A10" s="21"/>
      <c r="B10" s="2" t="s">
        <v>34</v>
      </c>
      <c r="C10" s="1" t="s">
        <v>21</v>
      </c>
      <c r="D10" s="20">
        <v>45383</v>
      </c>
      <c r="E10" s="2" t="s">
        <v>35</v>
      </c>
      <c r="F10" s="3">
        <v>1470001012137</v>
      </c>
      <c r="G10" s="4" t="s">
        <v>19</v>
      </c>
      <c r="H10" s="5" t="s">
        <v>24</v>
      </c>
      <c r="I10" s="5">
        <v>1171500</v>
      </c>
      <c r="J10" s="6" t="s">
        <v>15</v>
      </c>
      <c r="K10" s="7" t="s">
        <v>20</v>
      </c>
      <c r="L10" s="7">
        <v>0</v>
      </c>
      <c r="M10" s="8" t="s">
        <v>20</v>
      </c>
      <c r="N10" s="9">
        <v>0</v>
      </c>
      <c r="O10" s="15" t="str">
        <f>IF(A10="","",VLOOKUP(A10,#REF!,53,FALSE))</f>
        <v/>
      </c>
      <c r="P10" s="15" t="str">
        <f>IF(A10="","",IF(VLOOKUP(A10,#REF!,14,FALSE)="他官署で調達手続きを実施のため","×",IF(VLOOKUP(A10,#REF!,21,FALSE)="②同種の他の契約の予定価格を類推されるおそれがあるため公表しない","×","○")))</f>
        <v/>
      </c>
    </row>
    <row r="11" spans="1:16" s="15" customFormat="1" ht="69.95" customHeight="1">
      <c r="A11" s="21"/>
      <c r="B11" s="2" t="s">
        <v>36</v>
      </c>
      <c r="C11" s="1" t="s">
        <v>21</v>
      </c>
      <c r="D11" s="20">
        <v>45383</v>
      </c>
      <c r="E11" s="2" t="s">
        <v>37</v>
      </c>
      <c r="F11" s="3">
        <v>1480001001329</v>
      </c>
      <c r="G11" s="4" t="s">
        <v>19</v>
      </c>
      <c r="H11" s="5" t="s">
        <v>24</v>
      </c>
      <c r="I11" s="5">
        <v>3850000</v>
      </c>
      <c r="J11" s="6" t="s">
        <v>15</v>
      </c>
      <c r="K11" s="7" t="s">
        <v>20</v>
      </c>
      <c r="L11" s="7">
        <v>0</v>
      </c>
      <c r="M11" s="8" t="s">
        <v>20</v>
      </c>
      <c r="N11" s="9">
        <v>0</v>
      </c>
      <c r="O11" s="15" t="str">
        <f>IF(A11="","",VLOOKUP(A11,#REF!,53,FALSE))</f>
        <v/>
      </c>
      <c r="P11" s="15" t="str">
        <f>IF(A11="","",IF(VLOOKUP(A11,#REF!,14,FALSE)="他官署で調達手続きを実施のため","×",IF(VLOOKUP(A11,#REF!,21,FALSE)="②同種の他の契約の予定価格を類推されるおそれがあるため公表しない","×","○")))</f>
        <v/>
      </c>
    </row>
    <row r="12" spans="1:16" s="15" customFormat="1" ht="69.95" customHeight="1">
      <c r="A12" s="21"/>
      <c r="B12" s="2" t="s">
        <v>38</v>
      </c>
      <c r="C12" s="1" t="s">
        <v>21</v>
      </c>
      <c r="D12" s="20">
        <v>45383</v>
      </c>
      <c r="E12" s="2" t="s">
        <v>37</v>
      </c>
      <c r="F12" s="3">
        <v>1480001001329</v>
      </c>
      <c r="G12" s="4" t="s">
        <v>19</v>
      </c>
      <c r="H12" s="5" t="s">
        <v>24</v>
      </c>
      <c r="I12" s="5">
        <v>2101000</v>
      </c>
      <c r="J12" s="6" t="s">
        <v>15</v>
      </c>
      <c r="K12" s="7" t="s">
        <v>20</v>
      </c>
      <c r="L12" s="7">
        <v>0</v>
      </c>
      <c r="M12" s="8" t="s">
        <v>20</v>
      </c>
      <c r="N12" s="9">
        <v>0</v>
      </c>
      <c r="O12" s="15" t="str">
        <f>IF(A12="","",VLOOKUP(A12,#REF!,53,FALSE))</f>
        <v/>
      </c>
      <c r="P12" s="15" t="str">
        <f>IF(A12="","",IF(VLOOKUP(A12,#REF!,14,FALSE)="他官署で調達手続きを実施のため","×",IF(VLOOKUP(A12,#REF!,21,FALSE)="②同種の他の契約の予定価格を類推されるおそれがあるため公表しない","×","○")))</f>
        <v/>
      </c>
    </row>
    <row r="13" spans="1:16" s="15" customFormat="1" ht="69.95" customHeight="1">
      <c r="A13" s="21"/>
      <c r="B13" s="2" t="s">
        <v>39</v>
      </c>
      <c r="C13" s="1" t="s">
        <v>21</v>
      </c>
      <c r="D13" s="20">
        <v>45383</v>
      </c>
      <c r="E13" s="2" t="s">
        <v>40</v>
      </c>
      <c r="F13" s="3">
        <v>7260002013488</v>
      </c>
      <c r="G13" s="4" t="s">
        <v>19</v>
      </c>
      <c r="H13" s="5" t="s">
        <v>24</v>
      </c>
      <c r="I13" s="5">
        <v>2258300</v>
      </c>
      <c r="J13" s="6" t="s">
        <v>15</v>
      </c>
      <c r="K13" s="7" t="s">
        <v>20</v>
      </c>
      <c r="L13" s="7">
        <v>0</v>
      </c>
      <c r="M13" s="8" t="s">
        <v>20</v>
      </c>
      <c r="N13" s="9">
        <v>0</v>
      </c>
      <c r="O13" s="15" t="str">
        <f>IF(A13="","",VLOOKUP(A13,#REF!,53,FALSE))</f>
        <v/>
      </c>
      <c r="P13" s="15" t="str">
        <f>IF(A13="","",IF(VLOOKUP(A13,#REF!,14,FALSE)="他官署で調達手続きを実施のため","×",IF(VLOOKUP(A13,#REF!,21,FALSE)="②同種の他の契約の予定価格を類推されるおそれがあるため公表しない","×","○")))</f>
        <v/>
      </c>
    </row>
    <row r="14" spans="1:16" s="15" customFormat="1" ht="69.95" customHeight="1">
      <c r="A14" s="21"/>
      <c r="B14" s="2" t="s">
        <v>41</v>
      </c>
      <c r="C14" s="1" t="s">
        <v>21</v>
      </c>
      <c r="D14" s="20">
        <v>45383</v>
      </c>
      <c r="E14" s="2" t="s">
        <v>42</v>
      </c>
      <c r="F14" s="3" t="s">
        <v>15</v>
      </c>
      <c r="G14" s="4" t="s">
        <v>19</v>
      </c>
      <c r="H14" s="5" t="s">
        <v>24</v>
      </c>
      <c r="I14" s="5">
        <v>2235200</v>
      </c>
      <c r="J14" s="6" t="s">
        <v>15</v>
      </c>
      <c r="K14" s="7" t="s">
        <v>20</v>
      </c>
      <c r="L14" s="7">
        <v>0</v>
      </c>
      <c r="M14" s="8" t="s">
        <v>20</v>
      </c>
      <c r="N14" s="9">
        <v>0</v>
      </c>
      <c r="O14" s="15" t="str">
        <f>IF(A14="","",VLOOKUP(A14,#REF!,53,FALSE))</f>
        <v/>
      </c>
      <c r="P14" s="15" t="str">
        <f>IF(A14="","",IF(VLOOKUP(A14,#REF!,14,FALSE)="他官署で調達手続きを実施のため","×",IF(VLOOKUP(A14,#REF!,21,FALSE)="②同種の他の契約の予定価格を類推されるおそれがあるため公表しない","×","○")))</f>
        <v/>
      </c>
    </row>
    <row r="15" spans="1:16" s="15" customFormat="1" ht="69.95" customHeight="1">
      <c r="A15" s="21"/>
      <c r="B15" s="2" t="s">
        <v>43</v>
      </c>
      <c r="C15" s="1" t="s">
        <v>21</v>
      </c>
      <c r="D15" s="20">
        <v>45383</v>
      </c>
      <c r="E15" s="2" t="s">
        <v>40</v>
      </c>
      <c r="F15" s="3">
        <v>7260002013488</v>
      </c>
      <c r="G15" s="4" t="s">
        <v>19</v>
      </c>
      <c r="H15" s="5" t="s">
        <v>24</v>
      </c>
      <c r="I15" s="5">
        <v>1911800</v>
      </c>
      <c r="J15" s="6" t="s">
        <v>15</v>
      </c>
      <c r="K15" s="7" t="s">
        <v>20</v>
      </c>
      <c r="L15" s="7">
        <v>0</v>
      </c>
      <c r="M15" s="8" t="s">
        <v>20</v>
      </c>
      <c r="N15" s="9">
        <v>0</v>
      </c>
      <c r="O15" s="15" t="str">
        <f>IF(A15="","",VLOOKUP(A15,#REF!,53,FALSE))</f>
        <v/>
      </c>
      <c r="P15" s="15" t="str">
        <f>IF(A15="","",IF(VLOOKUP(A15,#REF!,14,FALSE)="他官署で調達手続きを実施のため","×",IF(VLOOKUP(A15,#REF!,21,FALSE)="②同種の他の契約の予定価格を類推されるおそれがあるため公表しない","×","○")))</f>
        <v/>
      </c>
    </row>
    <row r="16" spans="1:16" s="15" customFormat="1" ht="69.95" customHeight="1">
      <c r="A16" s="21"/>
      <c r="B16" s="2" t="s">
        <v>44</v>
      </c>
      <c r="C16" s="1" t="s">
        <v>21</v>
      </c>
      <c r="D16" s="20">
        <v>45383</v>
      </c>
      <c r="E16" s="2" t="s">
        <v>42</v>
      </c>
      <c r="F16" s="3" t="s">
        <v>15</v>
      </c>
      <c r="G16" s="4" t="s">
        <v>19</v>
      </c>
      <c r="H16" s="5" t="s">
        <v>24</v>
      </c>
      <c r="I16" s="5">
        <v>1575200</v>
      </c>
      <c r="J16" s="6" t="s">
        <v>15</v>
      </c>
      <c r="K16" s="7" t="s">
        <v>20</v>
      </c>
      <c r="L16" s="7">
        <v>0</v>
      </c>
      <c r="M16" s="8" t="s">
        <v>20</v>
      </c>
      <c r="N16" s="9">
        <v>0</v>
      </c>
      <c r="O16" s="15" t="str">
        <f>IF(A16="","",VLOOKUP(A16,#REF!,53,FALSE))</f>
        <v/>
      </c>
      <c r="P16" s="15" t="str">
        <f>IF(A16="","",IF(VLOOKUP(A16,#REF!,14,FALSE)="他官署で調達手続きを実施のため","×",IF(VLOOKUP(A16,#REF!,21,FALSE)="②同種の他の契約の予定価格を類推されるおそれがあるため公表しない","×","○")))</f>
        <v/>
      </c>
    </row>
    <row r="17" spans="1:16" s="15" customFormat="1" ht="69.95" customHeight="1">
      <c r="A17" s="21"/>
      <c r="B17" s="2" t="s">
        <v>45</v>
      </c>
      <c r="C17" s="1" t="s">
        <v>18</v>
      </c>
      <c r="D17" s="20">
        <v>45383</v>
      </c>
      <c r="E17" s="2" t="s">
        <v>46</v>
      </c>
      <c r="F17" s="3">
        <v>4490002002090</v>
      </c>
      <c r="G17" s="4" t="s">
        <v>19</v>
      </c>
      <c r="H17" s="5" t="s">
        <v>24</v>
      </c>
      <c r="I17" s="5">
        <v>3215808</v>
      </c>
      <c r="J17" s="6" t="s">
        <v>15</v>
      </c>
      <c r="K17" s="7" t="s">
        <v>20</v>
      </c>
      <c r="L17" s="7">
        <v>0</v>
      </c>
      <c r="M17" s="8" t="s">
        <v>20</v>
      </c>
      <c r="N17" s="9" t="s">
        <v>47</v>
      </c>
      <c r="O17" s="15" t="str">
        <f>IF(A17="","",VLOOKUP(A17,#REF!,53,FALSE))</f>
        <v/>
      </c>
      <c r="P17" s="15" t="str">
        <f>IF(A17="","",IF(VLOOKUP(A17,#REF!,14,FALSE)="他官署で調達手続きを実施のため","×",IF(VLOOKUP(A17,#REF!,21,FALSE)="②同種の他の契約の予定価格を類推されるおそれがあるため公表しない","×","○")))</f>
        <v/>
      </c>
    </row>
    <row r="18" spans="1:16" s="15" customFormat="1" ht="69.95" customHeight="1">
      <c r="A18" s="21"/>
      <c r="B18" s="2" t="s">
        <v>48</v>
      </c>
      <c r="C18" s="1" t="s">
        <v>21</v>
      </c>
      <c r="D18" s="20">
        <v>45383</v>
      </c>
      <c r="E18" s="2" t="s">
        <v>49</v>
      </c>
      <c r="F18" s="3">
        <v>4480001000617</v>
      </c>
      <c r="G18" s="4" t="s">
        <v>19</v>
      </c>
      <c r="H18" s="5" t="s">
        <v>24</v>
      </c>
      <c r="I18" s="5">
        <v>34848000</v>
      </c>
      <c r="J18" s="6" t="s">
        <v>15</v>
      </c>
      <c r="K18" s="7" t="s">
        <v>20</v>
      </c>
      <c r="L18" s="7">
        <v>0</v>
      </c>
      <c r="M18" s="8" t="s">
        <v>20</v>
      </c>
      <c r="N18" s="9">
        <v>0</v>
      </c>
      <c r="O18" s="15" t="str">
        <f>IF(A18="","",VLOOKUP(A18,#REF!,53,FALSE))</f>
        <v/>
      </c>
      <c r="P18" s="15" t="str">
        <f>IF(A18="","",IF(VLOOKUP(A18,#REF!,14,FALSE)="他官署で調達手続きを実施のため","×",IF(VLOOKUP(A18,#REF!,21,FALSE)="②同種の他の契約の予定価格を類推されるおそれがあるため公表しない","×","○")))</f>
        <v/>
      </c>
    </row>
    <row r="19" spans="1:16" s="15" customFormat="1" ht="69.95" customHeight="1">
      <c r="A19" s="21"/>
      <c r="B19" s="2" t="s">
        <v>50</v>
      </c>
      <c r="C19" s="1" t="s">
        <v>21</v>
      </c>
      <c r="D19" s="20">
        <v>45383</v>
      </c>
      <c r="E19" s="2" t="s">
        <v>51</v>
      </c>
      <c r="F19" s="3">
        <v>1010001092605</v>
      </c>
      <c r="G19" s="4" t="s">
        <v>19</v>
      </c>
      <c r="H19" s="5" t="s">
        <v>24</v>
      </c>
      <c r="I19" s="5" t="s">
        <v>52</v>
      </c>
      <c r="J19" s="6" t="s">
        <v>15</v>
      </c>
      <c r="K19" s="7" t="s">
        <v>20</v>
      </c>
      <c r="L19" s="7">
        <v>0</v>
      </c>
      <c r="M19" s="8" t="s">
        <v>20</v>
      </c>
      <c r="N19" s="9">
        <v>0</v>
      </c>
      <c r="O19" s="15" t="str">
        <f>IF(A19="","",VLOOKUP(A19,#REF!,53,FALSE))</f>
        <v/>
      </c>
      <c r="P19" s="15" t="str">
        <f>IF(A19="","",IF(VLOOKUP(A19,#REF!,14,FALSE)="他官署で調達手続きを実施のため","×",IF(VLOOKUP(A19,#REF!,21,FALSE)="②同種の他の契約の予定価格を類推されるおそれがあるため公表しない","×","○")))</f>
        <v/>
      </c>
    </row>
    <row r="20" spans="1:16" s="15" customFormat="1" ht="69.95" customHeight="1">
      <c r="A20" s="21"/>
      <c r="B20" s="2" t="s">
        <v>53</v>
      </c>
      <c r="C20" s="1" t="s">
        <v>21</v>
      </c>
      <c r="D20" s="20">
        <v>45383</v>
      </c>
      <c r="E20" s="2" t="s">
        <v>54</v>
      </c>
      <c r="F20" s="3">
        <v>7480002004762</v>
      </c>
      <c r="G20" s="4" t="s">
        <v>19</v>
      </c>
      <c r="H20" s="5" t="s">
        <v>24</v>
      </c>
      <c r="I20" s="5">
        <v>1174800</v>
      </c>
      <c r="J20" s="6" t="s">
        <v>15</v>
      </c>
      <c r="K20" s="7" t="s">
        <v>20</v>
      </c>
      <c r="L20" s="7">
        <v>0</v>
      </c>
      <c r="M20" s="8" t="s">
        <v>20</v>
      </c>
      <c r="N20" s="9">
        <v>0</v>
      </c>
      <c r="O20" s="15" t="str">
        <f>IF(A20="","",VLOOKUP(A20,#REF!,53,FALSE))</f>
        <v/>
      </c>
      <c r="P20" s="15" t="str">
        <f>IF(A20="","",IF(VLOOKUP(A20,#REF!,14,FALSE)="他官署で調達手続きを実施のため","×",IF(VLOOKUP(A20,#REF!,21,FALSE)="②同種の他の契約の予定価格を類推されるおそれがあるため公表しない","×","○")))</f>
        <v/>
      </c>
    </row>
    <row r="21" spans="1:16" s="15" customFormat="1" ht="69.95" customHeight="1">
      <c r="A21" s="21"/>
      <c r="B21" s="2" t="s">
        <v>55</v>
      </c>
      <c r="C21" s="1" t="s">
        <v>21</v>
      </c>
      <c r="D21" s="20">
        <v>45383</v>
      </c>
      <c r="E21" s="2" t="s">
        <v>56</v>
      </c>
      <c r="F21" s="3">
        <v>3470001002061</v>
      </c>
      <c r="G21" s="4" t="s">
        <v>19</v>
      </c>
      <c r="H21" s="5" t="s">
        <v>24</v>
      </c>
      <c r="I21" s="5">
        <v>3003000</v>
      </c>
      <c r="J21" s="6" t="s">
        <v>15</v>
      </c>
      <c r="K21" s="7" t="s">
        <v>20</v>
      </c>
      <c r="L21" s="7">
        <v>0</v>
      </c>
      <c r="M21" s="8" t="s">
        <v>20</v>
      </c>
      <c r="N21" s="9">
        <v>0</v>
      </c>
      <c r="O21" s="15" t="str">
        <f>IF(A21="","",VLOOKUP(A21,#REF!,53,FALSE))</f>
        <v/>
      </c>
      <c r="P21" s="15" t="str">
        <f>IF(A21="","",IF(VLOOKUP(A21,#REF!,14,FALSE)="他官署で調達手続きを実施のため","×",IF(VLOOKUP(A21,#REF!,21,FALSE)="②同種の他の契約の予定価格を類推されるおそれがあるため公表しない","×","○")))</f>
        <v/>
      </c>
    </row>
    <row r="22" spans="1:16" s="15" customFormat="1" ht="69.95" customHeight="1">
      <c r="A22" s="21"/>
      <c r="B22" s="2" t="s">
        <v>57</v>
      </c>
      <c r="C22" s="1" t="s">
        <v>18</v>
      </c>
      <c r="D22" s="20">
        <v>45383</v>
      </c>
      <c r="E22" s="2" t="s">
        <v>58</v>
      </c>
      <c r="F22" s="3">
        <v>5490001001951</v>
      </c>
      <c r="G22" s="4" t="s">
        <v>19</v>
      </c>
      <c r="H22" s="5" t="s">
        <v>24</v>
      </c>
      <c r="I22" s="5">
        <v>1035828</v>
      </c>
      <c r="J22" s="6" t="s">
        <v>15</v>
      </c>
      <c r="K22" s="7" t="s">
        <v>20</v>
      </c>
      <c r="L22" s="7">
        <v>0</v>
      </c>
      <c r="M22" s="8" t="s">
        <v>20</v>
      </c>
      <c r="N22" s="9" t="s">
        <v>59</v>
      </c>
      <c r="O22" s="15" t="str">
        <f>IF(A22="","",VLOOKUP(A22,#REF!,53,FALSE))</f>
        <v/>
      </c>
      <c r="P22" s="15" t="str">
        <f>IF(A22="","",IF(VLOOKUP(A22,#REF!,14,FALSE)="他官署で調達手続きを実施のため","×",IF(VLOOKUP(A22,#REF!,21,FALSE)="②同種の他の契約の予定価格を類推されるおそれがあるため公表しない","×","○")))</f>
        <v/>
      </c>
    </row>
    <row r="23" spans="1:16" s="15" customFormat="1" ht="69.95" customHeight="1">
      <c r="A23" s="21"/>
      <c r="B23" s="2" t="s">
        <v>60</v>
      </c>
      <c r="C23" s="1" t="s">
        <v>61</v>
      </c>
      <c r="D23" s="20">
        <v>45383</v>
      </c>
      <c r="E23" s="2" t="s">
        <v>62</v>
      </c>
      <c r="F23" s="3">
        <v>7500001009966</v>
      </c>
      <c r="G23" s="4" t="s">
        <v>19</v>
      </c>
      <c r="H23" s="5" t="s">
        <v>24</v>
      </c>
      <c r="I23" s="5">
        <v>1670804</v>
      </c>
      <c r="J23" s="6" t="s">
        <v>15</v>
      </c>
      <c r="K23" s="7" t="s">
        <v>20</v>
      </c>
      <c r="L23" s="7">
        <v>0</v>
      </c>
      <c r="M23" s="8" t="s">
        <v>20</v>
      </c>
      <c r="N23" s="9" t="s">
        <v>63</v>
      </c>
      <c r="O23" s="15" t="str">
        <f>IF(A23="","",VLOOKUP(A23,#REF!,53,FALSE))</f>
        <v/>
      </c>
      <c r="P23" s="15" t="str">
        <f>IF(A23="","",IF(VLOOKUP(A23,#REF!,14,FALSE)="他官署で調達手続きを実施のため","×",IF(VLOOKUP(A23,#REF!,21,FALSE)="②同種の他の契約の予定価格を類推されるおそれがあるため公表しない","×","○")))</f>
        <v/>
      </c>
    </row>
    <row r="24" spans="1:16" s="15" customFormat="1" ht="69.95" customHeight="1">
      <c r="A24" s="21"/>
      <c r="B24" s="2" t="s">
        <v>64</v>
      </c>
      <c r="C24" s="1" t="s">
        <v>21</v>
      </c>
      <c r="D24" s="20">
        <v>45383</v>
      </c>
      <c r="E24" s="2" t="s">
        <v>65</v>
      </c>
      <c r="F24" s="3">
        <v>9120001043738</v>
      </c>
      <c r="G24" s="4" t="s">
        <v>19</v>
      </c>
      <c r="H24" s="5" t="s">
        <v>24</v>
      </c>
      <c r="I24" s="5" t="s">
        <v>66</v>
      </c>
      <c r="J24" s="6" t="s">
        <v>15</v>
      </c>
      <c r="K24" s="7" t="s">
        <v>20</v>
      </c>
      <c r="L24" s="7">
        <v>0</v>
      </c>
      <c r="M24" s="8" t="s">
        <v>20</v>
      </c>
      <c r="N24" s="9">
        <v>0</v>
      </c>
      <c r="O24" s="15" t="str">
        <f>IF(A24="","",VLOOKUP(A24,#REF!,53,FALSE))</f>
        <v/>
      </c>
      <c r="P24" s="15" t="str">
        <f>IF(A24="","",IF(VLOOKUP(A24,#REF!,14,FALSE)="他官署で調達手続きを実施のため","×",IF(VLOOKUP(A24,#REF!,21,FALSE)="②同種の他の契約の予定価格を類推されるおそれがあるため公表しない","×","○")))</f>
        <v/>
      </c>
    </row>
    <row r="25" spans="1:16" s="15" customFormat="1" ht="69.95" customHeight="1">
      <c r="A25" s="21"/>
      <c r="B25" s="2" t="s">
        <v>67</v>
      </c>
      <c r="C25" s="1" t="s">
        <v>21</v>
      </c>
      <c r="D25" s="20">
        <v>45383</v>
      </c>
      <c r="E25" s="2" t="s">
        <v>68</v>
      </c>
      <c r="F25" s="3">
        <v>5010001223230</v>
      </c>
      <c r="G25" s="4" t="s">
        <v>19</v>
      </c>
      <c r="H25" s="5" t="s">
        <v>24</v>
      </c>
      <c r="I25" s="5">
        <v>2376000</v>
      </c>
      <c r="J25" s="6" t="s">
        <v>15</v>
      </c>
      <c r="K25" s="7" t="s">
        <v>20</v>
      </c>
      <c r="L25" s="7">
        <v>0</v>
      </c>
      <c r="M25" s="8" t="s">
        <v>20</v>
      </c>
      <c r="N25" s="9">
        <v>0</v>
      </c>
      <c r="O25" s="15" t="str">
        <f>IF(A25="","",VLOOKUP(A25,#REF!,53,FALSE))</f>
        <v/>
      </c>
      <c r="P25" s="15" t="str">
        <f>IF(A25="","",IF(VLOOKUP(A25,#REF!,14,FALSE)="他官署で調達手続きを実施のため","×",IF(VLOOKUP(A25,#REF!,21,FALSE)="②同種の他の契約の予定価格を類推されるおそれがあるため公表しない","×","○")))</f>
        <v/>
      </c>
    </row>
    <row r="26" spans="1:16" s="15" customFormat="1" ht="69.95" customHeight="1">
      <c r="A26" s="21"/>
      <c r="B26" s="2" t="s">
        <v>69</v>
      </c>
      <c r="C26" s="1" t="s">
        <v>21</v>
      </c>
      <c r="D26" s="20">
        <v>45383</v>
      </c>
      <c r="E26" s="2" t="s">
        <v>68</v>
      </c>
      <c r="F26" s="3">
        <v>5010001223230</v>
      </c>
      <c r="G26" s="4" t="s">
        <v>19</v>
      </c>
      <c r="H26" s="5" t="s">
        <v>24</v>
      </c>
      <c r="I26" s="5">
        <v>2376000</v>
      </c>
      <c r="J26" s="6" t="s">
        <v>15</v>
      </c>
      <c r="K26" s="7" t="s">
        <v>20</v>
      </c>
      <c r="L26" s="7">
        <v>0</v>
      </c>
      <c r="M26" s="8" t="s">
        <v>20</v>
      </c>
      <c r="N26" s="9">
        <v>0</v>
      </c>
      <c r="O26" s="15" t="str">
        <f>IF(A26="","",VLOOKUP(A26,#REF!,53,FALSE))</f>
        <v/>
      </c>
      <c r="P26" s="15" t="str">
        <f>IF(A26="","",IF(VLOOKUP(A26,#REF!,14,FALSE)="他官署で調達手続きを実施のため","×",IF(VLOOKUP(A26,#REF!,21,FALSE)="②同種の他の契約の予定価格を類推されるおそれがあるため公表しない","×","○")))</f>
        <v/>
      </c>
    </row>
    <row r="27" spans="1:16" s="15" customFormat="1" ht="69.95" customHeight="1">
      <c r="A27" s="21"/>
      <c r="B27" s="2" t="s">
        <v>70</v>
      </c>
      <c r="C27" s="1" t="s">
        <v>21</v>
      </c>
      <c r="D27" s="20">
        <v>45383</v>
      </c>
      <c r="E27" s="2" t="s">
        <v>68</v>
      </c>
      <c r="F27" s="3">
        <v>5010001223230</v>
      </c>
      <c r="G27" s="4" t="s">
        <v>19</v>
      </c>
      <c r="H27" s="5" t="s">
        <v>24</v>
      </c>
      <c r="I27" s="5">
        <v>1029600</v>
      </c>
      <c r="J27" s="6" t="s">
        <v>15</v>
      </c>
      <c r="K27" s="7" t="s">
        <v>20</v>
      </c>
      <c r="L27" s="7">
        <v>0</v>
      </c>
      <c r="M27" s="8" t="s">
        <v>20</v>
      </c>
      <c r="N27" s="9">
        <v>0</v>
      </c>
      <c r="O27" s="15" t="str">
        <f>IF(A27="","",VLOOKUP(A27,#REF!,53,FALSE))</f>
        <v/>
      </c>
      <c r="P27" s="15" t="str">
        <f>IF(A27="","",IF(VLOOKUP(A27,#REF!,14,FALSE)="他官署で調達手続きを実施のため","×",IF(VLOOKUP(A27,#REF!,21,FALSE)="②同種の他の契約の予定価格を類推されるおそれがあるため公表しない","×","○")))</f>
        <v/>
      </c>
    </row>
    <row r="28" spans="1:16" s="15" customFormat="1" ht="69.95" customHeight="1">
      <c r="A28" s="21"/>
      <c r="B28" s="2" t="s">
        <v>71</v>
      </c>
      <c r="C28" s="1" t="s">
        <v>72</v>
      </c>
      <c r="D28" s="20">
        <v>45383</v>
      </c>
      <c r="E28" s="2" t="s">
        <v>73</v>
      </c>
      <c r="F28" s="3" t="s">
        <v>15</v>
      </c>
      <c r="G28" s="4" t="s">
        <v>19</v>
      </c>
      <c r="H28" s="5" t="s">
        <v>16</v>
      </c>
      <c r="I28" s="5" t="s">
        <v>74</v>
      </c>
      <c r="J28" s="6" t="s">
        <v>15</v>
      </c>
      <c r="K28" s="7" t="s">
        <v>20</v>
      </c>
      <c r="L28" s="7">
        <v>0</v>
      </c>
      <c r="M28" s="8" t="s">
        <v>20</v>
      </c>
      <c r="N28" s="9" t="s">
        <v>75</v>
      </c>
      <c r="O28" s="15" t="str">
        <f>IF(A28="","",VLOOKUP(A28,#REF!,53,FALSE))</f>
        <v/>
      </c>
      <c r="P28" s="15" t="str">
        <f>IF(A28="","",IF(VLOOKUP(A28,#REF!,14,FALSE)="他官署で調達手続きを実施のため","×",IF(VLOOKUP(A28,#REF!,21,FALSE)="②同種の他の契約の予定価格を類推されるおそれがあるため公表しない","×","○")))</f>
        <v/>
      </c>
    </row>
    <row r="29" spans="1:16" s="15" customFormat="1" ht="69.95" customHeight="1">
      <c r="A29" s="21"/>
      <c r="B29" s="2" t="s">
        <v>76</v>
      </c>
      <c r="C29" s="1" t="s">
        <v>21</v>
      </c>
      <c r="D29" s="20">
        <v>45383</v>
      </c>
      <c r="E29" s="2" t="s">
        <v>77</v>
      </c>
      <c r="F29" s="3">
        <v>9010001075825</v>
      </c>
      <c r="G29" s="4" t="s">
        <v>19</v>
      </c>
      <c r="H29" s="5" t="s">
        <v>24</v>
      </c>
      <c r="I29" s="5">
        <v>924000</v>
      </c>
      <c r="J29" s="6" t="s">
        <v>15</v>
      </c>
      <c r="K29" s="7" t="s">
        <v>20</v>
      </c>
      <c r="L29" s="7">
        <v>0</v>
      </c>
      <c r="M29" s="8" t="s">
        <v>20</v>
      </c>
      <c r="N29" s="9">
        <v>0</v>
      </c>
      <c r="O29" s="15" t="str">
        <f>IF(A29="","",VLOOKUP(A29,#REF!,53,FALSE))</f>
        <v/>
      </c>
      <c r="P29" s="15" t="str">
        <f>IF(A29="","",IF(VLOOKUP(A29,#REF!,14,FALSE)="他官署で調達手続きを実施のため","×",IF(VLOOKUP(A29,#REF!,21,FALSE)="②同種の他の契約の予定価格を類推されるおそれがあるため公表しない","×","○")))</f>
        <v/>
      </c>
    </row>
    <row r="30" spans="1:16" s="15" customFormat="1" ht="69.95" customHeight="1">
      <c r="A30" s="21"/>
      <c r="B30" s="2" t="s">
        <v>78</v>
      </c>
      <c r="C30" s="1" t="s">
        <v>21</v>
      </c>
      <c r="D30" s="20">
        <v>45383</v>
      </c>
      <c r="E30" s="2" t="s">
        <v>79</v>
      </c>
      <c r="F30" s="3">
        <v>1470001003813</v>
      </c>
      <c r="G30" s="4" t="s">
        <v>19</v>
      </c>
      <c r="H30" s="5" t="s">
        <v>24</v>
      </c>
      <c r="I30" s="5" t="s">
        <v>80</v>
      </c>
      <c r="J30" s="6" t="s">
        <v>15</v>
      </c>
      <c r="K30" s="7" t="s">
        <v>20</v>
      </c>
      <c r="L30" s="7">
        <v>0</v>
      </c>
      <c r="M30" s="8" t="s">
        <v>20</v>
      </c>
      <c r="N30" s="9">
        <v>0</v>
      </c>
      <c r="O30" s="15" t="str">
        <f>IF(A30="","",VLOOKUP(A30,#REF!,53,FALSE))</f>
        <v/>
      </c>
      <c r="P30" s="15" t="str">
        <f>IF(A30="","",IF(VLOOKUP(A30,#REF!,14,FALSE)="他官署で調達手続きを実施のため","×",IF(VLOOKUP(A30,#REF!,21,FALSE)="②同種の他の契約の予定価格を類推されるおそれがあるため公表しない","×","○")))</f>
        <v/>
      </c>
    </row>
    <row r="31" spans="1:16" s="15" customFormat="1" ht="69.95" customHeight="1">
      <c r="A31" s="21"/>
      <c r="B31" s="2" t="s">
        <v>81</v>
      </c>
      <c r="C31" s="1" t="s">
        <v>21</v>
      </c>
      <c r="D31" s="20">
        <v>45383</v>
      </c>
      <c r="E31" s="2" t="s">
        <v>82</v>
      </c>
      <c r="F31" s="3">
        <v>4120001130359</v>
      </c>
      <c r="G31" s="4" t="s">
        <v>19</v>
      </c>
      <c r="H31" s="5" t="s">
        <v>24</v>
      </c>
      <c r="I31" s="5">
        <v>8118000</v>
      </c>
      <c r="J31" s="6" t="s">
        <v>15</v>
      </c>
      <c r="K31" s="7" t="s">
        <v>20</v>
      </c>
      <c r="L31" s="7">
        <v>0</v>
      </c>
      <c r="M31" s="8" t="s">
        <v>20</v>
      </c>
      <c r="N31" s="9">
        <v>0</v>
      </c>
      <c r="O31" s="15" t="str">
        <f>IF(A31="","",VLOOKUP(A31,#REF!,53,FALSE))</f>
        <v/>
      </c>
      <c r="P31" s="15" t="str">
        <f>IF(A31="","",IF(VLOOKUP(A31,#REF!,14,FALSE)="他官署で調達手続きを実施のため","×",IF(VLOOKUP(A31,#REF!,21,FALSE)="②同種の他の契約の予定価格を類推されるおそれがあるため公表しない","×","○")))</f>
        <v/>
      </c>
    </row>
    <row r="32" spans="1:16" s="15" customFormat="1" ht="69.95" customHeight="1">
      <c r="A32" s="21"/>
      <c r="B32" s="2" t="s">
        <v>83</v>
      </c>
      <c r="C32" s="1" t="s">
        <v>84</v>
      </c>
      <c r="D32" s="20">
        <v>45383</v>
      </c>
      <c r="E32" s="2" t="s">
        <v>85</v>
      </c>
      <c r="F32" s="3">
        <v>2500002003766</v>
      </c>
      <c r="G32" s="4" t="s">
        <v>19</v>
      </c>
      <c r="H32" s="5" t="s">
        <v>16</v>
      </c>
      <c r="I32" s="5">
        <v>12404000</v>
      </c>
      <c r="J32" s="6" t="s">
        <v>15</v>
      </c>
      <c r="K32" s="7" t="s">
        <v>20</v>
      </c>
      <c r="L32" s="7">
        <v>0</v>
      </c>
      <c r="M32" s="8" t="s">
        <v>20</v>
      </c>
      <c r="N32" s="9" t="s">
        <v>86</v>
      </c>
      <c r="O32" s="15" t="str">
        <f>IF(A32="","",VLOOKUP(A32,#REF!,53,FALSE))</f>
        <v/>
      </c>
      <c r="P32" s="15" t="str">
        <f>IF(A32="","",IF(VLOOKUP(A32,#REF!,14,FALSE)="他官署で調達手続きを実施のため","×",IF(VLOOKUP(A32,#REF!,21,FALSE)="②同種の他の契約の予定価格を類推されるおそれがあるため公表しない","×","○")))</f>
        <v/>
      </c>
    </row>
    <row r="33" spans="1:16" s="15" customFormat="1" ht="69.95" customHeight="1">
      <c r="A33" s="21"/>
      <c r="B33" s="2" t="s">
        <v>87</v>
      </c>
      <c r="C33" s="1" t="s">
        <v>88</v>
      </c>
      <c r="D33" s="20">
        <v>45383</v>
      </c>
      <c r="E33" s="2" t="s">
        <v>85</v>
      </c>
      <c r="F33" s="3">
        <v>2500002003766</v>
      </c>
      <c r="G33" s="4" t="s">
        <v>19</v>
      </c>
      <c r="H33" s="5" t="s">
        <v>16</v>
      </c>
      <c r="I33" s="5">
        <v>1294920</v>
      </c>
      <c r="J33" s="6" t="s">
        <v>15</v>
      </c>
      <c r="K33" s="7" t="s">
        <v>20</v>
      </c>
      <c r="L33" s="7">
        <v>0</v>
      </c>
      <c r="M33" s="8" t="s">
        <v>20</v>
      </c>
      <c r="N33" s="9" t="s">
        <v>89</v>
      </c>
      <c r="O33" s="15" t="str">
        <f>IF(A33="","",VLOOKUP(A33,#REF!,53,FALSE))</f>
        <v/>
      </c>
      <c r="P33" s="15" t="str">
        <f>IF(A33="","",IF(VLOOKUP(A33,#REF!,14,FALSE)="他官署で調達手続きを実施のため","×",IF(VLOOKUP(A33,#REF!,21,FALSE)="②同種の他の契約の予定価格を類推されるおそれがあるため公表しない","×","○")))</f>
        <v/>
      </c>
    </row>
    <row r="34" spans="1:16" s="15" customFormat="1" ht="69.95" customHeight="1">
      <c r="A34" s="21"/>
      <c r="B34" s="2" t="s">
        <v>90</v>
      </c>
      <c r="C34" s="1" t="s">
        <v>84</v>
      </c>
      <c r="D34" s="20">
        <v>45383</v>
      </c>
      <c r="E34" s="2" t="s">
        <v>91</v>
      </c>
      <c r="F34" s="3">
        <v>1500002002843</v>
      </c>
      <c r="G34" s="4" t="s">
        <v>19</v>
      </c>
      <c r="H34" s="5" t="s">
        <v>16</v>
      </c>
      <c r="I34" s="5">
        <v>1293600</v>
      </c>
      <c r="J34" s="6" t="s">
        <v>15</v>
      </c>
      <c r="K34" s="7" t="s">
        <v>20</v>
      </c>
      <c r="L34" s="7">
        <v>0</v>
      </c>
      <c r="M34" s="8" t="s">
        <v>20</v>
      </c>
      <c r="N34" s="9" t="s">
        <v>17</v>
      </c>
      <c r="O34" s="15" t="str">
        <f>IF(A34="","",VLOOKUP(A34,#REF!,53,FALSE))</f>
        <v/>
      </c>
      <c r="P34" s="15" t="str">
        <f>IF(A34="","",IF(VLOOKUP(A34,#REF!,14,FALSE)="他官署で調達手続きを実施のため","×",IF(VLOOKUP(A34,#REF!,21,FALSE)="②同種の他の契約の予定価格を類推されるおそれがあるため公表しない","×","○")))</f>
        <v/>
      </c>
    </row>
    <row r="35" spans="1:16" s="15" customFormat="1" ht="69.95" customHeight="1">
      <c r="A35" s="21"/>
      <c r="B35" s="2" t="s">
        <v>92</v>
      </c>
      <c r="C35" s="1" t="s">
        <v>84</v>
      </c>
      <c r="D35" s="20">
        <v>45383</v>
      </c>
      <c r="E35" s="2" t="s">
        <v>93</v>
      </c>
      <c r="F35" s="3">
        <v>6010501005788</v>
      </c>
      <c r="G35" s="4" t="s">
        <v>19</v>
      </c>
      <c r="H35" s="5" t="s">
        <v>16</v>
      </c>
      <c r="I35" s="5">
        <v>562100</v>
      </c>
      <c r="J35" s="6" t="s">
        <v>15</v>
      </c>
      <c r="K35" s="7" t="s">
        <v>20</v>
      </c>
      <c r="L35" s="7">
        <v>0</v>
      </c>
      <c r="M35" s="8" t="s">
        <v>20</v>
      </c>
      <c r="N35" s="9" t="s">
        <v>17</v>
      </c>
      <c r="O35" s="15" t="str">
        <f>IF(A35="","",VLOOKUP(A35,#REF!,53,FALSE))</f>
        <v/>
      </c>
      <c r="P35" s="15" t="str">
        <f>IF(A35="","",IF(VLOOKUP(A35,#REF!,14,FALSE)="他官署で調達手続きを実施のため","×",IF(VLOOKUP(A35,#REF!,21,FALSE)="②同種の他の契約の予定価格を類推されるおそれがあるため公表しない","×","○")))</f>
        <v/>
      </c>
    </row>
    <row r="36" spans="1:16" s="15" customFormat="1" ht="69.95" customHeight="1">
      <c r="A36" s="21"/>
      <c r="B36" s="2" t="s">
        <v>94</v>
      </c>
      <c r="C36" s="1" t="s">
        <v>18</v>
      </c>
      <c r="D36" s="20">
        <v>45383</v>
      </c>
      <c r="E36" s="2" t="s">
        <v>32</v>
      </c>
      <c r="F36" s="3">
        <v>1260001008585</v>
      </c>
      <c r="G36" s="4" t="s">
        <v>19</v>
      </c>
      <c r="H36" s="5" t="s">
        <v>16</v>
      </c>
      <c r="I36" s="5">
        <v>1943700</v>
      </c>
      <c r="J36" s="6" t="s">
        <v>15</v>
      </c>
      <c r="K36" s="7" t="s">
        <v>20</v>
      </c>
      <c r="L36" s="7">
        <v>0</v>
      </c>
      <c r="M36" s="8" t="s">
        <v>20</v>
      </c>
      <c r="N36" s="9" t="s">
        <v>95</v>
      </c>
      <c r="O36" s="15" t="str">
        <f>IF(A36="","",VLOOKUP(A36,#REF!,53,FALSE))</f>
        <v/>
      </c>
      <c r="P36" s="15" t="str">
        <f>IF(A36="","",IF(VLOOKUP(A36,#REF!,14,FALSE)="他官署で調達手続きを実施のため","×",IF(VLOOKUP(A36,#REF!,21,FALSE)="②同種の他の契約の予定価格を類推されるおそれがあるため公表しない","×","○")))</f>
        <v/>
      </c>
    </row>
    <row r="37" spans="1:16" s="15" customFormat="1" ht="69.95" customHeight="1">
      <c r="A37" s="21"/>
      <c r="B37" s="2" t="s">
        <v>96</v>
      </c>
      <c r="C37" s="1" t="s">
        <v>97</v>
      </c>
      <c r="D37" s="20">
        <v>45383</v>
      </c>
      <c r="E37" s="2" t="s">
        <v>98</v>
      </c>
      <c r="F37" s="3">
        <v>5010001030412</v>
      </c>
      <c r="G37" s="4" t="s">
        <v>19</v>
      </c>
      <c r="H37" s="5" t="s">
        <v>16</v>
      </c>
      <c r="I37" s="5">
        <v>1716000</v>
      </c>
      <c r="J37" s="6" t="s">
        <v>15</v>
      </c>
      <c r="K37" s="7" t="s">
        <v>20</v>
      </c>
      <c r="L37" s="7">
        <v>0</v>
      </c>
      <c r="M37" s="8" t="s">
        <v>20</v>
      </c>
      <c r="N37" s="9" t="s">
        <v>99</v>
      </c>
      <c r="O37" s="15" t="str">
        <f>IF(A37="","",VLOOKUP(A37,#REF!,53,FALSE))</f>
        <v/>
      </c>
      <c r="P37" s="15" t="str">
        <f>IF(A37="","",IF(VLOOKUP(A37,#REF!,14,FALSE)="他官署で調達手続きを実施のため","×",IF(VLOOKUP(A37,#REF!,21,FALSE)="②同種の他の契約の予定価格を類推されるおそれがあるため公表しない","×","○")))</f>
        <v/>
      </c>
    </row>
    <row r="38" spans="1:16" s="15" customFormat="1" ht="69.95" customHeight="1">
      <c r="A38" s="21"/>
      <c r="B38" s="2" t="s">
        <v>100</v>
      </c>
      <c r="C38" s="1" t="s">
        <v>97</v>
      </c>
      <c r="D38" s="20">
        <v>45383</v>
      </c>
      <c r="E38" s="2" t="s">
        <v>101</v>
      </c>
      <c r="F38" s="3">
        <v>6490001001125</v>
      </c>
      <c r="G38" s="4" t="s">
        <v>19</v>
      </c>
      <c r="H38" s="5" t="s">
        <v>16</v>
      </c>
      <c r="I38" s="5">
        <v>9391800</v>
      </c>
      <c r="J38" s="6" t="s">
        <v>15</v>
      </c>
      <c r="K38" s="7" t="s">
        <v>20</v>
      </c>
      <c r="L38" s="7">
        <v>0</v>
      </c>
      <c r="M38" s="8" t="s">
        <v>20</v>
      </c>
      <c r="N38" s="9" t="s">
        <v>17</v>
      </c>
      <c r="O38" s="15" t="str">
        <f>IF(A38="","",VLOOKUP(A38,#REF!,53,FALSE))</f>
        <v/>
      </c>
      <c r="P38" s="15" t="str">
        <f>IF(A38="","",IF(VLOOKUP(A38,#REF!,14,FALSE)="他官署で調達手続きを実施のため","×",IF(VLOOKUP(A38,#REF!,21,FALSE)="②同種の他の契約の予定価格を類推されるおそれがあるため公表しない","×","○")))</f>
        <v/>
      </c>
    </row>
    <row r="39" spans="1:16" s="15" customFormat="1" ht="69.95" customHeight="1">
      <c r="A39" s="21"/>
      <c r="B39" s="2" t="s">
        <v>102</v>
      </c>
      <c r="C39" s="1" t="s">
        <v>97</v>
      </c>
      <c r="D39" s="20">
        <v>45383</v>
      </c>
      <c r="E39" s="2" t="s">
        <v>103</v>
      </c>
      <c r="F39" s="3">
        <v>2490001009567</v>
      </c>
      <c r="G39" s="4" t="s">
        <v>19</v>
      </c>
      <c r="H39" s="5" t="s">
        <v>16</v>
      </c>
      <c r="I39" s="5">
        <v>3421440</v>
      </c>
      <c r="J39" s="6" t="s">
        <v>15</v>
      </c>
      <c r="K39" s="7" t="s">
        <v>20</v>
      </c>
      <c r="L39" s="7">
        <v>0</v>
      </c>
      <c r="M39" s="8" t="s">
        <v>20</v>
      </c>
      <c r="N39" s="9" t="s">
        <v>17</v>
      </c>
      <c r="O39" s="15" t="str">
        <f>IF(A39="","",VLOOKUP(A39,#REF!,53,FALSE))</f>
        <v/>
      </c>
      <c r="P39" s="15" t="str">
        <f>IF(A39="","",IF(VLOOKUP(A39,#REF!,14,FALSE)="他官署で調達手続きを実施のため","×",IF(VLOOKUP(A39,#REF!,21,FALSE)="②同種の他の契約の予定価格を類推されるおそれがあるため公表しない","×","○")))</f>
        <v/>
      </c>
    </row>
    <row r="40" spans="1:16" s="15" customFormat="1" ht="69.95" customHeight="1">
      <c r="A40" s="21"/>
      <c r="B40" s="2" t="s">
        <v>104</v>
      </c>
      <c r="C40" s="1" t="s">
        <v>105</v>
      </c>
      <c r="D40" s="20">
        <v>45383</v>
      </c>
      <c r="E40" s="2" t="s">
        <v>106</v>
      </c>
      <c r="F40" s="3">
        <v>9470001001933</v>
      </c>
      <c r="G40" s="4" t="s">
        <v>19</v>
      </c>
      <c r="H40" s="5" t="s">
        <v>16</v>
      </c>
      <c r="I40" s="5" t="s">
        <v>107</v>
      </c>
      <c r="J40" s="6" t="s">
        <v>15</v>
      </c>
      <c r="K40" s="7" t="s">
        <v>20</v>
      </c>
      <c r="L40" s="7">
        <v>0</v>
      </c>
      <c r="M40" s="8" t="s">
        <v>20</v>
      </c>
      <c r="N40" s="9" t="s">
        <v>108</v>
      </c>
      <c r="O40" s="15" t="str">
        <f>IF(A40="","",VLOOKUP(A40,#REF!,53,FALSE))</f>
        <v/>
      </c>
      <c r="P40" s="15" t="str">
        <f>IF(A40="","",IF(VLOOKUP(A40,#REF!,14,FALSE)="他官署で調達手続きを実施のため","×",IF(VLOOKUP(A40,#REF!,21,FALSE)="②同種の他の契約の予定価格を類推されるおそれがあるため公表しない","×","○")))</f>
        <v/>
      </c>
    </row>
    <row r="41" spans="1:16" s="15" customFormat="1" ht="69.95" customHeight="1">
      <c r="A41" s="21"/>
      <c r="B41" s="2" t="s">
        <v>109</v>
      </c>
      <c r="C41" s="1" t="s">
        <v>21</v>
      </c>
      <c r="D41" s="20">
        <v>45383</v>
      </c>
      <c r="E41" s="2" t="s">
        <v>110</v>
      </c>
      <c r="F41" s="3">
        <v>4180001097758</v>
      </c>
      <c r="G41" s="4" t="s">
        <v>19</v>
      </c>
      <c r="H41" s="5" t="s">
        <v>16</v>
      </c>
      <c r="I41" s="5" t="s">
        <v>15</v>
      </c>
      <c r="J41" s="6" t="s">
        <v>15</v>
      </c>
      <c r="K41" s="7" t="s">
        <v>20</v>
      </c>
      <c r="L41" s="7">
        <v>0</v>
      </c>
      <c r="M41" s="8" t="s">
        <v>20</v>
      </c>
      <c r="N41" s="9" t="s">
        <v>111</v>
      </c>
      <c r="O41" s="15" t="str">
        <f>IF(A41="","",VLOOKUP(A41,#REF!,53,FALSE))</f>
        <v/>
      </c>
      <c r="P41" s="15" t="str">
        <f>IF(A41="","",IF(VLOOKUP(A41,#REF!,14,FALSE)="他官署で調達手続きを実施のため","×",IF(VLOOKUP(A41,#REF!,21,FALSE)="②同種の他の契約の予定価格を類推されるおそれがあるため公表しない","×","○")))</f>
        <v/>
      </c>
    </row>
    <row r="42" spans="1:16" s="15" customFormat="1" ht="69.95" customHeight="1">
      <c r="A42" s="21"/>
      <c r="B42" s="2" t="s">
        <v>112</v>
      </c>
      <c r="C42" s="1" t="s">
        <v>21</v>
      </c>
      <c r="D42" s="20">
        <v>45383</v>
      </c>
      <c r="E42" s="2" t="s">
        <v>113</v>
      </c>
      <c r="F42" s="3">
        <v>7500001000322</v>
      </c>
      <c r="G42" s="4" t="s">
        <v>19</v>
      </c>
      <c r="H42" s="5" t="s">
        <v>24</v>
      </c>
      <c r="I42" s="5" t="s">
        <v>114</v>
      </c>
      <c r="J42" s="6" t="s">
        <v>15</v>
      </c>
      <c r="K42" s="7" t="s">
        <v>20</v>
      </c>
      <c r="L42" s="7">
        <v>0</v>
      </c>
      <c r="M42" s="8" t="s">
        <v>20</v>
      </c>
      <c r="N42" s="9">
        <v>0</v>
      </c>
      <c r="O42" s="15" t="str">
        <f>IF(A42="","",VLOOKUP(A42,#REF!,53,FALSE))</f>
        <v/>
      </c>
      <c r="P42" s="15" t="str">
        <f>IF(A42="","",IF(VLOOKUP(A42,#REF!,14,FALSE)="他官署で調達手続きを実施のため","×",IF(VLOOKUP(A42,#REF!,21,FALSE)="②同種の他の契約の予定価格を類推されるおそれがあるため公表しない","×","○")))</f>
        <v/>
      </c>
    </row>
    <row r="43" spans="1:16" s="15" customFormat="1" ht="69.95" customHeight="1">
      <c r="A43" s="21"/>
      <c r="B43" s="2" t="s">
        <v>115</v>
      </c>
      <c r="C43" s="1" t="s">
        <v>21</v>
      </c>
      <c r="D43" s="20">
        <v>45383</v>
      </c>
      <c r="E43" s="2" t="s">
        <v>113</v>
      </c>
      <c r="F43" s="3">
        <v>7500001000322</v>
      </c>
      <c r="G43" s="4" t="s">
        <v>19</v>
      </c>
      <c r="H43" s="5" t="s">
        <v>24</v>
      </c>
      <c r="I43" s="5" t="s">
        <v>116</v>
      </c>
      <c r="J43" s="6" t="s">
        <v>15</v>
      </c>
      <c r="K43" s="7" t="s">
        <v>20</v>
      </c>
      <c r="L43" s="7">
        <v>0</v>
      </c>
      <c r="M43" s="8" t="s">
        <v>20</v>
      </c>
      <c r="N43" s="9">
        <v>0</v>
      </c>
      <c r="O43" s="15" t="str">
        <f>IF(A43="","",VLOOKUP(A43,#REF!,53,FALSE))</f>
        <v/>
      </c>
      <c r="P43" s="15" t="str">
        <f>IF(A43="","",IF(VLOOKUP(A43,#REF!,14,FALSE)="他官署で調達手続きを実施のため","×",IF(VLOOKUP(A43,#REF!,21,FALSE)="②同種の他の契約の予定価格を類推されるおそれがあるため公表しない","×","○")))</f>
        <v/>
      </c>
    </row>
    <row r="44" spans="1:16" s="15" customFormat="1" ht="69.95" customHeight="1">
      <c r="A44" s="21"/>
      <c r="B44" s="2" t="s">
        <v>117</v>
      </c>
      <c r="C44" s="1" t="s">
        <v>21</v>
      </c>
      <c r="D44" s="20">
        <v>45383</v>
      </c>
      <c r="E44" s="2" t="s">
        <v>118</v>
      </c>
      <c r="F44" s="3">
        <v>8470001003022</v>
      </c>
      <c r="G44" s="4" t="s">
        <v>19</v>
      </c>
      <c r="H44" s="5" t="s">
        <v>24</v>
      </c>
      <c r="I44" s="5" t="s">
        <v>119</v>
      </c>
      <c r="J44" s="6" t="s">
        <v>15</v>
      </c>
      <c r="K44" s="7" t="s">
        <v>20</v>
      </c>
      <c r="L44" s="7">
        <v>0</v>
      </c>
      <c r="M44" s="8" t="s">
        <v>20</v>
      </c>
      <c r="N44" s="9">
        <v>0</v>
      </c>
      <c r="O44" s="15" t="str">
        <f>IF(A44="","",VLOOKUP(A44,#REF!,53,FALSE))</f>
        <v/>
      </c>
      <c r="P44" s="15" t="str">
        <f>IF(A44="","",IF(VLOOKUP(A44,#REF!,14,FALSE)="他官署で調達手続きを実施のため","×",IF(VLOOKUP(A44,#REF!,21,FALSE)="②同種の他の契約の予定価格を類推されるおそれがあるため公表しない","×","○")))</f>
        <v/>
      </c>
    </row>
    <row r="45" spans="1:16" s="15" customFormat="1" ht="69.95" customHeight="1">
      <c r="A45" s="21"/>
      <c r="B45" s="2" t="s">
        <v>120</v>
      </c>
      <c r="C45" s="1" t="s">
        <v>21</v>
      </c>
      <c r="D45" s="20">
        <v>45383</v>
      </c>
      <c r="E45" s="2" t="s">
        <v>121</v>
      </c>
      <c r="F45" s="3">
        <v>2500001003214</v>
      </c>
      <c r="G45" s="4" t="s">
        <v>19</v>
      </c>
      <c r="H45" s="5" t="s">
        <v>24</v>
      </c>
      <c r="I45" s="5" t="s">
        <v>122</v>
      </c>
      <c r="J45" s="6" t="s">
        <v>15</v>
      </c>
      <c r="K45" s="7" t="s">
        <v>20</v>
      </c>
      <c r="L45" s="7">
        <v>0</v>
      </c>
      <c r="M45" s="8" t="s">
        <v>20</v>
      </c>
      <c r="N45" s="9">
        <v>0</v>
      </c>
      <c r="O45" s="15" t="str">
        <f>IF(A45="","",VLOOKUP(A45,#REF!,53,FALSE))</f>
        <v/>
      </c>
      <c r="P45" s="15" t="str">
        <f>IF(A45="","",IF(VLOOKUP(A45,#REF!,14,FALSE)="他官署で調達手続きを実施のため","×",IF(VLOOKUP(A45,#REF!,21,FALSE)="②同種の他の契約の予定価格を類推されるおそれがあるため公表しない","×","○")))</f>
        <v/>
      </c>
    </row>
    <row r="46" spans="1:16" s="15" customFormat="1" ht="69.95" customHeight="1">
      <c r="A46" s="21"/>
      <c r="B46" s="2" t="s">
        <v>123</v>
      </c>
      <c r="C46" s="1" t="s">
        <v>21</v>
      </c>
      <c r="D46" s="20">
        <v>45383</v>
      </c>
      <c r="E46" s="2" t="s">
        <v>124</v>
      </c>
      <c r="F46" s="3">
        <v>8490001001172</v>
      </c>
      <c r="G46" s="4" t="s">
        <v>19</v>
      </c>
      <c r="H46" s="5" t="s">
        <v>24</v>
      </c>
      <c r="I46" s="5" t="s">
        <v>125</v>
      </c>
      <c r="J46" s="6" t="s">
        <v>15</v>
      </c>
      <c r="K46" s="7" t="s">
        <v>20</v>
      </c>
      <c r="L46" s="7">
        <v>0</v>
      </c>
      <c r="M46" s="8" t="s">
        <v>20</v>
      </c>
      <c r="N46" s="9">
        <v>0</v>
      </c>
      <c r="O46" s="15" t="str">
        <f>IF(A46="","",VLOOKUP(A46,#REF!,53,FALSE))</f>
        <v/>
      </c>
      <c r="P46" s="15" t="str">
        <f>IF(A46="","",IF(VLOOKUP(A46,#REF!,14,FALSE)="他官署で調達手続きを実施のため","×",IF(VLOOKUP(A46,#REF!,21,FALSE)="②同種の他の契約の予定価格を類推されるおそれがあるため公表しない","×","○")))</f>
        <v/>
      </c>
    </row>
    <row r="47" spans="1:16" s="15" customFormat="1" ht="69.95" customHeight="1">
      <c r="A47" s="21"/>
      <c r="B47" s="2" t="s">
        <v>126</v>
      </c>
      <c r="C47" s="1" t="s">
        <v>21</v>
      </c>
      <c r="D47" s="20">
        <v>45383</v>
      </c>
      <c r="E47" s="2" t="s">
        <v>127</v>
      </c>
      <c r="F47" s="3">
        <v>5500001001990</v>
      </c>
      <c r="G47" s="4" t="s">
        <v>19</v>
      </c>
      <c r="H47" s="5" t="s">
        <v>24</v>
      </c>
      <c r="I47" s="5" t="s">
        <v>128</v>
      </c>
      <c r="J47" s="6" t="s">
        <v>15</v>
      </c>
      <c r="K47" s="7" t="s">
        <v>20</v>
      </c>
      <c r="L47" s="7">
        <v>0</v>
      </c>
      <c r="M47" s="8" t="s">
        <v>20</v>
      </c>
      <c r="N47" s="9">
        <v>0</v>
      </c>
      <c r="O47" s="15" t="str">
        <f>IF(A47="","",VLOOKUP(A47,#REF!,53,FALSE))</f>
        <v/>
      </c>
      <c r="P47" s="15" t="str">
        <f>IF(A47="","",IF(VLOOKUP(A47,#REF!,14,FALSE)="他官署で調達手続きを実施のため","×",IF(VLOOKUP(A47,#REF!,21,FALSE)="②同種の他の契約の予定価格を類推されるおそれがあるため公表しない","×","○")))</f>
        <v/>
      </c>
    </row>
    <row r="48" spans="1:16" s="15" customFormat="1" ht="69.95" customHeight="1">
      <c r="A48" s="21"/>
      <c r="B48" s="2" t="s">
        <v>129</v>
      </c>
      <c r="C48" s="1" t="s">
        <v>21</v>
      </c>
      <c r="D48" s="20">
        <v>45383</v>
      </c>
      <c r="E48" s="2" t="s">
        <v>130</v>
      </c>
      <c r="F48" s="3">
        <v>7470001001613</v>
      </c>
      <c r="G48" s="4" t="s">
        <v>19</v>
      </c>
      <c r="H48" s="5" t="s">
        <v>24</v>
      </c>
      <c r="I48" s="5" t="s">
        <v>131</v>
      </c>
      <c r="J48" s="6" t="s">
        <v>15</v>
      </c>
      <c r="K48" s="7" t="s">
        <v>20</v>
      </c>
      <c r="L48" s="7">
        <v>0</v>
      </c>
      <c r="M48" s="8" t="s">
        <v>20</v>
      </c>
      <c r="N48" s="9" t="s">
        <v>132</v>
      </c>
      <c r="O48" s="15" t="str">
        <f>IF(A48="","",VLOOKUP(A48,#REF!,53,FALSE))</f>
        <v/>
      </c>
      <c r="P48" s="15" t="str">
        <f>IF(A48="","",IF(VLOOKUP(A48,#REF!,14,FALSE)="他官署で調達手続きを実施のため","×",IF(VLOOKUP(A48,#REF!,21,FALSE)="②同種の他の契約の予定価格を類推されるおそれがあるため公表しない","×","○")))</f>
        <v/>
      </c>
    </row>
    <row r="49" spans="1:16" s="15" customFormat="1" ht="69.95" customHeight="1">
      <c r="A49" s="21"/>
      <c r="B49" s="2" t="s">
        <v>133</v>
      </c>
      <c r="C49" s="1" t="s">
        <v>21</v>
      </c>
      <c r="D49" s="20">
        <v>45383</v>
      </c>
      <c r="E49" s="2" t="s">
        <v>130</v>
      </c>
      <c r="F49" s="3">
        <v>7470001001613</v>
      </c>
      <c r="G49" s="4" t="s">
        <v>19</v>
      </c>
      <c r="H49" s="5" t="s">
        <v>24</v>
      </c>
      <c r="I49" s="5" t="s">
        <v>134</v>
      </c>
      <c r="J49" s="6" t="s">
        <v>15</v>
      </c>
      <c r="K49" s="7" t="s">
        <v>20</v>
      </c>
      <c r="L49" s="7">
        <v>0</v>
      </c>
      <c r="M49" s="8" t="s">
        <v>20</v>
      </c>
      <c r="N49" s="9">
        <v>0</v>
      </c>
      <c r="O49" s="15" t="str">
        <f>IF(A49="","",VLOOKUP(A49,#REF!,53,FALSE))</f>
        <v/>
      </c>
      <c r="P49" s="15" t="str">
        <f>IF(A49="","",IF(VLOOKUP(A49,#REF!,14,FALSE)="他官署で調達手続きを実施のため","×",IF(VLOOKUP(A49,#REF!,21,FALSE)="②同種の他の契約の予定価格を類推されるおそれがあるため公表しない","×","○")))</f>
        <v/>
      </c>
    </row>
    <row r="50" spans="1:16" s="15" customFormat="1" ht="69.95" customHeight="1">
      <c r="A50" s="21"/>
      <c r="B50" s="2" t="s">
        <v>135</v>
      </c>
      <c r="C50" s="1" t="s">
        <v>21</v>
      </c>
      <c r="D50" s="20">
        <v>45383</v>
      </c>
      <c r="E50" s="2" t="s">
        <v>136</v>
      </c>
      <c r="F50" s="3">
        <v>2500001014715</v>
      </c>
      <c r="G50" s="4" t="s">
        <v>19</v>
      </c>
      <c r="H50" s="5" t="s">
        <v>24</v>
      </c>
      <c r="I50" s="5" t="s">
        <v>137</v>
      </c>
      <c r="J50" s="6" t="s">
        <v>15</v>
      </c>
      <c r="K50" s="7" t="s">
        <v>20</v>
      </c>
      <c r="L50" s="7">
        <v>0</v>
      </c>
      <c r="M50" s="8" t="s">
        <v>20</v>
      </c>
      <c r="N50" s="9">
        <v>0</v>
      </c>
      <c r="O50" s="15" t="str">
        <f>IF(A50="","",VLOOKUP(A50,#REF!,53,FALSE))</f>
        <v/>
      </c>
      <c r="P50" s="15" t="str">
        <f>IF(A50="","",IF(VLOOKUP(A50,#REF!,14,FALSE)="他官署で調達手続きを実施のため","×",IF(VLOOKUP(A50,#REF!,21,FALSE)="②同種の他の契約の予定価格を類推されるおそれがあるため公表しない","×","○")))</f>
        <v/>
      </c>
    </row>
    <row r="51" spans="1:16" s="15" customFormat="1" ht="69.95" customHeight="1">
      <c r="A51" s="21"/>
      <c r="B51" s="2" t="s">
        <v>138</v>
      </c>
      <c r="C51" s="1" t="s">
        <v>21</v>
      </c>
      <c r="D51" s="20">
        <v>45383</v>
      </c>
      <c r="E51" s="2" t="s">
        <v>130</v>
      </c>
      <c r="F51" s="3">
        <v>7470001001613</v>
      </c>
      <c r="G51" s="4" t="s">
        <v>19</v>
      </c>
      <c r="H51" s="5" t="s">
        <v>24</v>
      </c>
      <c r="I51" s="5" t="s">
        <v>139</v>
      </c>
      <c r="J51" s="6" t="s">
        <v>15</v>
      </c>
      <c r="K51" s="7" t="s">
        <v>20</v>
      </c>
      <c r="L51" s="7">
        <v>0</v>
      </c>
      <c r="M51" s="8" t="s">
        <v>20</v>
      </c>
      <c r="N51" s="9">
        <v>0</v>
      </c>
      <c r="O51" s="15" t="str">
        <f>IF(A51="","",VLOOKUP(A51,#REF!,53,FALSE))</f>
        <v/>
      </c>
      <c r="P51" s="15" t="str">
        <f>IF(A51="","",IF(VLOOKUP(A51,#REF!,14,FALSE)="他官署で調達手続きを実施のため","×",IF(VLOOKUP(A51,#REF!,21,FALSE)="②同種の他の契約の予定価格を類推されるおそれがあるため公表しない","×","○")))</f>
        <v/>
      </c>
    </row>
    <row r="52" spans="1:16" s="15" customFormat="1" ht="69.95" customHeight="1">
      <c r="A52" s="21"/>
      <c r="B52" s="2" t="s">
        <v>140</v>
      </c>
      <c r="C52" s="1" t="s">
        <v>21</v>
      </c>
      <c r="D52" s="20">
        <v>45383</v>
      </c>
      <c r="E52" s="2" t="s">
        <v>141</v>
      </c>
      <c r="F52" s="3">
        <v>8470001003427</v>
      </c>
      <c r="G52" s="4" t="s">
        <v>19</v>
      </c>
      <c r="H52" s="5" t="s">
        <v>24</v>
      </c>
      <c r="I52" s="5" t="s">
        <v>142</v>
      </c>
      <c r="J52" s="6" t="s">
        <v>15</v>
      </c>
      <c r="K52" s="7" t="s">
        <v>20</v>
      </c>
      <c r="L52" s="7">
        <v>0</v>
      </c>
      <c r="M52" s="8" t="s">
        <v>20</v>
      </c>
      <c r="N52" s="9">
        <v>0</v>
      </c>
      <c r="O52" s="15" t="str">
        <f>IF(A52="","",VLOOKUP(A52,#REF!,53,FALSE))</f>
        <v/>
      </c>
      <c r="P52" s="15" t="str">
        <f>IF(A52="","",IF(VLOOKUP(A52,#REF!,14,FALSE)="他官署で調達手続きを実施のため","×",IF(VLOOKUP(A52,#REF!,21,FALSE)="②同種の他の契約の予定価格を類推されるおそれがあるため公表しない","×","○")))</f>
        <v/>
      </c>
    </row>
    <row r="53" spans="1:16" s="15" customFormat="1" ht="69.95" customHeight="1">
      <c r="A53" s="21"/>
      <c r="B53" s="2" t="s">
        <v>143</v>
      </c>
      <c r="C53" s="1" t="s">
        <v>21</v>
      </c>
      <c r="D53" s="20">
        <v>45383</v>
      </c>
      <c r="E53" s="2" t="s">
        <v>144</v>
      </c>
      <c r="F53" s="3">
        <v>9470001000522</v>
      </c>
      <c r="G53" s="4" t="s">
        <v>19</v>
      </c>
      <c r="H53" s="5" t="s">
        <v>24</v>
      </c>
      <c r="I53" s="5" t="s">
        <v>145</v>
      </c>
      <c r="J53" s="6" t="s">
        <v>15</v>
      </c>
      <c r="K53" s="7" t="s">
        <v>20</v>
      </c>
      <c r="L53" s="7">
        <v>0</v>
      </c>
      <c r="M53" s="8" t="s">
        <v>20</v>
      </c>
      <c r="N53" s="9">
        <v>0</v>
      </c>
      <c r="O53" s="15" t="str">
        <f>IF(A53="","",VLOOKUP(A53,#REF!,53,FALSE))</f>
        <v/>
      </c>
      <c r="P53" s="15" t="str">
        <f>IF(A53="","",IF(VLOOKUP(A53,#REF!,14,FALSE)="他官署で調達手続きを実施のため","×",IF(VLOOKUP(A53,#REF!,21,FALSE)="②同種の他の契約の予定価格を類推されるおそれがあるため公表しない","×","○")))</f>
        <v/>
      </c>
    </row>
    <row r="54" spans="1:16" s="15" customFormat="1" ht="69.95" customHeight="1">
      <c r="A54" s="21"/>
      <c r="B54" s="2" t="s">
        <v>146</v>
      </c>
      <c r="C54" s="1" t="s">
        <v>21</v>
      </c>
      <c r="D54" s="20">
        <v>45383</v>
      </c>
      <c r="E54" s="2" t="s">
        <v>147</v>
      </c>
      <c r="F54" s="3">
        <v>6470001003676</v>
      </c>
      <c r="G54" s="4" t="s">
        <v>19</v>
      </c>
      <c r="H54" s="5" t="s">
        <v>24</v>
      </c>
      <c r="I54" s="5" t="s">
        <v>148</v>
      </c>
      <c r="J54" s="6" t="s">
        <v>15</v>
      </c>
      <c r="K54" s="7" t="s">
        <v>20</v>
      </c>
      <c r="L54" s="7">
        <v>0</v>
      </c>
      <c r="M54" s="8" t="s">
        <v>20</v>
      </c>
      <c r="N54" s="9">
        <v>0</v>
      </c>
      <c r="O54" s="15" t="str">
        <f>IF(A54="","",VLOOKUP(A54,#REF!,53,FALSE))</f>
        <v/>
      </c>
      <c r="P54" s="15" t="str">
        <f>IF(A54="","",IF(VLOOKUP(A54,#REF!,14,FALSE)="他官署で調達手続きを実施のため","×",IF(VLOOKUP(A54,#REF!,21,FALSE)="②同種の他の契約の予定価格を類推されるおそれがあるため公表しない","×","○")))</f>
        <v/>
      </c>
    </row>
    <row r="55" spans="1:16" s="15" customFormat="1" ht="69.95" customHeight="1">
      <c r="A55" s="21"/>
      <c r="B55" s="2" t="s">
        <v>149</v>
      </c>
      <c r="C55" s="1" t="s">
        <v>21</v>
      </c>
      <c r="D55" s="20">
        <v>45383</v>
      </c>
      <c r="E55" s="2" t="s">
        <v>150</v>
      </c>
      <c r="F55" s="3">
        <v>1470001004547</v>
      </c>
      <c r="G55" s="4" t="s">
        <v>19</v>
      </c>
      <c r="H55" s="5" t="s">
        <v>24</v>
      </c>
      <c r="I55" s="5" t="s">
        <v>151</v>
      </c>
      <c r="J55" s="6" t="s">
        <v>15</v>
      </c>
      <c r="K55" s="7" t="s">
        <v>20</v>
      </c>
      <c r="L55" s="7">
        <v>0</v>
      </c>
      <c r="M55" s="8" t="s">
        <v>20</v>
      </c>
      <c r="N55" s="9">
        <v>0</v>
      </c>
      <c r="O55" s="15" t="str">
        <f>IF(A55="","",VLOOKUP(A55,#REF!,53,FALSE))</f>
        <v/>
      </c>
      <c r="P55" s="15" t="str">
        <f>IF(A55="","",IF(VLOOKUP(A55,#REF!,14,FALSE)="他官署で調達手続きを実施のため","×",IF(VLOOKUP(A55,#REF!,21,FALSE)="②同種の他の契約の予定価格を類推されるおそれがあるため公表しない","×","○")))</f>
        <v/>
      </c>
    </row>
    <row r="56" spans="1:16" s="15" customFormat="1" ht="69.95" customHeight="1">
      <c r="A56" s="21"/>
      <c r="B56" s="2" t="s">
        <v>152</v>
      </c>
      <c r="C56" s="1" t="s">
        <v>21</v>
      </c>
      <c r="D56" s="20">
        <v>45383</v>
      </c>
      <c r="E56" s="2" t="s">
        <v>153</v>
      </c>
      <c r="F56" s="3">
        <v>4010005016648</v>
      </c>
      <c r="G56" s="4" t="s">
        <v>19</v>
      </c>
      <c r="H56" s="5" t="s">
        <v>24</v>
      </c>
      <c r="I56" s="5" t="s">
        <v>154</v>
      </c>
      <c r="J56" s="6" t="s">
        <v>15</v>
      </c>
      <c r="K56" s="7" t="s">
        <v>20</v>
      </c>
      <c r="L56" s="7">
        <v>0</v>
      </c>
      <c r="M56" s="8" t="s">
        <v>20</v>
      </c>
      <c r="N56" s="9">
        <v>0</v>
      </c>
      <c r="O56" s="15" t="str">
        <f>IF(A56="","",VLOOKUP(A56,#REF!,53,FALSE))</f>
        <v/>
      </c>
      <c r="P56" s="15" t="str">
        <f>IF(A56="","",IF(VLOOKUP(A56,#REF!,14,FALSE)="他官署で調達手続きを実施のため","×",IF(VLOOKUP(A56,#REF!,21,FALSE)="②同種の他の契約の予定価格を類推されるおそれがあるため公表しない","×","○")))</f>
        <v/>
      </c>
    </row>
    <row r="57" spans="1:16" s="15" customFormat="1" ht="69.95" customHeight="1">
      <c r="A57" s="21"/>
      <c r="B57" s="2" t="s">
        <v>155</v>
      </c>
      <c r="C57" s="1" t="s">
        <v>21</v>
      </c>
      <c r="D57" s="20">
        <v>45383</v>
      </c>
      <c r="E57" s="2" t="s">
        <v>30</v>
      </c>
      <c r="F57" s="3">
        <v>6470001000913</v>
      </c>
      <c r="G57" s="4" t="s">
        <v>19</v>
      </c>
      <c r="H57" s="5" t="s">
        <v>24</v>
      </c>
      <c r="I57" s="5">
        <v>13767600</v>
      </c>
      <c r="J57" s="6" t="s">
        <v>15</v>
      </c>
      <c r="K57" s="7" t="s">
        <v>20</v>
      </c>
      <c r="L57" s="7">
        <v>0</v>
      </c>
      <c r="M57" s="8" t="s">
        <v>20</v>
      </c>
      <c r="N57" s="9">
        <v>0</v>
      </c>
      <c r="O57" s="15" t="str">
        <f>IF(A57="","",VLOOKUP(A57,#REF!,53,FALSE))</f>
        <v/>
      </c>
      <c r="P57" s="15" t="str">
        <f>IF(A57="","",IF(VLOOKUP(A57,#REF!,14,FALSE)="他官署で調達手続きを実施のため","×",IF(VLOOKUP(A57,#REF!,21,FALSE)="②同種の他の契約の予定価格を類推されるおそれがあるため公表しない","×","○")))</f>
        <v/>
      </c>
    </row>
    <row r="58" spans="1:16" s="15" customFormat="1" ht="69.95" customHeight="1">
      <c r="A58" s="21"/>
      <c r="B58" s="2" t="str">
        <f>IF(A58="","",VLOOKUP(A58,#REF!,5,FALSE))</f>
        <v/>
      </c>
      <c r="C58" s="1" t="str">
        <f>IF(A58="","",VLOOKUP(A58,#REF!,6,FALSE))</f>
        <v/>
      </c>
      <c r="D58" s="20" t="str">
        <f>IF(A58="","",VLOOKUP(A58,#REF!,9,FALSE))</f>
        <v/>
      </c>
      <c r="E58" s="2" t="str">
        <f>IF(A58="","",VLOOKUP(A58,#REF!,10,FALSE))</f>
        <v/>
      </c>
      <c r="F58" s="3" t="str">
        <f>IF(A58="","",VLOOKUP(A58,#REF!,11,FALSE))</f>
        <v/>
      </c>
      <c r="G58" s="4" t="str">
        <f>IF(A58="","",IF(VLOOKUP(A58,#REF!,14,FALSE)="②一般競争入札（総合評価方式）","一般競争入札"&amp;CHAR(10)&amp;"（総合評価方式）","一般競争入札"))</f>
        <v/>
      </c>
      <c r="H58" s="5" t="str">
        <f>IF(A58="","",IF(VLOOKUP(A58,#REF!,16,FALSE)="他官署で調達手続きを実施のため","他官署で調達手続きを実施のため",IF(VLOOKUP(A58,#REF!,23,FALSE)="②同種の他の契約の予定価格を類推されるおそれがあるため公表しない","同種の他の契約の予定価格を類推されるおそれがあるため公表しない",IF(VLOOKUP(A58,#REF!,23,FALSE)="－","－",IF(VLOOKUP(A58,#REF!,7,FALSE)&lt;&gt;"",TEXT(VLOOKUP(A58,#REF!,16,FALSE),"#,##0円")&amp;CHAR(10)&amp;"(A)",VLOOKUP(A58,#REF!,16,FALSE))))))</f>
        <v/>
      </c>
      <c r="I58" s="5" t="str">
        <f>IF(A58="","",VLOOKUP(A58,#REF!,17,FALSE))</f>
        <v/>
      </c>
      <c r="J58" s="6" t="str">
        <f>IF(A58="","",IF(VLOOKUP(A58,#REF!,16,FALSE)="他官署で調達手続きを実施のため","－",IF(VLOOKUP(A58,#REF!,23,FALSE)="②同種の他の契約の予定価格を類推されるおそれがあるため公表しない","－",IF(VLOOKUP(A58,#REF!,23,FALSE)="－","－",IF(VLOOKUP(A58,#REF!,7,FALSE)&lt;&gt;"",TEXT(VLOOKUP(A58,#REF!,19,FALSE),"#.0%")&amp;CHAR(10)&amp;"(B/A×100)",VLOOKUP(A58,#REF!,19,FALSE))))))</f>
        <v/>
      </c>
      <c r="K58" s="7" t="str">
        <f>IF(A58="","",IF(VLOOKUP(A58,#REF!,12,FALSE)="①公益社団法人","公社",IF(VLOOKUP(A58,#REF!,12,FALSE)="②公益財団法人","公財","")))</f>
        <v/>
      </c>
      <c r="L58" s="7" t="str">
        <f>IF(A58="","",VLOOKUP(A58,#REF!,13,FALSE))</f>
        <v/>
      </c>
      <c r="M58" s="8" t="str">
        <f>IF(A58="","",IF(VLOOKUP(A58,#REF!,13,FALSE)="国所管",VLOOKUP(A58,#REF!,24,FALSE),""))</f>
        <v/>
      </c>
      <c r="N58" s="9" t="str">
        <f>IF(A58="","",IF(AND(P58="○",O58="分担契約/単価契約"),"単価契約"&amp;CHAR(10)&amp;"予定調達総額 "&amp;TEXT(VLOOKUP(A58,#REF!,16,FALSE),"#,##0円")&amp;"(B)"&amp;CHAR(10)&amp;"分担契約"&amp;CHAR(10)&amp;VLOOKUP(A58,#REF!,32,FALSE),IF(AND(P58="○",O58="分担契約"),"分担契約"&amp;CHAR(10)&amp;"契約総額 "&amp;TEXT(VLOOKUP(A58,#REF!,16,FALSE),"#,##0円")&amp;"(B)"&amp;CHAR(10)&amp;VLOOKUP(A58,#REF!,32,FALSE),(IF(O58="分担契約/単価契約","単価契約"&amp;CHAR(10)&amp;"予定調達総額 "&amp;TEXT(VLOOKUP(A58,#REF!,16,FALSE),"#,##0円")&amp;CHAR(10)&amp;"分担契約"&amp;CHAR(10)&amp;VLOOKUP(A58,#REF!,32,FALSE),IF(O58="分担契約","分担契約"&amp;CHAR(10)&amp;"契約総額 "&amp;TEXT(VLOOKUP(A58,#REF!,16,FALSE),"#,##0円")&amp;CHAR(10)&amp;VLOOKUP(A58,#REF!,32,FALSE),IF(O58="単価契約","単価契約"&amp;CHAR(10)&amp;"予定調達総額 "&amp;TEXT(VLOOKUP(A58,#REF!,16,FALSE),"#,##0円")&amp;CHAR(10)&amp;VLOOKUP(A58,#REF!,32,FALSE),VLOOKUP(A58,#REF!,32,FALSE))))))))</f>
        <v/>
      </c>
      <c r="O58" s="15" t="str">
        <f>IF(A58="","",VLOOKUP(A58,#REF!,53,FALSE))</f>
        <v/>
      </c>
      <c r="P58" s="15" t="str">
        <f>IF(A58="","",IF(VLOOKUP(A58,#REF!,14,FALSE)="他官署で調達手続きを実施のため","×",IF(VLOOKUP(A58,#REF!,21,FALSE)="②同種の他の契約の予定価格を類推されるおそれがあるため公表しない","×","○")))</f>
        <v/>
      </c>
    </row>
    <row r="59" spans="1:16" s="15" customFormat="1" ht="69.95" customHeight="1">
      <c r="A59" s="21"/>
      <c r="B59" s="2" t="str">
        <f>IF(A59="","",VLOOKUP(A59,#REF!,5,FALSE))</f>
        <v/>
      </c>
      <c r="C59" s="1" t="str">
        <f>IF(A59="","",VLOOKUP(A59,#REF!,6,FALSE))</f>
        <v/>
      </c>
      <c r="D59" s="20" t="str">
        <f>IF(A59="","",VLOOKUP(A59,#REF!,9,FALSE))</f>
        <v/>
      </c>
      <c r="E59" s="2" t="str">
        <f>IF(A59="","",VLOOKUP(A59,#REF!,10,FALSE))</f>
        <v/>
      </c>
      <c r="F59" s="3" t="str">
        <f>IF(A59="","",VLOOKUP(A59,#REF!,11,FALSE))</f>
        <v/>
      </c>
      <c r="G59" s="4" t="str">
        <f>IF(A59="","",IF(VLOOKUP(A59,#REF!,14,FALSE)="②一般競争入札（総合評価方式）","一般競争入札"&amp;CHAR(10)&amp;"（総合評価方式）","一般競争入札"))</f>
        <v/>
      </c>
      <c r="H59" s="5" t="str">
        <f>IF(A59="","",IF(VLOOKUP(A59,#REF!,16,FALSE)="他官署で調達手続きを実施のため","他官署で調達手続きを実施のため",IF(VLOOKUP(A59,#REF!,23,FALSE)="②同種の他の契約の予定価格を類推されるおそれがあるため公表しない","同種の他の契約の予定価格を類推されるおそれがあるため公表しない",IF(VLOOKUP(A59,#REF!,23,FALSE)="－","－",IF(VLOOKUP(A59,#REF!,7,FALSE)&lt;&gt;"",TEXT(VLOOKUP(A59,#REF!,16,FALSE),"#,##0円")&amp;CHAR(10)&amp;"(A)",VLOOKUP(A59,#REF!,16,FALSE))))))</f>
        <v/>
      </c>
      <c r="I59" s="5" t="str">
        <f>IF(A59="","",VLOOKUP(A59,#REF!,17,FALSE))</f>
        <v/>
      </c>
      <c r="J59" s="6" t="str">
        <f>IF(A59="","",IF(VLOOKUP(A59,#REF!,16,FALSE)="他官署で調達手続きを実施のため","－",IF(VLOOKUP(A59,#REF!,23,FALSE)="②同種の他の契約の予定価格を類推されるおそれがあるため公表しない","－",IF(VLOOKUP(A59,#REF!,23,FALSE)="－","－",IF(VLOOKUP(A59,#REF!,7,FALSE)&lt;&gt;"",TEXT(VLOOKUP(A59,#REF!,19,FALSE),"#.0%")&amp;CHAR(10)&amp;"(B/A×100)",VLOOKUP(A59,#REF!,19,FALSE))))))</f>
        <v/>
      </c>
      <c r="K59" s="7" t="str">
        <f>IF(A59="","",IF(VLOOKUP(A59,#REF!,12,FALSE)="①公益社団法人","公社",IF(VLOOKUP(A59,#REF!,12,FALSE)="②公益財団法人","公財","")))</f>
        <v/>
      </c>
      <c r="L59" s="7" t="str">
        <f>IF(A59="","",VLOOKUP(A59,#REF!,13,FALSE))</f>
        <v/>
      </c>
      <c r="M59" s="8" t="str">
        <f>IF(A59="","",IF(VLOOKUP(A59,#REF!,13,FALSE)="国所管",VLOOKUP(A59,#REF!,24,FALSE),""))</f>
        <v/>
      </c>
      <c r="N59" s="9" t="str">
        <f>IF(A59="","",IF(AND(P59="○",O59="分担契約/単価契約"),"単価契約"&amp;CHAR(10)&amp;"予定調達総額 "&amp;TEXT(VLOOKUP(A59,#REF!,16,FALSE),"#,##0円")&amp;"(B)"&amp;CHAR(10)&amp;"分担契約"&amp;CHAR(10)&amp;VLOOKUP(A59,#REF!,32,FALSE),IF(AND(P59="○",O59="分担契約"),"分担契約"&amp;CHAR(10)&amp;"契約総額 "&amp;TEXT(VLOOKUP(A59,#REF!,16,FALSE),"#,##0円")&amp;"(B)"&amp;CHAR(10)&amp;VLOOKUP(A59,#REF!,32,FALSE),(IF(O59="分担契約/単価契約","単価契約"&amp;CHAR(10)&amp;"予定調達総額 "&amp;TEXT(VLOOKUP(A59,#REF!,16,FALSE),"#,##0円")&amp;CHAR(10)&amp;"分担契約"&amp;CHAR(10)&amp;VLOOKUP(A59,#REF!,32,FALSE),IF(O59="分担契約","分担契約"&amp;CHAR(10)&amp;"契約総額 "&amp;TEXT(VLOOKUP(A59,#REF!,16,FALSE),"#,##0円")&amp;CHAR(10)&amp;VLOOKUP(A59,#REF!,32,FALSE),IF(O59="単価契約","単価契約"&amp;CHAR(10)&amp;"予定調達総額 "&amp;TEXT(VLOOKUP(A59,#REF!,16,FALSE),"#,##0円")&amp;CHAR(10)&amp;VLOOKUP(A59,#REF!,32,FALSE),VLOOKUP(A59,#REF!,32,FALSE))))))))</f>
        <v/>
      </c>
      <c r="O59" s="15" t="str">
        <f>IF(A59="","",VLOOKUP(A59,#REF!,53,FALSE))</f>
        <v/>
      </c>
      <c r="P59" s="15" t="str">
        <f>IF(A59="","",IF(VLOOKUP(A59,#REF!,14,FALSE)="他官署で調達手続きを実施のため","×",IF(VLOOKUP(A59,#REF!,21,FALSE)="②同種の他の契約の予定価格を類推されるおそれがあるため公表しない","×","○")))</f>
        <v/>
      </c>
    </row>
    <row r="60" spans="1:16" s="15" customFormat="1" ht="69.95" customHeight="1">
      <c r="A60" s="21"/>
      <c r="B60" s="2" t="str">
        <f>IF(A60="","",VLOOKUP(A60,#REF!,5,FALSE))</f>
        <v/>
      </c>
      <c r="C60" s="1" t="str">
        <f>IF(A60="","",VLOOKUP(A60,#REF!,6,FALSE))</f>
        <v/>
      </c>
      <c r="D60" s="20" t="str">
        <f>IF(A60="","",VLOOKUP(A60,#REF!,9,FALSE))</f>
        <v/>
      </c>
      <c r="E60" s="2" t="str">
        <f>IF(A60="","",VLOOKUP(A60,#REF!,10,FALSE))</f>
        <v/>
      </c>
      <c r="F60" s="3" t="str">
        <f>IF(A60="","",VLOOKUP(A60,#REF!,11,FALSE))</f>
        <v/>
      </c>
      <c r="G60" s="4" t="str">
        <f>IF(A60="","",IF(VLOOKUP(A60,#REF!,14,FALSE)="②一般競争入札（総合評価方式）","一般競争入札"&amp;CHAR(10)&amp;"（総合評価方式）","一般競争入札"))</f>
        <v/>
      </c>
      <c r="H60" s="5" t="str">
        <f>IF(A60="","",IF(VLOOKUP(A60,#REF!,16,FALSE)="他官署で調達手続きを実施のため","他官署で調達手続きを実施のため",IF(VLOOKUP(A60,#REF!,23,FALSE)="②同種の他の契約の予定価格を類推されるおそれがあるため公表しない","同種の他の契約の予定価格を類推されるおそれがあるため公表しない",IF(VLOOKUP(A60,#REF!,23,FALSE)="－","－",IF(VLOOKUP(A60,#REF!,7,FALSE)&lt;&gt;"",TEXT(VLOOKUP(A60,#REF!,16,FALSE),"#,##0円")&amp;CHAR(10)&amp;"(A)",VLOOKUP(A60,#REF!,16,FALSE))))))</f>
        <v/>
      </c>
      <c r="I60" s="5" t="str">
        <f>IF(A60="","",VLOOKUP(A60,#REF!,17,FALSE))</f>
        <v/>
      </c>
      <c r="J60" s="6" t="str">
        <f>IF(A60="","",IF(VLOOKUP(A60,#REF!,16,FALSE)="他官署で調達手続きを実施のため","－",IF(VLOOKUP(A60,#REF!,23,FALSE)="②同種の他の契約の予定価格を類推されるおそれがあるため公表しない","－",IF(VLOOKUP(A60,#REF!,23,FALSE)="－","－",IF(VLOOKUP(A60,#REF!,7,FALSE)&lt;&gt;"",TEXT(VLOOKUP(A60,#REF!,19,FALSE),"#.0%")&amp;CHAR(10)&amp;"(B/A×100)",VLOOKUP(A60,#REF!,19,FALSE))))))</f>
        <v/>
      </c>
      <c r="K60" s="7" t="str">
        <f>IF(A60="","",IF(VLOOKUP(A60,#REF!,12,FALSE)="①公益社団法人","公社",IF(VLOOKUP(A60,#REF!,12,FALSE)="②公益財団法人","公財","")))</f>
        <v/>
      </c>
      <c r="L60" s="7" t="str">
        <f>IF(A60="","",VLOOKUP(A60,#REF!,13,FALSE))</f>
        <v/>
      </c>
      <c r="M60" s="8" t="str">
        <f>IF(A60="","",IF(VLOOKUP(A60,#REF!,13,FALSE)="国所管",VLOOKUP(A60,#REF!,24,FALSE),""))</f>
        <v/>
      </c>
      <c r="N60" s="9" t="str">
        <f>IF(A60="","",IF(AND(P60="○",O60="分担契約/単価契約"),"単価契約"&amp;CHAR(10)&amp;"予定調達総額 "&amp;TEXT(VLOOKUP(A60,#REF!,16,FALSE),"#,##0円")&amp;"(B)"&amp;CHAR(10)&amp;"分担契約"&amp;CHAR(10)&amp;VLOOKUP(A60,#REF!,32,FALSE),IF(AND(P60="○",O60="分担契約"),"分担契約"&amp;CHAR(10)&amp;"契約総額 "&amp;TEXT(VLOOKUP(A60,#REF!,16,FALSE),"#,##0円")&amp;"(B)"&amp;CHAR(10)&amp;VLOOKUP(A60,#REF!,32,FALSE),(IF(O60="分担契約/単価契約","単価契約"&amp;CHAR(10)&amp;"予定調達総額 "&amp;TEXT(VLOOKUP(A60,#REF!,16,FALSE),"#,##0円")&amp;CHAR(10)&amp;"分担契約"&amp;CHAR(10)&amp;VLOOKUP(A60,#REF!,32,FALSE),IF(O60="分担契約","分担契約"&amp;CHAR(10)&amp;"契約総額 "&amp;TEXT(VLOOKUP(A60,#REF!,16,FALSE),"#,##0円")&amp;CHAR(10)&amp;VLOOKUP(A60,#REF!,32,FALSE),IF(O60="単価契約","単価契約"&amp;CHAR(10)&amp;"予定調達総額 "&amp;TEXT(VLOOKUP(A60,#REF!,16,FALSE),"#,##0円")&amp;CHAR(10)&amp;VLOOKUP(A60,#REF!,32,FALSE),VLOOKUP(A60,#REF!,32,FALSE))))))))</f>
        <v/>
      </c>
      <c r="O60" s="15" t="str">
        <f>IF(A60="","",VLOOKUP(A60,#REF!,53,FALSE))</f>
        <v/>
      </c>
      <c r="P60" s="15" t="str">
        <f>IF(A60="","",IF(VLOOKUP(A60,#REF!,14,FALSE)="他官署で調達手続きを実施のため","×",IF(VLOOKUP(A60,#REF!,21,FALSE)="②同種の他の契約の予定価格を類推されるおそれがあるため公表しない","×","○")))</f>
        <v/>
      </c>
    </row>
    <row r="61" spans="1:16" s="15" customFormat="1" ht="69.95" customHeight="1">
      <c r="A61" s="21"/>
      <c r="B61" s="2" t="str">
        <f>IF(A61="","",VLOOKUP(A61,#REF!,5,FALSE))</f>
        <v/>
      </c>
      <c r="C61" s="1" t="str">
        <f>IF(A61="","",VLOOKUP(A61,#REF!,6,FALSE))</f>
        <v/>
      </c>
      <c r="D61" s="20" t="str">
        <f>IF(A61="","",VLOOKUP(A61,#REF!,9,FALSE))</f>
        <v/>
      </c>
      <c r="E61" s="2" t="str">
        <f>IF(A61="","",VLOOKUP(A61,#REF!,10,FALSE))</f>
        <v/>
      </c>
      <c r="F61" s="3" t="str">
        <f>IF(A61="","",VLOOKUP(A61,#REF!,11,FALSE))</f>
        <v/>
      </c>
      <c r="G61" s="4" t="str">
        <f>IF(A61="","",IF(VLOOKUP(A61,#REF!,14,FALSE)="②一般競争入札（総合評価方式）","一般競争入札"&amp;CHAR(10)&amp;"（総合評価方式）","一般競争入札"))</f>
        <v/>
      </c>
      <c r="H61" s="5" t="str">
        <f>IF(A61="","",IF(VLOOKUP(A61,#REF!,16,FALSE)="他官署で調達手続きを実施のため","他官署で調達手続きを実施のため",IF(VLOOKUP(A61,#REF!,23,FALSE)="②同種の他の契約の予定価格を類推されるおそれがあるため公表しない","同種の他の契約の予定価格を類推されるおそれがあるため公表しない",IF(VLOOKUP(A61,#REF!,23,FALSE)="－","－",IF(VLOOKUP(A61,#REF!,7,FALSE)&lt;&gt;"",TEXT(VLOOKUP(A61,#REF!,16,FALSE),"#,##0円")&amp;CHAR(10)&amp;"(A)",VLOOKUP(A61,#REF!,16,FALSE))))))</f>
        <v/>
      </c>
      <c r="I61" s="5" t="str">
        <f>IF(A61="","",VLOOKUP(A61,#REF!,17,FALSE))</f>
        <v/>
      </c>
      <c r="J61" s="6" t="str">
        <f>IF(A61="","",IF(VLOOKUP(A61,#REF!,16,FALSE)="他官署で調達手続きを実施のため","－",IF(VLOOKUP(A61,#REF!,23,FALSE)="②同種の他の契約の予定価格を類推されるおそれがあるため公表しない","－",IF(VLOOKUP(A61,#REF!,23,FALSE)="－","－",IF(VLOOKUP(A61,#REF!,7,FALSE)&lt;&gt;"",TEXT(VLOOKUP(A61,#REF!,19,FALSE),"#.0%")&amp;CHAR(10)&amp;"(B/A×100)",VLOOKUP(A61,#REF!,19,FALSE))))))</f>
        <v/>
      </c>
      <c r="K61" s="7" t="str">
        <f>IF(A61="","",IF(VLOOKUP(A61,#REF!,12,FALSE)="①公益社団法人","公社",IF(VLOOKUP(A61,#REF!,12,FALSE)="②公益財団法人","公財","")))</f>
        <v/>
      </c>
      <c r="L61" s="7" t="str">
        <f>IF(A61="","",VLOOKUP(A61,#REF!,13,FALSE))</f>
        <v/>
      </c>
      <c r="M61" s="8" t="str">
        <f>IF(A61="","",IF(VLOOKUP(A61,#REF!,13,FALSE)="国所管",VLOOKUP(A61,#REF!,24,FALSE),""))</f>
        <v/>
      </c>
      <c r="N61" s="9" t="str">
        <f>IF(A61="","",IF(AND(P61="○",O61="分担契約/単価契約"),"単価契約"&amp;CHAR(10)&amp;"予定調達総額 "&amp;TEXT(VLOOKUP(A61,#REF!,16,FALSE),"#,##0円")&amp;"(B)"&amp;CHAR(10)&amp;"分担契約"&amp;CHAR(10)&amp;VLOOKUP(A61,#REF!,32,FALSE),IF(AND(P61="○",O61="分担契約"),"分担契約"&amp;CHAR(10)&amp;"契約総額 "&amp;TEXT(VLOOKUP(A61,#REF!,16,FALSE),"#,##0円")&amp;"(B)"&amp;CHAR(10)&amp;VLOOKUP(A61,#REF!,32,FALSE),(IF(O61="分担契約/単価契約","単価契約"&amp;CHAR(10)&amp;"予定調達総額 "&amp;TEXT(VLOOKUP(A61,#REF!,16,FALSE),"#,##0円")&amp;CHAR(10)&amp;"分担契約"&amp;CHAR(10)&amp;VLOOKUP(A61,#REF!,32,FALSE),IF(O61="分担契約","分担契約"&amp;CHAR(10)&amp;"契約総額 "&amp;TEXT(VLOOKUP(A61,#REF!,16,FALSE),"#,##0円")&amp;CHAR(10)&amp;VLOOKUP(A61,#REF!,32,FALSE),IF(O61="単価契約","単価契約"&amp;CHAR(10)&amp;"予定調達総額 "&amp;TEXT(VLOOKUP(A61,#REF!,16,FALSE),"#,##0円")&amp;CHAR(10)&amp;VLOOKUP(A61,#REF!,32,FALSE),VLOOKUP(A61,#REF!,32,FALSE))))))))</f>
        <v/>
      </c>
      <c r="O61" s="15" t="str">
        <f>IF(A61="","",VLOOKUP(A61,#REF!,53,FALSE))</f>
        <v/>
      </c>
      <c r="P61" s="15" t="str">
        <f>IF(A61="","",IF(VLOOKUP(A61,#REF!,14,FALSE)="他官署で調達手続きを実施のため","×",IF(VLOOKUP(A61,#REF!,21,FALSE)="②同種の他の契約の予定価格を類推されるおそれがあるため公表しない","×","○")))</f>
        <v/>
      </c>
    </row>
    <row r="62" spans="1:16" s="15" customFormat="1" ht="69.95" customHeight="1">
      <c r="A62" s="21"/>
      <c r="B62" s="2" t="str">
        <f>IF(A62="","",VLOOKUP(A62,#REF!,5,FALSE))</f>
        <v/>
      </c>
      <c r="C62" s="1" t="str">
        <f>IF(A62="","",VLOOKUP(A62,#REF!,6,FALSE))</f>
        <v/>
      </c>
      <c r="D62" s="20" t="str">
        <f>IF(A62="","",VLOOKUP(A62,#REF!,9,FALSE))</f>
        <v/>
      </c>
      <c r="E62" s="2" t="str">
        <f>IF(A62="","",VLOOKUP(A62,#REF!,10,FALSE))</f>
        <v/>
      </c>
      <c r="F62" s="3" t="str">
        <f>IF(A62="","",VLOOKUP(A62,#REF!,11,FALSE))</f>
        <v/>
      </c>
      <c r="G62" s="4" t="str">
        <f>IF(A62="","",IF(VLOOKUP(A62,#REF!,14,FALSE)="②一般競争入札（総合評価方式）","一般競争入札"&amp;CHAR(10)&amp;"（総合評価方式）","一般競争入札"))</f>
        <v/>
      </c>
      <c r="H62" s="5" t="str">
        <f>IF(A62="","",IF(VLOOKUP(A62,#REF!,16,FALSE)="他官署で調達手続きを実施のため","他官署で調達手続きを実施のため",IF(VLOOKUP(A62,#REF!,23,FALSE)="②同種の他の契約の予定価格を類推されるおそれがあるため公表しない","同種の他の契約の予定価格を類推されるおそれがあるため公表しない",IF(VLOOKUP(A62,#REF!,23,FALSE)="－","－",IF(VLOOKUP(A62,#REF!,7,FALSE)&lt;&gt;"",TEXT(VLOOKUP(A62,#REF!,16,FALSE),"#,##0円")&amp;CHAR(10)&amp;"(A)",VLOOKUP(A62,#REF!,16,FALSE))))))</f>
        <v/>
      </c>
      <c r="I62" s="5" t="str">
        <f>IF(A62="","",VLOOKUP(A62,#REF!,17,FALSE))</f>
        <v/>
      </c>
      <c r="J62" s="6" t="str">
        <f>IF(A62="","",IF(VLOOKUP(A62,#REF!,16,FALSE)="他官署で調達手続きを実施のため","－",IF(VLOOKUP(A62,#REF!,23,FALSE)="②同種の他の契約の予定価格を類推されるおそれがあるため公表しない","－",IF(VLOOKUP(A62,#REF!,23,FALSE)="－","－",IF(VLOOKUP(A62,#REF!,7,FALSE)&lt;&gt;"",TEXT(VLOOKUP(A62,#REF!,19,FALSE),"#.0%")&amp;CHAR(10)&amp;"(B/A×100)",VLOOKUP(A62,#REF!,19,FALSE))))))</f>
        <v/>
      </c>
      <c r="K62" s="7" t="str">
        <f>IF(A62="","",IF(VLOOKUP(A62,#REF!,12,FALSE)="①公益社団法人","公社",IF(VLOOKUP(A62,#REF!,12,FALSE)="②公益財団法人","公財","")))</f>
        <v/>
      </c>
      <c r="L62" s="7" t="str">
        <f>IF(A62="","",VLOOKUP(A62,#REF!,13,FALSE))</f>
        <v/>
      </c>
      <c r="M62" s="8" t="str">
        <f>IF(A62="","",IF(VLOOKUP(A62,#REF!,13,FALSE)="国所管",VLOOKUP(A62,#REF!,24,FALSE),""))</f>
        <v/>
      </c>
      <c r="N62" s="9" t="str">
        <f>IF(A62="","",IF(AND(P62="○",O62="分担契約/単価契約"),"単価契約"&amp;CHAR(10)&amp;"予定調達総額 "&amp;TEXT(VLOOKUP(A62,#REF!,16,FALSE),"#,##0円")&amp;"(B)"&amp;CHAR(10)&amp;"分担契約"&amp;CHAR(10)&amp;VLOOKUP(A62,#REF!,32,FALSE),IF(AND(P62="○",O62="分担契約"),"分担契約"&amp;CHAR(10)&amp;"契約総額 "&amp;TEXT(VLOOKUP(A62,#REF!,16,FALSE),"#,##0円")&amp;"(B)"&amp;CHAR(10)&amp;VLOOKUP(A62,#REF!,32,FALSE),(IF(O62="分担契約/単価契約","単価契約"&amp;CHAR(10)&amp;"予定調達総額 "&amp;TEXT(VLOOKUP(A62,#REF!,16,FALSE),"#,##0円")&amp;CHAR(10)&amp;"分担契約"&amp;CHAR(10)&amp;VLOOKUP(A62,#REF!,32,FALSE),IF(O62="分担契約","分担契約"&amp;CHAR(10)&amp;"契約総額 "&amp;TEXT(VLOOKUP(A62,#REF!,16,FALSE),"#,##0円")&amp;CHAR(10)&amp;VLOOKUP(A62,#REF!,32,FALSE),IF(O62="単価契約","単価契約"&amp;CHAR(10)&amp;"予定調達総額 "&amp;TEXT(VLOOKUP(A62,#REF!,16,FALSE),"#,##0円")&amp;CHAR(10)&amp;VLOOKUP(A62,#REF!,32,FALSE),VLOOKUP(A62,#REF!,32,FALSE))))))))</f>
        <v/>
      </c>
      <c r="O62" s="15" t="str">
        <f>IF(A62="","",VLOOKUP(A62,#REF!,53,FALSE))</f>
        <v/>
      </c>
      <c r="P62" s="15" t="str">
        <f>IF(A62="","",IF(VLOOKUP(A62,#REF!,14,FALSE)="他官署で調達手続きを実施のため","×",IF(VLOOKUP(A62,#REF!,21,FALSE)="②同種の他の契約の予定価格を類推されるおそれがあるため公表しない","×","○")))</f>
        <v/>
      </c>
    </row>
    <row r="63" spans="1:16" s="15" customFormat="1" ht="69.95" customHeight="1">
      <c r="A63" s="21"/>
      <c r="B63" s="2" t="str">
        <f>IF(A63="","",VLOOKUP(A63,#REF!,5,FALSE))</f>
        <v/>
      </c>
      <c r="C63" s="1" t="str">
        <f>IF(A63="","",VLOOKUP(A63,#REF!,6,FALSE))</f>
        <v/>
      </c>
      <c r="D63" s="20" t="str">
        <f>IF(A63="","",VLOOKUP(A63,#REF!,9,FALSE))</f>
        <v/>
      </c>
      <c r="E63" s="2" t="str">
        <f>IF(A63="","",VLOOKUP(A63,#REF!,10,FALSE))</f>
        <v/>
      </c>
      <c r="F63" s="3" t="str">
        <f>IF(A63="","",VLOOKUP(A63,#REF!,11,FALSE))</f>
        <v/>
      </c>
      <c r="G63" s="4" t="str">
        <f>IF(A63="","",IF(VLOOKUP(A63,#REF!,14,FALSE)="②一般競争入札（総合評価方式）","一般競争入札"&amp;CHAR(10)&amp;"（総合評価方式）","一般競争入札"))</f>
        <v/>
      </c>
      <c r="H63" s="5" t="str">
        <f>IF(A63="","",IF(VLOOKUP(A63,#REF!,16,FALSE)="他官署で調達手続きを実施のため","他官署で調達手続きを実施のため",IF(VLOOKUP(A63,#REF!,23,FALSE)="②同種の他の契約の予定価格を類推されるおそれがあるため公表しない","同種の他の契約の予定価格を類推されるおそれがあるため公表しない",IF(VLOOKUP(A63,#REF!,23,FALSE)="－","－",IF(VLOOKUP(A63,#REF!,7,FALSE)&lt;&gt;"",TEXT(VLOOKUP(A63,#REF!,16,FALSE),"#,##0円")&amp;CHAR(10)&amp;"(A)",VLOOKUP(A63,#REF!,16,FALSE))))))</f>
        <v/>
      </c>
      <c r="I63" s="5" t="str">
        <f>IF(A63="","",VLOOKUP(A63,#REF!,17,FALSE))</f>
        <v/>
      </c>
      <c r="J63" s="6" t="str">
        <f>IF(A63="","",IF(VLOOKUP(A63,#REF!,16,FALSE)="他官署で調達手続きを実施のため","－",IF(VLOOKUP(A63,#REF!,23,FALSE)="②同種の他の契約の予定価格を類推されるおそれがあるため公表しない","－",IF(VLOOKUP(A63,#REF!,23,FALSE)="－","－",IF(VLOOKUP(A63,#REF!,7,FALSE)&lt;&gt;"",TEXT(VLOOKUP(A63,#REF!,19,FALSE),"#.0%")&amp;CHAR(10)&amp;"(B/A×100)",VLOOKUP(A63,#REF!,19,FALSE))))))</f>
        <v/>
      </c>
      <c r="K63" s="7" t="str">
        <f>IF(A63="","",IF(VLOOKUP(A63,#REF!,12,FALSE)="①公益社団法人","公社",IF(VLOOKUP(A63,#REF!,12,FALSE)="②公益財団法人","公財","")))</f>
        <v/>
      </c>
      <c r="L63" s="7" t="str">
        <f>IF(A63="","",VLOOKUP(A63,#REF!,13,FALSE))</f>
        <v/>
      </c>
      <c r="M63" s="8" t="str">
        <f>IF(A63="","",IF(VLOOKUP(A63,#REF!,13,FALSE)="国所管",VLOOKUP(A63,#REF!,24,FALSE),""))</f>
        <v/>
      </c>
      <c r="N63" s="9" t="str">
        <f>IF(A63="","",IF(AND(P63="○",O63="分担契約/単価契約"),"単価契約"&amp;CHAR(10)&amp;"予定調達総額 "&amp;TEXT(VLOOKUP(A63,#REF!,16,FALSE),"#,##0円")&amp;"(B)"&amp;CHAR(10)&amp;"分担契約"&amp;CHAR(10)&amp;VLOOKUP(A63,#REF!,32,FALSE),IF(AND(P63="○",O63="分担契約"),"分担契約"&amp;CHAR(10)&amp;"契約総額 "&amp;TEXT(VLOOKUP(A63,#REF!,16,FALSE),"#,##0円")&amp;"(B)"&amp;CHAR(10)&amp;VLOOKUP(A63,#REF!,32,FALSE),(IF(O63="分担契約/単価契約","単価契約"&amp;CHAR(10)&amp;"予定調達総額 "&amp;TEXT(VLOOKUP(A63,#REF!,16,FALSE),"#,##0円")&amp;CHAR(10)&amp;"分担契約"&amp;CHAR(10)&amp;VLOOKUP(A63,#REF!,32,FALSE),IF(O63="分担契約","分担契約"&amp;CHAR(10)&amp;"契約総額 "&amp;TEXT(VLOOKUP(A63,#REF!,16,FALSE),"#,##0円")&amp;CHAR(10)&amp;VLOOKUP(A63,#REF!,32,FALSE),IF(O63="単価契約","単価契約"&amp;CHAR(10)&amp;"予定調達総額 "&amp;TEXT(VLOOKUP(A63,#REF!,16,FALSE),"#,##0円")&amp;CHAR(10)&amp;VLOOKUP(A63,#REF!,32,FALSE),VLOOKUP(A63,#REF!,32,FALSE))))))))</f>
        <v/>
      </c>
      <c r="O63" s="15" t="str">
        <f>IF(A63="","",VLOOKUP(A63,#REF!,53,FALSE))</f>
        <v/>
      </c>
      <c r="P63" s="15" t="str">
        <f>IF(A63="","",IF(VLOOKUP(A63,#REF!,14,FALSE)="他官署で調達手続きを実施のため","×",IF(VLOOKUP(A63,#REF!,21,FALSE)="②同種の他の契約の予定価格を類推されるおそれがあるため公表しない","×","○")))</f>
        <v/>
      </c>
    </row>
    <row r="64" spans="1:16" s="15" customFormat="1" ht="69.95" customHeight="1">
      <c r="A64" s="21"/>
      <c r="B64" s="2" t="str">
        <f>IF(A64="","",VLOOKUP(A64,#REF!,5,FALSE))</f>
        <v/>
      </c>
      <c r="C64" s="1" t="str">
        <f>IF(A64="","",VLOOKUP(A64,#REF!,6,FALSE))</f>
        <v/>
      </c>
      <c r="D64" s="20" t="str">
        <f>IF(A64="","",VLOOKUP(A64,#REF!,9,FALSE))</f>
        <v/>
      </c>
      <c r="E64" s="2" t="str">
        <f>IF(A64="","",VLOOKUP(A64,#REF!,10,FALSE))</f>
        <v/>
      </c>
      <c r="F64" s="3" t="str">
        <f>IF(A64="","",VLOOKUP(A64,#REF!,11,FALSE))</f>
        <v/>
      </c>
      <c r="G64" s="4" t="str">
        <f>IF(A64="","",IF(VLOOKUP(A64,#REF!,14,FALSE)="②一般競争入札（総合評価方式）","一般競争入札"&amp;CHAR(10)&amp;"（総合評価方式）","一般競争入札"))</f>
        <v/>
      </c>
      <c r="H64" s="5" t="str">
        <f>IF(A64="","",IF(VLOOKUP(A64,#REF!,16,FALSE)="他官署で調達手続きを実施のため","他官署で調達手続きを実施のため",IF(VLOOKUP(A64,#REF!,23,FALSE)="②同種の他の契約の予定価格を類推されるおそれがあるため公表しない","同種の他の契約の予定価格を類推されるおそれがあるため公表しない",IF(VLOOKUP(A64,#REF!,23,FALSE)="－","－",IF(VLOOKUP(A64,#REF!,7,FALSE)&lt;&gt;"",TEXT(VLOOKUP(A64,#REF!,16,FALSE),"#,##0円")&amp;CHAR(10)&amp;"(A)",VLOOKUP(A64,#REF!,16,FALSE))))))</f>
        <v/>
      </c>
      <c r="I64" s="5" t="str">
        <f>IF(A64="","",VLOOKUP(A64,#REF!,17,FALSE))</f>
        <v/>
      </c>
      <c r="J64" s="6" t="str">
        <f>IF(A64="","",IF(VLOOKUP(A64,#REF!,16,FALSE)="他官署で調達手続きを実施のため","－",IF(VLOOKUP(A64,#REF!,23,FALSE)="②同種の他の契約の予定価格を類推されるおそれがあるため公表しない","－",IF(VLOOKUP(A64,#REF!,23,FALSE)="－","－",IF(VLOOKUP(A64,#REF!,7,FALSE)&lt;&gt;"",TEXT(VLOOKUP(A64,#REF!,19,FALSE),"#.0%")&amp;CHAR(10)&amp;"(B/A×100)",VLOOKUP(A64,#REF!,19,FALSE))))))</f>
        <v/>
      </c>
      <c r="K64" s="7" t="str">
        <f>IF(A64="","",IF(VLOOKUP(A64,#REF!,12,FALSE)="①公益社団法人","公社",IF(VLOOKUP(A64,#REF!,12,FALSE)="②公益財団法人","公財","")))</f>
        <v/>
      </c>
      <c r="L64" s="7" t="str">
        <f>IF(A64="","",VLOOKUP(A64,#REF!,13,FALSE))</f>
        <v/>
      </c>
      <c r="M64" s="8" t="str">
        <f>IF(A64="","",IF(VLOOKUP(A64,#REF!,13,FALSE)="国所管",VLOOKUP(A64,#REF!,24,FALSE),""))</f>
        <v/>
      </c>
      <c r="N64" s="9" t="str">
        <f>IF(A64="","",IF(AND(P64="○",O64="分担契約/単価契約"),"単価契約"&amp;CHAR(10)&amp;"予定調達総額 "&amp;TEXT(VLOOKUP(A64,#REF!,16,FALSE),"#,##0円")&amp;"(B)"&amp;CHAR(10)&amp;"分担契約"&amp;CHAR(10)&amp;VLOOKUP(A64,#REF!,32,FALSE),IF(AND(P64="○",O64="分担契約"),"分担契約"&amp;CHAR(10)&amp;"契約総額 "&amp;TEXT(VLOOKUP(A64,#REF!,16,FALSE),"#,##0円")&amp;"(B)"&amp;CHAR(10)&amp;VLOOKUP(A64,#REF!,32,FALSE),(IF(O64="分担契約/単価契約","単価契約"&amp;CHAR(10)&amp;"予定調達総額 "&amp;TEXT(VLOOKUP(A64,#REF!,16,FALSE),"#,##0円")&amp;CHAR(10)&amp;"分担契約"&amp;CHAR(10)&amp;VLOOKUP(A64,#REF!,32,FALSE),IF(O64="分担契約","分担契約"&amp;CHAR(10)&amp;"契約総額 "&amp;TEXT(VLOOKUP(A64,#REF!,16,FALSE),"#,##0円")&amp;CHAR(10)&amp;VLOOKUP(A64,#REF!,32,FALSE),IF(O64="単価契約","単価契約"&amp;CHAR(10)&amp;"予定調達総額 "&amp;TEXT(VLOOKUP(A64,#REF!,16,FALSE),"#,##0円")&amp;CHAR(10)&amp;VLOOKUP(A64,#REF!,32,FALSE),VLOOKUP(A64,#REF!,32,FALSE))))))))</f>
        <v/>
      </c>
      <c r="O64" s="15" t="str">
        <f>IF(A64="","",VLOOKUP(A64,#REF!,53,FALSE))</f>
        <v/>
      </c>
      <c r="P64" s="15" t="str">
        <f>IF(A64="","",IF(VLOOKUP(A64,#REF!,14,FALSE)="他官署で調達手続きを実施のため","×",IF(VLOOKUP(A64,#REF!,21,FALSE)="②同種の他の契約の予定価格を類推されるおそれがあるため公表しない","×","○")))</f>
        <v/>
      </c>
    </row>
    <row r="65" spans="1:16" s="15" customFormat="1" ht="69.95" customHeight="1">
      <c r="A65" s="21"/>
      <c r="B65" s="2" t="str">
        <f>IF(A65="","",VLOOKUP(A65,#REF!,5,FALSE))</f>
        <v/>
      </c>
      <c r="C65" s="1" t="str">
        <f>IF(A65="","",VLOOKUP(A65,#REF!,6,FALSE))</f>
        <v/>
      </c>
      <c r="D65" s="20" t="str">
        <f>IF(A65="","",VLOOKUP(A65,#REF!,9,FALSE))</f>
        <v/>
      </c>
      <c r="E65" s="2" t="str">
        <f>IF(A65="","",VLOOKUP(A65,#REF!,10,FALSE))</f>
        <v/>
      </c>
      <c r="F65" s="3" t="str">
        <f>IF(A65="","",VLOOKUP(A65,#REF!,11,FALSE))</f>
        <v/>
      </c>
      <c r="G65" s="4" t="str">
        <f>IF(A65="","",IF(VLOOKUP(A65,#REF!,14,FALSE)="②一般競争入札（総合評価方式）","一般競争入札"&amp;CHAR(10)&amp;"（総合評価方式）","一般競争入札"))</f>
        <v/>
      </c>
      <c r="H65" s="5" t="str">
        <f>IF(A65="","",IF(VLOOKUP(A65,#REF!,16,FALSE)="他官署で調達手続きを実施のため","他官署で調達手続きを実施のため",IF(VLOOKUP(A65,#REF!,23,FALSE)="②同種の他の契約の予定価格を類推されるおそれがあるため公表しない","同種の他の契約の予定価格を類推されるおそれがあるため公表しない",IF(VLOOKUP(A65,#REF!,23,FALSE)="－","－",IF(VLOOKUP(A65,#REF!,7,FALSE)&lt;&gt;"",TEXT(VLOOKUP(A65,#REF!,16,FALSE),"#,##0円")&amp;CHAR(10)&amp;"(A)",VLOOKUP(A65,#REF!,16,FALSE))))))</f>
        <v/>
      </c>
      <c r="I65" s="5" t="str">
        <f>IF(A65="","",VLOOKUP(A65,#REF!,17,FALSE))</f>
        <v/>
      </c>
      <c r="J65" s="6" t="str">
        <f>IF(A65="","",IF(VLOOKUP(A65,#REF!,16,FALSE)="他官署で調達手続きを実施のため","－",IF(VLOOKUP(A65,#REF!,23,FALSE)="②同種の他の契約の予定価格を類推されるおそれがあるため公表しない","－",IF(VLOOKUP(A65,#REF!,23,FALSE)="－","－",IF(VLOOKUP(A65,#REF!,7,FALSE)&lt;&gt;"",TEXT(VLOOKUP(A65,#REF!,19,FALSE),"#.0%")&amp;CHAR(10)&amp;"(B/A×100)",VLOOKUP(A65,#REF!,19,FALSE))))))</f>
        <v/>
      </c>
      <c r="K65" s="7" t="str">
        <f>IF(A65="","",IF(VLOOKUP(A65,#REF!,12,FALSE)="①公益社団法人","公社",IF(VLOOKUP(A65,#REF!,12,FALSE)="②公益財団法人","公財","")))</f>
        <v/>
      </c>
      <c r="L65" s="7" t="str">
        <f>IF(A65="","",VLOOKUP(A65,#REF!,13,FALSE))</f>
        <v/>
      </c>
      <c r="M65" s="8" t="str">
        <f>IF(A65="","",IF(VLOOKUP(A65,#REF!,13,FALSE)="国所管",VLOOKUP(A65,#REF!,24,FALSE),""))</f>
        <v/>
      </c>
      <c r="N65" s="9" t="str">
        <f>IF(A65="","",IF(AND(P65="○",O65="分担契約/単価契約"),"単価契約"&amp;CHAR(10)&amp;"予定調達総額 "&amp;TEXT(VLOOKUP(A65,#REF!,16,FALSE),"#,##0円")&amp;"(B)"&amp;CHAR(10)&amp;"分担契約"&amp;CHAR(10)&amp;VLOOKUP(A65,#REF!,32,FALSE),IF(AND(P65="○",O65="分担契約"),"分担契約"&amp;CHAR(10)&amp;"契約総額 "&amp;TEXT(VLOOKUP(A65,#REF!,16,FALSE),"#,##0円")&amp;"(B)"&amp;CHAR(10)&amp;VLOOKUP(A65,#REF!,32,FALSE),(IF(O65="分担契約/単価契約","単価契約"&amp;CHAR(10)&amp;"予定調達総額 "&amp;TEXT(VLOOKUP(A65,#REF!,16,FALSE),"#,##0円")&amp;CHAR(10)&amp;"分担契約"&amp;CHAR(10)&amp;VLOOKUP(A65,#REF!,32,FALSE),IF(O65="分担契約","分担契約"&amp;CHAR(10)&amp;"契約総額 "&amp;TEXT(VLOOKUP(A65,#REF!,16,FALSE),"#,##0円")&amp;CHAR(10)&amp;VLOOKUP(A65,#REF!,32,FALSE),IF(O65="単価契約","単価契約"&amp;CHAR(10)&amp;"予定調達総額 "&amp;TEXT(VLOOKUP(A65,#REF!,16,FALSE),"#,##0円")&amp;CHAR(10)&amp;VLOOKUP(A65,#REF!,32,FALSE),VLOOKUP(A65,#REF!,32,FALSE))))))))</f>
        <v/>
      </c>
      <c r="O65" s="15" t="str">
        <f>IF(A65="","",VLOOKUP(A65,#REF!,53,FALSE))</f>
        <v/>
      </c>
      <c r="P65" s="15" t="str">
        <f>IF(A65="","",IF(VLOOKUP(A65,#REF!,14,FALSE)="他官署で調達手続きを実施のため","×",IF(VLOOKUP(A65,#REF!,21,FALSE)="②同種の他の契約の予定価格を類推されるおそれがあるため公表しない","×","○")))</f>
        <v/>
      </c>
    </row>
    <row r="66" spans="1:16" s="15" customFormat="1" ht="69.95" customHeight="1">
      <c r="A66" s="21"/>
      <c r="B66" s="2" t="str">
        <f>IF(A66="","",VLOOKUP(A66,#REF!,5,FALSE))</f>
        <v/>
      </c>
      <c r="C66" s="1" t="str">
        <f>IF(A66="","",VLOOKUP(A66,#REF!,6,FALSE))</f>
        <v/>
      </c>
      <c r="D66" s="20" t="str">
        <f>IF(A66="","",VLOOKUP(A66,#REF!,9,FALSE))</f>
        <v/>
      </c>
      <c r="E66" s="2" t="str">
        <f>IF(A66="","",VLOOKUP(A66,#REF!,10,FALSE))</f>
        <v/>
      </c>
      <c r="F66" s="3" t="str">
        <f>IF(A66="","",VLOOKUP(A66,#REF!,11,FALSE))</f>
        <v/>
      </c>
      <c r="G66" s="4" t="str">
        <f>IF(A66="","",IF(VLOOKUP(A66,#REF!,14,FALSE)="②一般競争入札（総合評価方式）","一般競争入札"&amp;CHAR(10)&amp;"（総合評価方式）","一般競争入札"))</f>
        <v/>
      </c>
      <c r="H66" s="5" t="str">
        <f>IF(A66="","",IF(VLOOKUP(A66,#REF!,16,FALSE)="他官署で調達手続きを実施のため","他官署で調達手続きを実施のため",IF(VLOOKUP(A66,#REF!,23,FALSE)="②同種の他の契約の予定価格を類推されるおそれがあるため公表しない","同種の他の契約の予定価格を類推されるおそれがあるため公表しない",IF(VLOOKUP(A66,#REF!,23,FALSE)="－","－",IF(VLOOKUP(A66,#REF!,7,FALSE)&lt;&gt;"",TEXT(VLOOKUP(A66,#REF!,16,FALSE),"#,##0円")&amp;CHAR(10)&amp;"(A)",VLOOKUP(A66,#REF!,16,FALSE))))))</f>
        <v/>
      </c>
      <c r="I66" s="5" t="str">
        <f>IF(A66="","",VLOOKUP(A66,#REF!,17,FALSE))</f>
        <v/>
      </c>
      <c r="J66" s="6" t="str">
        <f>IF(A66="","",IF(VLOOKUP(A66,#REF!,16,FALSE)="他官署で調達手続きを実施のため","－",IF(VLOOKUP(A66,#REF!,23,FALSE)="②同種の他の契約の予定価格を類推されるおそれがあるため公表しない","－",IF(VLOOKUP(A66,#REF!,23,FALSE)="－","－",IF(VLOOKUP(A66,#REF!,7,FALSE)&lt;&gt;"",TEXT(VLOOKUP(A66,#REF!,19,FALSE),"#.0%")&amp;CHAR(10)&amp;"(B/A×100)",VLOOKUP(A66,#REF!,19,FALSE))))))</f>
        <v/>
      </c>
      <c r="K66" s="7" t="str">
        <f>IF(A66="","",IF(VLOOKUP(A66,#REF!,12,FALSE)="①公益社団法人","公社",IF(VLOOKUP(A66,#REF!,12,FALSE)="②公益財団法人","公財","")))</f>
        <v/>
      </c>
      <c r="L66" s="7" t="str">
        <f>IF(A66="","",VLOOKUP(A66,#REF!,13,FALSE))</f>
        <v/>
      </c>
      <c r="M66" s="8" t="str">
        <f>IF(A66="","",IF(VLOOKUP(A66,#REF!,13,FALSE)="国所管",VLOOKUP(A66,#REF!,24,FALSE),""))</f>
        <v/>
      </c>
      <c r="N66" s="9" t="str">
        <f>IF(A66="","",IF(AND(P66="○",O66="分担契約/単価契約"),"単価契約"&amp;CHAR(10)&amp;"予定調達総額 "&amp;TEXT(VLOOKUP(A66,#REF!,16,FALSE),"#,##0円")&amp;"(B)"&amp;CHAR(10)&amp;"分担契約"&amp;CHAR(10)&amp;VLOOKUP(A66,#REF!,32,FALSE),IF(AND(P66="○",O66="分担契約"),"分担契約"&amp;CHAR(10)&amp;"契約総額 "&amp;TEXT(VLOOKUP(A66,#REF!,16,FALSE),"#,##0円")&amp;"(B)"&amp;CHAR(10)&amp;VLOOKUP(A66,#REF!,32,FALSE),(IF(O66="分担契約/単価契約","単価契約"&amp;CHAR(10)&amp;"予定調達総額 "&amp;TEXT(VLOOKUP(A66,#REF!,16,FALSE),"#,##0円")&amp;CHAR(10)&amp;"分担契約"&amp;CHAR(10)&amp;VLOOKUP(A66,#REF!,32,FALSE),IF(O66="分担契約","分担契約"&amp;CHAR(10)&amp;"契約総額 "&amp;TEXT(VLOOKUP(A66,#REF!,16,FALSE),"#,##0円")&amp;CHAR(10)&amp;VLOOKUP(A66,#REF!,32,FALSE),IF(O66="単価契約","単価契約"&amp;CHAR(10)&amp;"予定調達総額 "&amp;TEXT(VLOOKUP(A66,#REF!,16,FALSE),"#,##0円")&amp;CHAR(10)&amp;VLOOKUP(A66,#REF!,32,FALSE),VLOOKUP(A66,#REF!,32,FALSE))))))))</f>
        <v/>
      </c>
      <c r="O66" s="15" t="str">
        <f>IF(A66="","",VLOOKUP(A66,#REF!,53,FALSE))</f>
        <v/>
      </c>
      <c r="P66" s="15" t="str">
        <f>IF(A66="","",IF(VLOOKUP(A66,#REF!,14,FALSE)="他官署で調達手続きを実施のため","×",IF(VLOOKUP(A66,#REF!,21,FALSE)="②同種の他の契約の予定価格を類推されるおそれがあるため公表しない","×","○")))</f>
        <v/>
      </c>
    </row>
    <row r="67" spans="1:16" s="15" customFormat="1" ht="69.95" customHeight="1">
      <c r="A67" s="21"/>
      <c r="B67" s="2" t="str">
        <f>IF(A67="","",VLOOKUP(A67,#REF!,5,FALSE))</f>
        <v/>
      </c>
      <c r="C67" s="1" t="str">
        <f>IF(A67="","",VLOOKUP(A67,#REF!,6,FALSE))</f>
        <v/>
      </c>
      <c r="D67" s="20" t="str">
        <f>IF(A67="","",VLOOKUP(A67,#REF!,9,FALSE))</f>
        <v/>
      </c>
      <c r="E67" s="2" t="str">
        <f>IF(A67="","",VLOOKUP(A67,#REF!,10,FALSE))</f>
        <v/>
      </c>
      <c r="F67" s="3" t="str">
        <f>IF(A67="","",VLOOKUP(A67,#REF!,11,FALSE))</f>
        <v/>
      </c>
      <c r="G67" s="4" t="str">
        <f>IF(A67="","",IF(VLOOKUP(A67,#REF!,14,FALSE)="②一般競争入札（総合評価方式）","一般競争入札"&amp;CHAR(10)&amp;"（総合評価方式）","一般競争入札"))</f>
        <v/>
      </c>
      <c r="H67" s="5" t="str">
        <f>IF(A67="","",IF(VLOOKUP(A67,#REF!,16,FALSE)="他官署で調達手続きを実施のため","他官署で調達手続きを実施のため",IF(VLOOKUP(A67,#REF!,23,FALSE)="②同種の他の契約の予定価格を類推されるおそれがあるため公表しない","同種の他の契約の予定価格を類推されるおそれがあるため公表しない",IF(VLOOKUP(A67,#REF!,23,FALSE)="－","－",IF(VLOOKUP(A67,#REF!,7,FALSE)&lt;&gt;"",TEXT(VLOOKUP(A67,#REF!,16,FALSE),"#,##0円")&amp;CHAR(10)&amp;"(A)",VLOOKUP(A67,#REF!,16,FALSE))))))</f>
        <v/>
      </c>
      <c r="I67" s="5" t="str">
        <f>IF(A67="","",VLOOKUP(A67,#REF!,17,FALSE))</f>
        <v/>
      </c>
      <c r="J67" s="6" t="str">
        <f>IF(A67="","",IF(VLOOKUP(A67,#REF!,16,FALSE)="他官署で調達手続きを実施のため","－",IF(VLOOKUP(A67,#REF!,23,FALSE)="②同種の他の契約の予定価格を類推されるおそれがあるため公表しない","－",IF(VLOOKUP(A67,#REF!,23,FALSE)="－","－",IF(VLOOKUP(A67,#REF!,7,FALSE)&lt;&gt;"",TEXT(VLOOKUP(A67,#REF!,19,FALSE),"#.0%")&amp;CHAR(10)&amp;"(B/A×100)",VLOOKUP(A67,#REF!,19,FALSE))))))</f>
        <v/>
      </c>
      <c r="K67" s="7" t="str">
        <f>IF(A67="","",IF(VLOOKUP(A67,#REF!,12,FALSE)="①公益社団法人","公社",IF(VLOOKUP(A67,#REF!,12,FALSE)="②公益財団法人","公財","")))</f>
        <v/>
      </c>
      <c r="L67" s="7" t="str">
        <f>IF(A67="","",VLOOKUP(A67,#REF!,13,FALSE))</f>
        <v/>
      </c>
      <c r="M67" s="8" t="str">
        <f>IF(A67="","",IF(VLOOKUP(A67,#REF!,13,FALSE)="国所管",VLOOKUP(A67,#REF!,24,FALSE),""))</f>
        <v/>
      </c>
      <c r="N67" s="9" t="str">
        <f>IF(A67="","",IF(AND(P67="○",O67="分担契約/単価契約"),"単価契約"&amp;CHAR(10)&amp;"予定調達総額 "&amp;TEXT(VLOOKUP(A67,#REF!,16,FALSE),"#,##0円")&amp;"(B)"&amp;CHAR(10)&amp;"分担契約"&amp;CHAR(10)&amp;VLOOKUP(A67,#REF!,32,FALSE),IF(AND(P67="○",O67="分担契約"),"分担契約"&amp;CHAR(10)&amp;"契約総額 "&amp;TEXT(VLOOKUP(A67,#REF!,16,FALSE),"#,##0円")&amp;"(B)"&amp;CHAR(10)&amp;VLOOKUP(A67,#REF!,32,FALSE),(IF(O67="分担契約/単価契約","単価契約"&amp;CHAR(10)&amp;"予定調達総額 "&amp;TEXT(VLOOKUP(A67,#REF!,16,FALSE),"#,##0円")&amp;CHAR(10)&amp;"分担契約"&amp;CHAR(10)&amp;VLOOKUP(A67,#REF!,32,FALSE),IF(O67="分担契約","分担契約"&amp;CHAR(10)&amp;"契約総額 "&amp;TEXT(VLOOKUP(A67,#REF!,16,FALSE),"#,##0円")&amp;CHAR(10)&amp;VLOOKUP(A67,#REF!,32,FALSE),IF(O67="単価契約","単価契約"&amp;CHAR(10)&amp;"予定調達総額 "&amp;TEXT(VLOOKUP(A67,#REF!,16,FALSE),"#,##0円")&amp;CHAR(10)&amp;VLOOKUP(A67,#REF!,32,FALSE),VLOOKUP(A67,#REF!,32,FALSE))))))))</f>
        <v/>
      </c>
      <c r="O67" s="15" t="str">
        <f>IF(A67="","",VLOOKUP(A67,#REF!,53,FALSE))</f>
        <v/>
      </c>
      <c r="P67" s="15" t="str">
        <f>IF(A67="","",IF(VLOOKUP(A67,#REF!,14,FALSE)="他官署で調達手続きを実施のため","×",IF(VLOOKUP(A67,#REF!,21,FALSE)="②同種の他の契約の予定価格を類推されるおそれがあるため公表しない","×","○")))</f>
        <v/>
      </c>
    </row>
    <row r="68" spans="1:16" s="15" customFormat="1" ht="69.95" customHeight="1">
      <c r="A68" s="21"/>
      <c r="B68" s="2" t="str">
        <f>IF(A68="","",VLOOKUP(A68,#REF!,5,FALSE))</f>
        <v/>
      </c>
      <c r="C68" s="1" t="str">
        <f>IF(A68="","",VLOOKUP(A68,#REF!,6,FALSE))</f>
        <v/>
      </c>
      <c r="D68" s="20" t="str">
        <f>IF(A68="","",VLOOKUP(A68,#REF!,9,FALSE))</f>
        <v/>
      </c>
      <c r="E68" s="2" t="str">
        <f>IF(A68="","",VLOOKUP(A68,#REF!,10,FALSE))</f>
        <v/>
      </c>
      <c r="F68" s="3" t="str">
        <f>IF(A68="","",VLOOKUP(A68,#REF!,11,FALSE))</f>
        <v/>
      </c>
      <c r="G68" s="4" t="str">
        <f>IF(A68="","",IF(VLOOKUP(A68,#REF!,14,FALSE)="②一般競争入札（総合評価方式）","一般競争入札"&amp;CHAR(10)&amp;"（総合評価方式）","一般競争入札"))</f>
        <v/>
      </c>
      <c r="H68" s="5" t="str">
        <f>IF(A68="","",IF(VLOOKUP(A68,#REF!,16,FALSE)="他官署で調達手続きを実施のため","他官署で調達手続きを実施のため",IF(VLOOKUP(A68,#REF!,23,FALSE)="②同種の他の契約の予定価格を類推されるおそれがあるため公表しない","同種の他の契約の予定価格を類推されるおそれがあるため公表しない",IF(VLOOKUP(A68,#REF!,23,FALSE)="－","－",IF(VLOOKUP(A68,#REF!,7,FALSE)&lt;&gt;"",TEXT(VLOOKUP(A68,#REF!,16,FALSE),"#,##0円")&amp;CHAR(10)&amp;"(A)",VLOOKUP(A68,#REF!,16,FALSE))))))</f>
        <v/>
      </c>
      <c r="I68" s="5" t="str">
        <f>IF(A68="","",VLOOKUP(A68,#REF!,17,FALSE))</f>
        <v/>
      </c>
      <c r="J68" s="6" t="str">
        <f>IF(A68="","",IF(VLOOKUP(A68,#REF!,16,FALSE)="他官署で調達手続きを実施のため","－",IF(VLOOKUP(A68,#REF!,23,FALSE)="②同種の他の契約の予定価格を類推されるおそれがあるため公表しない","－",IF(VLOOKUP(A68,#REF!,23,FALSE)="－","－",IF(VLOOKUP(A68,#REF!,7,FALSE)&lt;&gt;"",TEXT(VLOOKUP(A68,#REF!,19,FALSE),"#.0%")&amp;CHAR(10)&amp;"(B/A×100)",VLOOKUP(A68,#REF!,19,FALSE))))))</f>
        <v/>
      </c>
      <c r="K68" s="7" t="str">
        <f>IF(A68="","",IF(VLOOKUP(A68,#REF!,12,FALSE)="①公益社団法人","公社",IF(VLOOKUP(A68,#REF!,12,FALSE)="②公益財団法人","公財","")))</f>
        <v/>
      </c>
      <c r="L68" s="7" t="str">
        <f>IF(A68="","",VLOOKUP(A68,#REF!,13,FALSE))</f>
        <v/>
      </c>
      <c r="M68" s="8" t="str">
        <f>IF(A68="","",IF(VLOOKUP(A68,#REF!,13,FALSE)="国所管",VLOOKUP(A68,#REF!,24,FALSE),""))</f>
        <v/>
      </c>
      <c r="N68" s="9" t="str">
        <f>IF(A68="","",IF(AND(P68="○",O68="分担契約/単価契約"),"単価契約"&amp;CHAR(10)&amp;"予定調達総額 "&amp;TEXT(VLOOKUP(A68,#REF!,16,FALSE),"#,##0円")&amp;"(B)"&amp;CHAR(10)&amp;"分担契約"&amp;CHAR(10)&amp;VLOOKUP(A68,#REF!,32,FALSE),IF(AND(P68="○",O68="分担契約"),"分担契約"&amp;CHAR(10)&amp;"契約総額 "&amp;TEXT(VLOOKUP(A68,#REF!,16,FALSE),"#,##0円")&amp;"(B)"&amp;CHAR(10)&amp;VLOOKUP(A68,#REF!,32,FALSE),(IF(O68="分担契約/単価契約","単価契約"&amp;CHAR(10)&amp;"予定調達総額 "&amp;TEXT(VLOOKUP(A68,#REF!,16,FALSE),"#,##0円")&amp;CHAR(10)&amp;"分担契約"&amp;CHAR(10)&amp;VLOOKUP(A68,#REF!,32,FALSE),IF(O68="分担契約","分担契約"&amp;CHAR(10)&amp;"契約総額 "&amp;TEXT(VLOOKUP(A68,#REF!,16,FALSE),"#,##0円")&amp;CHAR(10)&amp;VLOOKUP(A68,#REF!,32,FALSE),IF(O68="単価契約","単価契約"&amp;CHAR(10)&amp;"予定調達総額 "&amp;TEXT(VLOOKUP(A68,#REF!,16,FALSE),"#,##0円")&amp;CHAR(10)&amp;VLOOKUP(A68,#REF!,32,FALSE),VLOOKUP(A68,#REF!,32,FALSE))))))))</f>
        <v/>
      </c>
      <c r="O68" s="15" t="str">
        <f>IF(A68="","",VLOOKUP(A68,#REF!,53,FALSE))</f>
        <v/>
      </c>
      <c r="P68" s="15" t="str">
        <f>IF(A68="","",IF(VLOOKUP(A68,#REF!,14,FALSE)="他官署で調達手続きを実施のため","×",IF(VLOOKUP(A68,#REF!,21,FALSE)="②同種の他の契約の予定価格を類推されるおそれがあるため公表しない","×","○")))</f>
        <v/>
      </c>
    </row>
    <row r="69" spans="1:16" s="15" customFormat="1" ht="69.95" customHeight="1">
      <c r="A69" s="21"/>
      <c r="B69" s="2" t="str">
        <f>IF(A69="","",VLOOKUP(A69,#REF!,5,FALSE))</f>
        <v/>
      </c>
      <c r="C69" s="1" t="str">
        <f>IF(A69="","",VLOOKUP(A69,#REF!,6,FALSE))</f>
        <v/>
      </c>
      <c r="D69" s="20" t="str">
        <f>IF(A69="","",VLOOKUP(A69,#REF!,9,FALSE))</f>
        <v/>
      </c>
      <c r="E69" s="2" t="str">
        <f>IF(A69="","",VLOOKUP(A69,#REF!,10,FALSE))</f>
        <v/>
      </c>
      <c r="F69" s="3" t="str">
        <f>IF(A69="","",VLOOKUP(A69,#REF!,11,FALSE))</f>
        <v/>
      </c>
      <c r="G69" s="4" t="str">
        <f>IF(A69="","",IF(VLOOKUP(A69,#REF!,14,FALSE)="②一般競争入札（総合評価方式）","一般競争入札"&amp;CHAR(10)&amp;"（総合評価方式）","一般競争入札"))</f>
        <v/>
      </c>
      <c r="H69" s="5" t="str">
        <f>IF(A69="","",IF(VLOOKUP(A69,#REF!,16,FALSE)="他官署で調達手続きを実施のため","他官署で調達手続きを実施のため",IF(VLOOKUP(A69,#REF!,23,FALSE)="②同種の他の契約の予定価格を類推されるおそれがあるため公表しない","同種の他の契約の予定価格を類推されるおそれがあるため公表しない",IF(VLOOKUP(A69,#REF!,23,FALSE)="－","－",IF(VLOOKUP(A69,#REF!,7,FALSE)&lt;&gt;"",TEXT(VLOOKUP(A69,#REF!,16,FALSE),"#,##0円")&amp;CHAR(10)&amp;"(A)",VLOOKUP(A69,#REF!,16,FALSE))))))</f>
        <v/>
      </c>
      <c r="I69" s="5" t="str">
        <f>IF(A69="","",VLOOKUP(A69,#REF!,17,FALSE))</f>
        <v/>
      </c>
      <c r="J69" s="6" t="str">
        <f>IF(A69="","",IF(VLOOKUP(A69,#REF!,16,FALSE)="他官署で調達手続きを実施のため","－",IF(VLOOKUP(A69,#REF!,23,FALSE)="②同種の他の契約の予定価格を類推されるおそれがあるため公表しない","－",IF(VLOOKUP(A69,#REF!,23,FALSE)="－","－",IF(VLOOKUP(A69,#REF!,7,FALSE)&lt;&gt;"",TEXT(VLOOKUP(A69,#REF!,19,FALSE),"#.0%")&amp;CHAR(10)&amp;"(B/A×100)",VLOOKUP(A69,#REF!,19,FALSE))))))</f>
        <v/>
      </c>
      <c r="K69" s="7" t="str">
        <f>IF(A69="","",IF(VLOOKUP(A69,#REF!,12,FALSE)="①公益社団法人","公社",IF(VLOOKUP(A69,#REF!,12,FALSE)="②公益財団法人","公財","")))</f>
        <v/>
      </c>
      <c r="L69" s="7" t="str">
        <f>IF(A69="","",VLOOKUP(A69,#REF!,13,FALSE))</f>
        <v/>
      </c>
      <c r="M69" s="8" t="str">
        <f>IF(A69="","",IF(VLOOKUP(A69,#REF!,13,FALSE)="国所管",VLOOKUP(A69,#REF!,24,FALSE),""))</f>
        <v/>
      </c>
      <c r="N69" s="9" t="str">
        <f>IF(A69="","",IF(AND(P69="○",O69="分担契約/単価契約"),"単価契約"&amp;CHAR(10)&amp;"予定調達総額 "&amp;TEXT(VLOOKUP(A69,#REF!,16,FALSE),"#,##0円")&amp;"(B)"&amp;CHAR(10)&amp;"分担契約"&amp;CHAR(10)&amp;VLOOKUP(A69,#REF!,32,FALSE),IF(AND(P69="○",O69="分担契約"),"分担契約"&amp;CHAR(10)&amp;"契約総額 "&amp;TEXT(VLOOKUP(A69,#REF!,16,FALSE),"#,##0円")&amp;"(B)"&amp;CHAR(10)&amp;VLOOKUP(A69,#REF!,32,FALSE),(IF(O69="分担契約/単価契約","単価契約"&amp;CHAR(10)&amp;"予定調達総額 "&amp;TEXT(VLOOKUP(A69,#REF!,16,FALSE),"#,##0円")&amp;CHAR(10)&amp;"分担契約"&amp;CHAR(10)&amp;VLOOKUP(A69,#REF!,32,FALSE),IF(O69="分担契約","分担契約"&amp;CHAR(10)&amp;"契約総額 "&amp;TEXT(VLOOKUP(A69,#REF!,16,FALSE),"#,##0円")&amp;CHAR(10)&amp;VLOOKUP(A69,#REF!,32,FALSE),IF(O69="単価契約","単価契約"&amp;CHAR(10)&amp;"予定調達総額 "&amp;TEXT(VLOOKUP(A69,#REF!,16,FALSE),"#,##0円")&amp;CHAR(10)&amp;VLOOKUP(A69,#REF!,32,FALSE),VLOOKUP(A69,#REF!,32,FALSE))))))))</f>
        <v/>
      </c>
      <c r="O69" s="15" t="str">
        <f>IF(A69="","",VLOOKUP(A69,#REF!,53,FALSE))</f>
        <v/>
      </c>
      <c r="P69" s="15" t="str">
        <f>IF(A69="","",IF(VLOOKUP(A69,#REF!,14,FALSE)="他官署で調達手続きを実施のため","×",IF(VLOOKUP(A69,#REF!,21,FALSE)="②同種の他の契約の予定価格を類推されるおそれがあるため公表しない","×","○")))</f>
        <v/>
      </c>
    </row>
    <row r="70" spans="1:16" s="15" customFormat="1" ht="69.95" customHeight="1">
      <c r="A70" s="21"/>
      <c r="B70" s="2" t="str">
        <f>IF(A70="","",VLOOKUP(A70,#REF!,5,FALSE))</f>
        <v/>
      </c>
      <c r="C70" s="1" t="str">
        <f>IF(A70="","",VLOOKUP(A70,#REF!,6,FALSE))</f>
        <v/>
      </c>
      <c r="D70" s="20" t="str">
        <f>IF(A70="","",VLOOKUP(A70,#REF!,9,FALSE))</f>
        <v/>
      </c>
      <c r="E70" s="2" t="str">
        <f>IF(A70="","",VLOOKUP(A70,#REF!,10,FALSE))</f>
        <v/>
      </c>
      <c r="F70" s="3" t="str">
        <f>IF(A70="","",VLOOKUP(A70,#REF!,11,FALSE))</f>
        <v/>
      </c>
      <c r="G70" s="4" t="str">
        <f>IF(A70="","",IF(VLOOKUP(A70,#REF!,14,FALSE)="②一般競争入札（総合評価方式）","一般競争入札"&amp;CHAR(10)&amp;"（総合評価方式）","一般競争入札"))</f>
        <v/>
      </c>
      <c r="H70" s="5" t="str">
        <f>IF(A70="","",IF(VLOOKUP(A70,#REF!,16,FALSE)="他官署で調達手続きを実施のため","他官署で調達手続きを実施のため",IF(VLOOKUP(A70,#REF!,23,FALSE)="②同種の他の契約の予定価格を類推されるおそれがあるため公表しない","同種の他の契約の予定価格を類推されるおそれがあるため公表しない",IF(VLOOKUP(A70,#REF!,23,FALSE)="－","－",IF(VLOOKUP(A70,#REF!,7,FALSE)&lt;&gt;"",TEXT(VLOOKUP(A70,#REF!,16,FALSE),"#,##0円")&amp;CHAR(10)&amp;"(A)",VLOOKUP(A70,#REF!,16,FALSE))))))</f>
        <v/>
      </c>
      <c r="I70" s="5" t="str">
        <f>IF(A70="","",VLOOKUP(A70,#REF!,17,FALSE))</f>
        <v/>
      </c>
      <c r="J70" s="6" t="str">
        <f>IF(A70="","",IF(VLOOKUP(A70,#REF!,16,FALSE)="他官署で調達手続きを実施のため","－",IF(VLOOKUP(A70,#REF!,23,FALSE)="②同種の他の契約の予定価格を類推されるおそれがあるため公表しない","－",IF(VLOOKUP(A70,#REF!,23,FALSE)="－","－",IF(VLOOKUP(A70,#REF!,7,FALSE)&lt;&gt;"",TEXT(VLOOKUP(A70,#REF!,19,FALSE),"#.0%")&amp;CHAR(10)&amp;"(B/A×100)",VLOOKUP(A70,#REF!,19,FALSE))))))</f>
        <v/>
      </c>
      <c r="K70" s="7" t="str">
        <f>IF(A70="","",IF(VLOOKUP(A70,#REF!,12,FALSE)="①公益社団法人","公社",IF(VLOOKUP(A70,#REF!,12,FALSE)="②公益財団法人","公財","")))</f>
        <v/>
      </c>
      <c r="L70" s="7" t="str">
        <f>IF(A70="","",VLOOKUP(A70,#REF!,13,FALSE))</f>
        <v/>
      </c>
      <c r="M70" s="8" t="str">
        <f>IF(A70="","",IF(VLOOKUP(A70,#REF!,13,FALSE)="国所管",VLOOKUP(A70,#REF!,24,FALSE),""))</f>
        <v/>
      </c>
      <c r="N70" s="9" t="str">
        <f>IF(A70="","",IF(AND(P70="○",O70="分担契約/単価契約"),"単価契約"&amp;CHAR(10)&amp;"予定調達総額 "&amp;TEXT(VLOOKUP(A70,#REF!,16,FALSE),"#,##0円")&amp;"(B)"&amp;CHAR(10)&amp;"分担契約"&amp;CHAR(10)&amp;VLOOKUP(A70,#REF!,32,FALSE),IF(AND(P70="○",O70="分担契約"),"分担契約"&amp;CHAR(10)&amp;"契約総額 "&amp;TEXT(VLOOKUP(A70,#REF!,16,FALSE),"#,##0円")&amp;"(B)"&amp;CHAR(10)&amp;VLOOKUP(A70,#REF!,32,FALSE),(IF(O70="分担契約/単価契約","単価契約"&amp;CHAR(10)&amp;"予定調達総額 "&amp;TEXT(VLOOKUP(A70,#REF!,16,FALSE),"#,##0円")&amp;CHAR(10)&amp;"分担契約"&amp;CHAR(10)&amp;VLOOKUP(A70,#REF!,32,FALSE),IF(O70="分担契約","分担契約"&amp;CHAR(10)&amp;"契約総額 "&amp;TEXT(VLOOKUP(A70,#REF!,16,FALSE),"#,##0円")&amp;CHAR(10)&amp;VLOOKUP(A70,#REF!,32,FALSE),IF(O70="単価契約","単価契約"&amp;CHAR(10)&amp;"予定調達総額 "&amp;TEXT(VLOOKUP(A70,#REF!,16,FALSE),"#,##0円")&amp;CHAR(10)&amp;VLOOKUP(A70,#REF!,32,FALSE),VLOOKUP(A70,#REF!,32,FALSE))))))))</f>
        <v/>
      </c>
      <c r="O70" s="15" t="str">
        <f>IF(A70="","",VLOOKUP(A70,#REF!,53,FALSE))</f>
        <v/>
      </c>
      <c r="P70" s="15" t="str">
        <f>IF(A70="","",IF(VLOOKUP(A70,#REF!,14,FALSE)="他官署で調達手続きを実施のため","×",IF(VLOOKUP(A70,#REF!,21,FALSE)="②同種の他の契約の予定価格を類推されるおそれがあるため公表しない","×","○")))</f>
        <v/>
      </c>
    </row>
    <row r="71" spans="1:16" s="15" customFormat="1" ht="69.95" customHeight="1">
      <c r="A71" s="21"/>
      <c r="B71" s="2" t="str">
        <f>IF(A71="","",VLOOKUP(A71,#REF!,5,FALSE))</f>
        <v/>
      </c>
      <c r="C71" s="1" t="str">
        <f>IF(A71="","",VLOOKUP(A71,#REF!,6,FALSE))</f>
        <v/>
      </c>
      <c r="D71" s="20" t="str">
        <f>IF(A71="","",VLOOKUP(A71,#REF!,9,FALSE))</f>
        <v/>
      </c>
      <c r="E71" s="2" t="str">
        <f>IF(A71="","",VLOOKUP(A71,#REF!,10,FALSE))</f>
        <v/>
      </c>
      <c r="F71" s="3" t="str">
        <f>IF(A71="","",VLOOKUP(A71,#REF!,11,FALSE))</f>
        <v/>
      </c>
      <c r="G71" s="4" t="str">
        <f>IF(A71="","",IF(VLOOKUP(A71,#REF!,14,FALSE)="②一般競争入札（総合評価方式）","一般競争入札"&amp;CHAR(10)&amp;"（総合評価方式）","一般競争入札"))</f>
        <v/>
      </c>
      <c r="H71" s="5" t="str">
        <f>IF(A71="","",IF(VLOOKUP(A71,#REF!,16,FALSE)="他官署で調達手続きを実施のため","他官署で調達手続きを実施のため",IF(VLOOKUP(A71,#REF!,23,FALSE)="②同種の他の契約の予定価格を類推されるおそれがあるため公表しない","同種の他の契約の予定価格を類推されるおそれがあるため公表しない",IF(VLOOKUP(A71,#REF!,23,FALSE)="－","－",IF(VLOOKUP(A71,#REF!,7,FALSE)&lt;&gt;"",TEXT(VLOOKUP(A71,#REF!,16,FALSE),"#,##0円")&amp;CHAR(10)&amp;"(A)",VLOOKUP(A71,#REF!,16,FALSE))))))</f>
        <v/>
      </c>
      <c r="I71" s="5" t="str">
        <f>IF(A71="","",VLOOKUP(A71,#REF!,17,FALSE))</f>
        <v/>
      </c>
      <c r="J71" s="6" t="str">
        <f>IF(A71="","",IF(VLOOKUP(A71,#REF!,16,FALSE)="他官署で調達手続きを実施のため","－",IF(VLOOKUP(A71,#REF!,23,FALSE)="②同種の他の契約の予定価格を類推されるおそれがあるため公表しない","－",IF(VLOOKUP(A71,#REF!,23,FALSE)="－","－",IF(VLOOKUP(A71,#REF!,7,FALSE)&lt;&gt;"",TEXT(VLOOKUP(A71,#REF!,19,FALSE),"#.0%")&amp;CHAR(10)&amp;"(B/A×100)",VLOOKUP(A71,#REF!,19,FALSE))))))</f>
        <v/>
      </c>
      <c r="K71" s="7" t="str">
        <f>IF(A71="","",IF(VLOOKUP(A71,#REF!,12,FALSE)="①公益社団法人","公社",IF(VLOOKUP(A71,#REF!,12,FALSE)="②公益財団法人","公財","")))</f>
        <v/>
      </c>
      <c r="L71" s="7" t="str">
        <f>IF(A71="","",VLOOKUP(A71,#REF!,13,FALSE))</f>
        <v/>
      </c>
      <c r="M71" s="8" t="str">
        <f>IF(A71="","",IF(VLOOKUP(A71,#REF!,13,FALSE)="国所管",VLOOKUP(A71,#REF!,24,FALSE),""))</f>
        <v/>
      </c>
      <c r="N71" s="9" t="str">
        <f>IF(A71="","",IF(AND(P71="○",O71="分担契約/単価契約"),"単価契約"&amp;CHAR(10)&amp;"予定調達総額 "&amp;TEXT(VLOOKUP(A71,#REF!,16,FALSE),"#,##0円")&amp;"(B)"&amp;CHAR(10)&amp;"分担契約"&amp;CHAR(10)&amp;VLOOKUP(A71,#REF!,32,FALSE),IF(AND(P71="○",O71="分担契約"),"分担契約"&amp;CHAR(10)&amp;"契約総額 "&amp;TEXT(VLOOKUP(A71,#REF!,16,FALSE),"#,##0円")&amp;"(B)"&amp;CHAR(10)&amp;VLOOKUP(A71,#REF!,32,FALSE),(IF(O71="分担契約/単価契約","単価契約"&amp;CHAR(10)&amp;"予定調達総額 "&amp;TEXT(VLOOKUP(A71,#REF!,16,FALSE),"#,##0円")&amp;CHAR(10)&amp;"分担契約"&amp;CHAR(10)&amp;VLOOKUP(A71,#REF!,32,FALSE),IF(O71="分担契約","分担契約"&amp;CHAR(10)&amp;"契約総額 "&amp;TEXT(VLOOKUP(A71,#REF!,16,FALSE),"#,##0円")&amp;CHAR(10)&amp;VLOOKUP(A71,#REF!,32,FALSE),IF(O71="単価契約","単価契約"&amp;CHAR(10)&amp;"予定調達総額 "&amp;TEXT(VLOOKUP(A71,#REF!,16,FALSE),"#,##0円")&amp;CHAR(10)&amp;VLOOKUP(A71,#REF!,32,FALSE),VLOOKUP(A71,#REF!,32,FALSE))))))))</f>
        <v/>
      </c>
      <c r="O71" s="15" t="str">
        <f>IF(A71="","",VLOOKUP(A71,#REF!,53,FALSE))</f>
        <v/>
      </c>
      <c r="P71" s="15" t="str">
        <f>IF(A71="","",IF(VLOOKUP(A71,#REF!,14,FALSE)="他官署で調達手続きを実施のため","×",IF(VLOOKUP(A71,#REF!,21,FALSE)="②同種の他の契約の予定価格を類推されるおそれがあるため公表しない","×","○")))</f>
        <v/>
      </c>
    </row>
    <row r="72" spans="1:16" s="15" customFormat="1" ht="69.95" customHeight="1">
      <c r="A72" s="21"/>
      <c r="B72" s="2" t="str">
        <f>IF(A72="","",VLOOKUP(A72,#REF!,5,FALSE))</f>
        <v/>
      </c>
      <c r="C72" s="1" t="str">
        <f>IF(A72="","",VLOOKUP(A72,#REF!,6,FALSE))</f>
        <v/>
      </c>
      <c r="D72" s="20" t="str">
        <f>IF(A72="","",VLOOKUP(A72,#REF!,9,FALSE))</f>
        <v/>
      </c>
      <c r="E72" s="2" t="str">
        <f>IF(A72="","",VLOOKUP(A72,#REF!,10,FALSE))</f>
        <v/>
      </c>
      <c r="F72" s="3" t="str">
        <f>IF(A72="","",VLOOKUP(A72,#REF!,11,FALSE))</f>
        <v/>
      </c>
      <c r="G72" s="4" t="str">
        <f>IF(A72="","",IF(VLOOKUP(A72,#REF!,14,FALSE)="②一般競争入札（総合評価方式）","一般競争入札"&amp;CHAR(10)&amp;"（総合評価方式）","一般競争入札"))</f>
        <v/>
      </c>
      <c r="H72" s="5" t="str">
        <f>IF(A72="","",IF(VLOOKUP(A72,#REF!,16,FALSE)="他官署で調達手続きを実施のため","他官署で調達手続きを実施のため",IF(VLOOKUP(A72,#REF!,23,FALSE)="②同種の他の契約の予定価格を類推されるおそれがあるため公表しない","同種の他の契約の予定価格を類推されるおそれがあるため公表しない",IF(VLOOKUP(A72,#REF!,23,FALSE)="－","－",IF(VLOOKUP(A72,#REF!,7,FALSE)&lt;&gt;"",TEXT(VLOOKUP(A72,#REF!,16,FALSE),"#,##0円")&amp;CHAR(10)&amp;"(A)",VLOOKUP(A72,#REF!,16,FALSE))))))</f>
        <v/>
      </c>
      <c r="I72" s="5" t="str">
        <f>IF(A72="","",VLOOKUP(A72,#REF!,17,FALSE))</f>
        <v/>
      </c>
      <c r="J72" s="6" t="str">
        <f>IF(A72="","",IF(VLOOKUP(A72,#REF!,16,FALSE)="他官署で調達手続きを実施のため","－",IF(VLOOKUP(A72,#REF!,23,FALSE)="②同種の他の契約の予定価格を類推されるおそれがあるため公表しない","－",IF(VLOOKUP(A72,#REF!,23,FALSE)="－","－",IF(VLOOKUP(A72,#REF!,7,FALSE)&lt;&gt;"",TEXT(VLOOKUP(A72,#REF!,19,FALSE),"#.0%")&amp;CHAR(10)&amp;"(B/A×100)",VLOOKUP(A72,#REF!,19,FALSE))))))</f>
        <v/>
      </c>
      <c r="K72" s="7" t="str">
        <f>IF(A72="","",IF(VLOOKUP(A72,#REF!,12,FALSE)="①公益社団法人","公社",IF(VLOOKUP(A72,#REF!,12,FALSE)="②公益財団法人","公財","")))</f>
        <v/>
      </c>
      <c r="L72" s="7" t="str">
        <f>IF(A72="","",VLOOKUP(A72,#REF!,13,FALSE))</f>
        <v/>
      </c>
      <c r="M72" s="8" t="str">
        <f>IF(A72="","",IF(VLOOKUP(A72,#REF!,13,FALSE)="国所管",VLOOKUP(A72,#REF!,24,FALSE),""))</f>
        <v/>
      </c>
      <c r="N72" s="9" t="str">
        <f>IF(A72="","",IF(AND(P72="○",O72="分担契約/単価契約"),"単価契約"&amp;CHAR(10)&amp;"予定調達総額 "&amp;TEXT(VLOOKUP(A72,#REF!,16,FALSE),"#,##0円")&amp;"(B)"&amp;CHAR(10)&amp;"分担契約"&amp;CHAR(10)&amp;VLOOKUP(A72,#REF!,32,FALSE),IF(AND(P72="○",O72="分担契約"),"分担契約"&amp;CHAR(10)&amp;"契約総額 "&amp;TEXT(VLOOKUP(A72,#REF!,16,FALSE),"#,##0円")&amp;"(B)"&amp;CHAR(10)&amp;VLOOKUP(A72,#REF!,32,FALSE),(IF(O72="分担契約/単価契約","単価契約"&amp;CHAR(10)&amp;"予定調達総額 "&amp;TEXT(VLOOKUP(A72,#REF!,16,FALSE),"#,##0円")&amp;CHAR(10)&amp;"分担契約"&amp;CHAR(10)&amp;VLOOKUP(A72,#REF!,32,FALSE),IF(O72="分担契約","分担契約"&amp;CHAR(10)&amp;"契約総額 "&amp;TEXT(VLOOKUP(A72,#REF!,16,FALSE),"#,##0円")&amp;CHAR(10)&amp;VLOOKUP(A72,#REF!,32,FALSE),IF(O72="単価契約","単価契約"&amp;CHAR(10)&amp;"予定調達総額 "&amp;TEXT(VLOOKUP(A72,#REF!,16,FALSE),"#,##0円")&amp;CHAR(10)&amp;VLOOKUP(A72,#REF!,32,FALSE),VLOOKUP(A72,#REF!,32,FALSE))))))))</f>
        <v/>
      </c>
      <c r="O72" s="15" t="str">
        <f>IF(A72="","",VLOOKUP(A72,#REF!,53,FALSE))</f>
        <v/>
      </c>
      <c r="P72" s="15" t="str">
        <f>IF(A72="","",IF(VLOOKUP(A72,#REF!,14,FALSE)="他官署で調達手続きを実施のため","×",IF(VLOOKUP(A72,#REF!,21,FALSE)="②同種の他の契約の予定価格を類推されるおそれがあるため公表しない","×","○")))</f>
        <v/>
      </c>
    </row>
    <row r="73" spans="1:16" s="15" customFormat="1" ht="69.95" customHeight="1">
      <c r="A73" s="21"/>
      <c r="B73" s="2" t="str">
        <f>IF(A73="","",VLOOKUP(A73,#REF!,5,FALSE))</f>
        <v/>
      </c>
      <c r="C73" s="1" t="str">
        <f>IF(A73="","",VLOOKUP(A73,#REF!,6,FALSE))</f>
        <v/>
      </c>
      <c r="D73" s="20" t="str">
        <f>IF(A73="","",VLOOKUP(A73,#REF!,9,FALSE))</f>
        <v/>
      </c>
      <c r="E73" s="2" t="str">
        <f>IF(A73="","",VLOOKUP(A73,#REF!,10,FALSE))</f>
        <v/>
      </c>
      <c r="F73" s="3" t="str">
        <f>IF(A73="","",VLOOKUP(A73,#REF!,11,FALSE))</f>
        <v/>
      </c>
      <c r="G73" s="4" t="str">
        <f>IF(A73="","",IF(VLOOKUP(A73,#REF!,14,FALSE)="②一般競争入札（総合評価方式）","一般競争入札"&amp;CHAR(10)&amp;"（総合評価方式）","一般競争入札"))</f>
        <v/>
      </c>
      <c r="H73" s="5" t="str">
        <f>IF(A73="","",IF(VLOOKUP(A73,#REF!,16,FALSE)="他官署で調達手続きを実施のため","他官署で調達手続きを実施のため",IF(VLOOKUP(A73,#REF!,23,FALSE)="②同種の他の契約の予定価格を類推されるおそれがあるため公表しない","同種の他の契約の予定価格を類推されるおそれがあるため公表しない",IF(VLOOKUP(A73,#REF!,23,FALSE)="－","－",IF(VLOOKUP(A73,#REF!,7,FALSE)&lt;&gt;"",TEXT(VLOOKUP(A73,#REF!,16,FALSE),"#,##0円")&amp;CHAR(10)&amp;"(A)",VLOOKUP(A73,#REF!,16,FALSE))))))</f>
        <v/>
      </c>
      <c r="I73" s="5" t="str">
        <f>IF(A73="","",VLOOKUP(A73,#REF!,17,FALSE))</f>
        <v/>
      </c>
      <c r="J73" s="6" t="str">
        <f>IF(A73="","",IF(VLOOKUP(A73,#REF!,16,FALSE)="他官署で調達手続きを実施のため","－",IF(VLOOKUP(A73,#REF!,23,FALSE)="②同種の他の契約の予定価格を類推されるおそれがあるため公表しない","－",IF(VLOOKUP(A73,#REF!,23,FALSE)="－","－",IF(VLOOKUP(A73,#REF!,7,FALSE)&lt;&gt;"",TEXT(VLOOKUP(A73,#REF!,19,FALSE),"#.0%")&amp;CHAR(10)&amp;"(B/A×100)",VLOOKUP(A73,#REF!,19,FALSE))))))</f>
        <v/>
      </c>
      <c r="K73" s="7" t="str">
        <f>IF(A73="","",IF(VLOOKUP(A73,#REF!,12,FALSE)="①公益社団法人","公社",IF(VLOOKUP(A73,#REF!,12,FALSE)="②公益財団法人","公財","")))</f>
        <v/>
      </c>
      <c r="L73" s="7" t="str">
        <f>IF(A73="","",VLOOKUP(A73,#REF!,13,FALSE))</f>
        <v/>
      </c>
      <c r="M73" s="8" t="str">
        <f>IF(A73="","",IF(VLOOKUP(A73,#REF!,13,FALSE)="国所管",VLOOKUP(A73,#REF!,24,FALSE),""))</f>
        <v/>
      </c>
      <c r="N73" s="9" t="str">
        <f>IF(A73="","",IF(AND(P73="○",O73="分担契約/単価契約"),"単価契約"&amp;CHAR(10)&amp;"予定調達総額 "&amp;TEXT(VLOOKUP(A73,#REF!,16,FALSE),"#,##0円")&amp;"(B)"&amp;CHAR(10)&amp;"分担契約"&amp;CHAR(10)&amp;VLOOKUP(A73,#REF!,32,FALSE),IF(AND(P73="○",O73="分担契約"),"分担契約"&amp;CHAR(10)&amp;"契約総額 "&amp;TEXT(VLOOKUP(A73,#REF!,16,FALSE),"#,##0円")&amp;"(B)"&amp;CHAR(10)&amp;VLOOKUP(A73,#REF!,32,FALSE),(IF(O73="分担契約/単価契約","単価契約"&amp;CHAR(10)&amp;"予定調達総額 "&amp;TEXT(VLOOKUP(A73,#REF!,16,FALSE),"#,##0円")&amp;CHAR(10)&amp;"分担契約"&amp;CHAR(10)&amp;VLOOKUP(A73,#REF!,32,FALSE),IF(O73="分担契約","分担契約"&amp;CHAR(10)&amp;"契約総額 "&amp;TEXT(VLOOKUP(A73,#REF!,16,FALSE),"#,##0円")&amp;CHAR(10)&amp;VLOOKUP(A73,#REF!,32,FALSE),IF(O73="単価契約","単価契約"&amp;CHAR(10)&amp;"予定調達総額 "&amp;TEXT(VLOOKUP(A73,#REF!,16,FALSE),"#,##0円")&amp;CHAR(10)&amp;VLOOKUP(A73,#REF!,32,FALSE),VLOOKUP(A73,#REF!,32,FALSE))))))))</f>
        <v/>
      </c>
      <c r="O73" s="15" t="str">
        <f>IF(A73="","",VLOOKUP(A73,#REF!,53,FALSE))</f>
        <v/>
      </c>
      <c r="P73" s="15" t="str">
        <f>IF(A73="","",IF(VLOOKUP(A73,#REF!,14,FALSE)="他官署で調達手続きを実施のため","×",IF(VLOOKUP(A73,#REF!,21,FALSE)="②同種の他の契約の予定価格を類推されるおそれがあるため公表しない","×","○")))</f>
        <v/>
      </c>
    </row>
    <row r="74" spans="1:16" s="15" customFormat="1" ht="69.95" customHeight="1">
      <c r="A74" s="21"/>
      <c r="B74" s="2" t="str">
        <f>IF(A74="","",VLOOKUP(A74,#REF!,5,FALSE))</f>
        <v/>
      </c>
      <c r="C74" s="1" t="str">
        <f>IF(A74="","",VLOOKUP(A74,#REF!,6,FALSE))</f>
        <v/>
      </c>
      <c r="D74" s="20" t="str">
        <f>IF(A74="","",VLOOKUP(A74,#REF!,9,FALSE))</f>
        <v/>
      </c>
      <c r="E74" s="2" t="str">
        <f>IF(A74="","",VLOOKUP(A74,#REF!,10,FALSE))</f>
        <v/>
      </c>
      <c r="F74" s="3" t="str">
        <f>IF(A74="","",VLOOKUP(A74,#REF!,11,FALSE))</f>
        <v/>
      </c>
      <c r="G74" s="4" t="str">
        <f>IF(A74="","",IF(VLOOKUP(A74,#REF!,14,FALSE)="②一般競争入札（総合評価方式）","一般競争入札"&amp;CHAR(10)&amp;"（総合評価方式）","一般競争入札"))</f>
        <v/>
      </c>
      <c r="H74" s="5" t="str">
        <f>IF(A74="","",IF(VLOOKUP(A74,#REF!,16,FALSE)="他官署で調達手続きを実施のため","他官署で調達手続きを実施のため",IF(VLOOKUP(A74,#REF!,23,FALSE)="②同種の他の契約の予定価格を類推されるおそれがあるため公表しない","同種の他の契約の予定価格を類推されるおそれがあるため公表しない",IF(VLOOKUP(A74,#REF!,23,FALSE)="－","－",IF(VLOOKUP(A74,#REF!,7,FALSE)&lt;&gt;"",TEXT(VLOOKUP(A74,#REF!,16,FALSE),"#,##0円")&amp;CHAR(10)&amp;"(A)",VLOOKUP(A74,#REF!,16,FALSE))))))</f>
        <v/>
      </c>
      <c r="I74" s="5" t="str">
        <f>IF(A74="","",VLOOKUP(A74,#REF!,17,FALSE))</f>
        <v/>
      </c>
      <c r="J74" s="6" t="str">
        <f>IF(A74="","",IF(VLOOKUP(A74,#REF!,16,FALSE)="他官署で調達手続きを実施のため","－",IF(VLOOKUP(A74,#REF!,23,FALSE)="②同種の他の契約の予定価格を類推されるおそれがあるため公表しない","－",IF(VLOOKUP(A74,#REF!,23,FALSE)="－","－",IF(VLOOKUP(A74,#REF!,7,FALSE)&lt;&gt;"",TEXT(VLOOKUP(A74,#REF!,19,FALSE),"#.0%")&amp;CHAR(10)&amp;"(B/A×100)",VLOOKUP(A74,#REF!,19,FALSE))))))</f>
        <v/>
      </c>
      <c r="K74" s="7" t="str">
        <f>IF(A74="","",IF(VLOOKUP(A74,#REF!,12,FALSE)="①公益社団法人","公社",IF(VLOOKUP(A74,#REF!,12,FALSE)="②公益財団法人","公財","")))</f>
        <v/>
      </c>
      <c r="L74" s="7" t="str">
        <f>IF(A74="","",VLOOKUP(A74,#REF!,13,FALSE))</f>
        <v/>
      </c>
      <c r="M74" s="8" t="str">
        <f>IF(A74="","",IF(VLOOKUP(A74,#REF!,13,FALSE)="国所管",VLOOKUP(A74,#REF!,24,FALSE),""))</f>
        <v/>
      </c>
      <c r="N74" s="9" t="str">
        <f>IF(A74="","",IF(AND(P74="○",O74="分担契約/単価契約"),"単価契約"&amp;CHAR(10)&amp;"予定調達総額 "&amp;TEXT(VLOOKUP(A74,#REF!,16,FALSE),"#,##0円")&amp;"(B)"&amp;CHAR(10)&amp;"分担契約"&amp;CHAR(10)&amp;VLOOKUP(A74,#REF!,32,FALSE),IF(AND(P74="○",O74="分担契約"),"分担契約"&amp;CHAR(10)&amp;"契約総額 "&amp;TEXT(VLOOKUP(A74,#REF!,16,FALSE),"#,##0円")&amp;"(B)"&amp;CHAR(10)&amp;VLOOKUP(A74,#REF!,32,FALSE),(IF(O74="分担契約/単価契約","単価契約"&amp;CHAR(10)&amp;"予定調達総額 "&amp;TEXT(VLOOKUP(A74,#REF!,16,FALSE),"#,##0円")&amp;CHAR(10)&amp;"分担契約"&amp;CHAR(10)&amp;VLOOKUP(A74,#REF!,32,FALSE),IF(O74="分担契約","分担契約"&amp;CHAR(10)&amp;"契約総額 "&amp;TEXT(VLOOKUP(A74,#REF!,16,FALSE),"#,##0円")&amp;CHAR(10)&amp;VLOOKUP(A74,#REF!,32,FALSE),IF(O74="単価契約","単価契約"&amp;CHAR(10)&amp;"予定調達総額 "&amp;TEXT(VLOOKUP(A74,#REF!,16,FALSE),"#,##0円")&amp;CHAR(10)&amp;VLOOKUP(A74,#REF!,32,FALSE),VLOOKUP(A74,#REF!,32,FALSE))))))))</f>
        <v/>
      </c>
      <c r="O74" s="15" t="str">
        <f>IF(A74="","",VLOOKUP(A74,#REF!,53,FALSE))</f>
        <v/>
      </c>
      <c r="P74" s="15" t="str">
        <f>IF(A74="","",IF(VLOOKUP(A74,#REF!,14,FALSE)="他官署で調達手続きを実施のため","×",IF(VLOOKUP(A74,#REF!,21,FALSE)="②同種の他の契約の予定価格を類推されるおそれがあるため公表しない","×","○")))</f>
        <v/>
      </c>
    </row>
    <row r="75" spans="1:16" s="15" customFormat="1" ht="69.95" customHeight="1">
      <c r="A75" s="21"/>
      <c r="B75" s="2" t="str">
        <f>IF(A75="","",VLOOKUP(A75,#REF!,5,FALSE))</f>
        <v/>
      </c>
      <c r="C75" s="1" t="str">
        <f>IF(A75="","",VLOOKUP(A75,#REF!,6,FALSE))</f>
        <v/>
      </c>
      <c r="D75" s="20" t="str">
        <f>IF(A75="","",VLOOKUP(A75,#REF!,9,FALSE))</f>
        <v/>
      </c>
      <c r="E75" s="2" t="str">
        <f>IF(A75="","",VLOOKUP(A75,#REF!,10,FALSE))</f>
        <v/>
      </c>
      <c r="F75" s="3" t="str">
        <f>IF(A75="","",VLOOKUP(A75,#REF!,11,FALSE))</f>
        <v/>
      </c>
      <c r="G75" s="4" t="str">
        <f>IF(A75="","",IF(VLOOKUP(A75,#REF!,14,FALSE)="②一般競争入札（総合評価方式）","一般競争入札"&amp;CHAR(10)&amp;"（総合評価方式）","一般競争入札"))</f>
        <v/>
      </c>
      <c r="H75" s="5" t="str">
        <f>IF(A75="","",IF(VLOOKUP(A75,#REF!,16,FALSE)="他官署で調達手続きを実施のため","他官署で調達手続きを実施のため",IF(VLOOKUP(A75,#REF!,23,FALSE)="②同種の他の契約の予定価格を類推されるおそれがあるため公表しない","同種の他の契約の予定価格を類推されるおそれがあるため公表しない",IF(VLOOKUP(A75,#REF!,23,FALSE)="－","－",IF(VLOOKUP(A75,#REF!,7,FALSE)&lt;&gt;"",TEXT(VLOOKUP(A75,#REF!,16,FALSE),"#,##0円")&amp;CHAR(10)&amp;"(A)",VLOOKUP(A75,#REF!,16,FALSE))))))</f>
        <v/>
      </c>
      <c r="I75" s="5" t="str">
        <f>IF(A75="","",VLOOKUP(A75,#REF!,17,FALSE))</f>
        <v/>
      </c>
      <c r="J75" s="6" t="str">
        <f>IF(A75="","",IF(VLOOKUP(A75,#REF!,16,FALSE)="他官署で調達手続きを実施のため","－",IF(VLOOKUP(A75,#REF!,23,FALSE)="②同種の他の契約の予定価格を類推されるおそれがあるため公表しない","－",IF(VLOOKUP(A75,#REF!,23,FALSE)="－","－",IF(VLOOKUP(A75,#REF!,7,FALSE)&lt;&gt;"",TEXT(VLOOKUP(A75,#REF!,19,FALSE),"#.0%")&amp;CHAR(10)&amp;"(B/A×100)",VLOOKUP(A75,#REF!,19,FALSE))))))</f>
        <v/>
      </c>
      <c r="K75" s="7" t="str">
        <f>IF(A75="","",IF(VLOOKUP(A75,#REF!,12,FALSE)="①公益社団法人","公社",IF(VLOOKUP(A75,#REF!,12,FALSE)="②公益財団法人","公財","")))</f>
        <v/>
      </c>
      <c r="L75" s="7" t="str">
        <f>IF(A75="","",VLOOKUP(A75,#REF!,13,FALSE))</f>
        <v/>
      </c>
      <c r="M75" s="8" t="str">
        <f>IF(A75="","",IF(VLOOKUP(A75,#REF!,13,FALSE)="国所管",VLOOKUP(A75,#REF!,24,FALSE),""))</f>
        <v/>
      </c>
      <c r="N75" s="9" t="str">
        <f>IF(A75="","",IF(AND(P75="○",O75="分担契約/単価契約"),"単価契約"&amp;CHAR(10)&amp;"予定調達総額 "&amp;TEXT(VLOOKUP(A75,#REF!,16,FALSE),"#,##0円")&amp;"(B)"&amp;CHAR(10)&amp;"分担契約"&amp;CHAR(10)&amp;VLOOKUP(A75,#REF!,32,FALSE),IF(AND(P75="○",O75="分担契約"),"分担契約"&amp;CHAR(10)&amp;"契約総額 "&amp;TEXT(VLOOKUP(A75,#REF!,16,FALSE),"#,##0円")&amp;"(B)"&amp;CHAR(10)&amp;VLOOKUP(A75,#REF!,32,FALSE),(IF(O75="分担契約/単価契約","単価契約"&amp;CHAR(10)&amp;"予定調達総額 "&amp;TEXT(VLOOKUP(A75,#REF!,16,FALSE),"#,##0円")&amp;CHAR(10)&amp;"分担契約"&amp;CHAR(10)&amp;VLOOKUP(A75,#REF!,32,FALSE),IF(O75="分担契約","分担契約"&amp;CHAR(10)&amp;"契約総額 "&amp;TEXT(VLOOKUP(A75,#REF!,16,FALSE),"#,##0円")&amp;CHAR(10)&amp;VLOOKUP(A75,#REF!,32,FALSE),IF(O75="単価契約","単価契約"&amp;CHAR(10)&amp;"予定調達総額 "&amp;TEXT(VLOOKUP(A75,#REF!,16,FALSE),"#,##0円")&amp;CHAR(10)&amp;VLOOKUP(A75,#REF!,32,FALSE),VLOOKUP(A75,#REF!,32,FALSE))))))))</f>
        <v/>
      </c>
      <c r="O75" s="15" t="str">
        <f>IF(A75="","",VLOOKUP(A75,#REF!,53,FALSE))</f>
        <v/>
      </c>
      <c r="P75" s="15" t="str">
        <f>IF(A75="","",IF(VLOOKUP(A75,#REF!,14,FALSE)="他官署で調達手続きを実施のため","×",IF(VLOOKUP(A75,#REF!,21,FALSE)="②同種の他の契約の予定価格を類推されるおそれがあるため公表しない","×","○")))</f>
        <v/>
      </c>
    </row>
    <row r="76" spans="1:16" s="15" customFormat="1" ht="69.95" customHeight="1">
      <c r="A76" s="21"/>
      <c r="B76" s="2" t="str">
        <f>IF(A76="","",VLOOKUP(A76,#REF!,5,FALSE))</f>
        <v/>
      </c>
      <c r="C76" s="1" t="str">
        <f>IF(A76="","",VLOOKUP(A76,#REF!,6,FALSE))</f>
        <v/>
      </c>
      <c r="D76" s="20" t="str">
        <f>IF(A76="","",VLOOKUP(A76,#REF!,9,FALSE))</f>
        <v/>
      </c>
      <c r="E76" s="2" t="str">
        <f>IF(A76="","",VLOOKUP(A76,#REF!,10,FALSE))</f>
        <v/>
      </c>
      <c r="F76" s="3" t="str">
        <f>IF(A76="","",VLOOKUP(A76,#REF!,11,FALSE))</f>
        <v/>
      </c>
      <c r="G76" s="4" t="str">
        <f>IF(A76="","",IF(VLOOKUP(A76,#REF!,14,FALSE)="②一般競争入札（総合評価方式）","一般競争入札"&amp;CHAR(10)&amp;"（総合評価方式）","一般競争入札"))</f>
        <v/>
      </c>
      <c r="H76" s="5" t="str">
        <f>IF(A76="","",IF(VLOOKUP(A76,#REF!,16,FALSE)="他官署で調達手続きを実施のため","他官署で調達手続きを実施のため",IF(VLOOKUP(A76,#REF!,23,FALSE)="②同種の他の契約の予定価格を類推されるおそれがあるため公表しない","同種の他の契約の予定価格を類推されるおそれがあるため公表しない",IF(VLOOKUP(A76,#REF!,23,FALSE)="－","－",IF(VLOOKUP(A76,#REF!,7,FALSE)&lt;&gt;"",TEXT(VLOOKUP(A76,#REF!,16,FALSE),"#,##0円")&amp;CHAR(10)&amp;"(A)",VLOOKUP(A76,#REF!,16,FALSE))))))</f>
        <v/>
      </c>
      <c r="I76" s="5" t="str">
        <f>IF(A76="","",VLOOKUP(A76,#REF!,17,FALSE))</f>
        <v/>
      </c>
      <c r="J76" s="6" t="str">
        <f>IF(A76="","",IF(VLOOKUP(A76,#REF!,16,FALSE)="他官署で調達手続きを実施のため","－",IF(VLOOKUP(A76,#REF!,23,FALSE)="②同種の他の契約の予定価格を類推されるおそれがあるため公表しない","－",IF(VLOOKUP(A76,#REF!,23,FALSE)="－","－",IF(VLOOKUP(A76,#REF!,7,FALSE)&lt;&gt;"",TEXT(VLOOKUP(A76,#REF!,19,FALSE),"#.0%")&amp;CHAR(10)&amp;"(B/A×100)",VLOOKUP(A76,#REF!,19,FALSE))))))</f>
        <v/>
      </c>
      <c r="K76" s="7" t="str">
        <f>IF(A76="","",IF(VLOOKUP(A76,#REF!,12,FALSE)="①公益社団法人","公社",IF(VLOOKUP(A76,#REF!,12,FALSE)="②公益財団法人","公財","")))</f>
        <v/>
      </c>
      <c r="L76" s="7" t="str">
        <f>IF(A76="","",VLOOKUP(A76,#REF!,13,FALSE))</f>
        <v/>
      </c>
      <c r="M76" s="8" t="str">
        <f>IF(A76="","",IF(VLOOKUP(A76,#REF!,13,FALSE)="国所管",VLOOKUP(A76,#REF!,24,FALSE),""))</f>
        <v/>
      </c>
      <c r="N76" s="9" t="str">
        <f>IF(A76="","",IF(AND(P76="○",O76="分担契約/単価契約"),"単価契約"&amp;CHAR(10)&amp;"予定調達総額 "&amp;TEXT(VLOOKUP(A76,#REF!,16,FALSE),"#,##0円")&amp;"(B)"&amp;CHAR(10)&amp;"分担契約"&amp;CHAR(10)&amp;VLOOKUP(A76,#REF!,32,FALSE),IF(AND(P76="○",O76="分担契約"),"分担契約"&amp;CHAR(10)&amp;"契約総額 "&amp;TEXT(VLOOKUP(A76,#REF!,16,FALSE),"#,##0円")&amp;"(B)"&amp;CHAR(10)&amp;VLOOKUP(A76,#REF!,32,FALSE),(IF(O76="分担契約/単価契約","単価契約"&amp;CHAR(10)&amp;"予定調達総額 "&amp;TEXT(VLOOKUP(A76,#REF!,16,FALSE),"#,##0円")&amp;CHAR(10)&amp;"分担契約"&amp;CHAR(10)&amp;VLOOKUP(A76,#REF!,32,FALSE),IF(O76="分担契約","分担契約"&amp;CHAR(10)&amp;"契約総額 "&amp;TEXT(VLOOKUP(A76,#REF!,16,FALSE),"#,##0円")&amp;CHAR(10)&amp;VLOOKUP(A76,#REF!,32,FALSE),IF(O76="単価契約","単価契約"&amp;CHAR(10)&amp;"予定調達総額 "&amp;TEXT(VLOOKUP(A76,#REF!,16,FALSE),"#,##0円")&amp;CHAR(10)&amp;VLOOKUP(A76,#REF!,32,FALSE),VLOOKUP(A76,#REF!,32,FALSE))))))))</f>
        <v/>
      </c>
      <c r="O76" s="15" t="str">
        <f>IF(A76="","",VLOOKUP(A76,#REF!,53,FALSE))</f>
        <v/>
      </c>
      <c r="P76" s="15" t="str">
        <f>IF(A76="","",IF(VLOOKUP(A76,#REF!,14,FALSE)="他官署で調達手続きを実施のため","×",IF(VLOOKUP(A76,#REF!,21,FALSE)="②同種の他の契約の予定価格を類推されるおそれがあるため公表しない","×","○")))</f>
        <v/>
      </c>
    </row>
    <row r="77" spans="1:16" s="15" customFormat="1" ht="69.95" customHeight="1">
      <c r="A77" s="21"/>
      <c r="B77" s="2" t="str">
        <f>IF(A77="","",VLOOKUP(A77,#REF!,5,FALSE))</f>
        <v/>
      </c>
      <c r="C77" s="1" t="str">
        <f>IF(A77="","",VLOOKUP(A77,#REF!,6,FALSE))</f>
        <v/>
      </c>
      <c r="D77" s="20" t="str">
        <f>IF(A77="","",VLOOKUP(A77,#REF!,9,FALSE))</f>
        <v/>
      </c>
      <c r="E77" s="2" t="str">
        <f>IF(A77="","",VLOOKUP(A77,#REF!,10,FALSE))</f>
        <v/>
      </c>
      <c r="F77" s="3" t="str">
        <f>IF(A77="","",VLOOKUP(A77,#REF!,11,FALSE))</f>
        <v/>
      </c>
      <c r="G77" s="4" t="str">
        <f>IF(A77="","",IF(VLOOKUP(A77,#REF!,14,FALSE)="②一般競争入札（総合評価方式）","一般競争入札"&amp;CHAR(10)&amp;"（総合評価方式）","一般競争入札"))</f>
        <v/>
      </c>
      <c r="H77" s="5" t="str">
        <f>IF(A77="","",IF(VLOOKUP(A77,#REF!,16,FALSE)="他官署で調達手続きを実施のため","他官署で調達手続きを実施のため",IF(VLOOKUP(A77,#REF!,23,FALSE)="②同種の他の契約の予定価格を類推されるおそれがあるため公表しない","同種の他の契約の予定価格を類推されるおそれがあるため公表しない",IF(VLOOKUP(A77,#REF!,23,FALSE)="－","－",IF(VLOOKUP(A77,#REF!,7,FALSE)&lt;&gt;"",TEXT(VLOOKUP(A77,#REF!,16,FALSE),"#,##0円")&amp;CHAR(10)&amp;"(A)",VLOOKUP(A77,#REF!,16,FALSE))))))</f>
        <v/>
      </c>
      <c r="I77" s="5" t="str">
        <f>IF(A77="","",VLOOKUP(A77,#REF!,17,FALSE))</f>
        <v/>
      </c>
      <c r="J77" s="6" t="str">
        <f>IF(A77="","",IF(VLOOKUP(A77,#REF!,16,FALSE)="他官署で調達手続きを実施のため","－",IF(VLOOKUP(A77,#REF!,23,FALSE)="②同種の他の契約の予定価格を類推されるおそれがあるため公表しない","－",IF(VLOOKUP(A77,#REF!,23,FALSE)="－","－",IF(VLOOKUP(A77,#REF!,7,FALSE)&lt;&gt;"",TEXT(VLOOKUP(A77,#REF!,19,FALSE),"#.0%")&amp;CHAR(10)&amp;"(B/A×100)",VLOOKUP(A77,#REF!,19,FALSE))))))</f>
        <v/>
      </c>
      <c r="K77" s="7" t="str">
        <f>IF(A77="","",IF(VLOOKUP(A77,#REF!,12,FALSE)="①公益社団法人","公社",IF(VLOOKUP(A77,#REF!,12,FALSE)="②公益財団法人","公財","")))</f>
        <v/>
      </c>
      <c r="L77" s="7" t="str">
        <f>IF(A77="","",VLOOKUP(A77,#REF!,13,FALSE))</f>
        <v/>
      </c>
      <c r="M77" s="8" t="str">
        <f>IF(A77="","",IF(VLOOKUP(A77,#REF!,13,FALSE)="国所管",VLOOKUP(A77,#REF!,24,FALSE),""))</f>
        <v/>
      </c>
      <c r="N77" s="9" t="str">
        <f>IF(A77="","",IF(AND(P77="○",O77="分担契約/単価契約"),"単価契約"&amp;CHAR(10)&amp;"予定調達総額 "&amp;TEXT(VLOOKUP(A77,#REF!,16,FALSE),"#,##0円")&amp;"(B)"&amp;CHAR(10)&amp;"分担契約"&amp;CHAR(10)&amp;VLOOKUP(A77,#REF!,32,FALSE),IF(AND(P77="○",O77="分担契約"),"分担契約"&amp;CHAR(10)&amp;"契約総額 "&amp;TEXT(VLOOKUP(A77,#REF!,16,FALSE),"#,##0円")&amp;"(B)"&amp;CHAR(10)&amp;VLOOKUP(A77,#REF!,32,FALSE),(IF(O77="分担契約/単価契約","単価契約"&amp;CHAR(10)&amp;"予定調達総額 "&amp;TEXT(VLOOKUP(A77,#REF!,16,FALSE),"#,##0円")&amp;CHAR(10)&amp;"分担契約"&amp;CHAR(10)&amp;VLOOKUP(A77,#REF!,32,FALSE),IF(O77="分担契約","分担契約"&amp;CHAR(10)&amp;"契約総額 "&amp;TEXT(VLOOKUP(A77,#REF!,16,FALSE),"#,##0円")&amp;CHAR(10)&amp;VLOOKUP(A77,#REF!,32,FALSE),IF(O77="単価契約","単価契約"&amp;CHAR(10)&amp;"予定調達総額 "&amp;TEXT(VLOOKUP(A77,#REF!,16,FALSE),"#,##0円")&amp;CHAR(10)&amp;VLOOKUP(A77,#REF!,32,FALSE),VLOOKUP(A77,#REF!,32,FALSE))))))))</f>
        <v/>
      </c>
      <c r="O77" s="15" t="str">
        <f>IF(A77="","",VLOOKUP(A77,#REF!,53,FALSE))</f>
        <v/>
      </c>
      <c r="P77" s="15" t="str">
        <f>IF(A77="","",IF(VLOOKUP(A77,#REF!,14,FALSE)="他官署で調達手続きを実施のため","×",IF(VLOOKUP(A77,#REF!,21,FALSE)="②同種の他の契約の予定価格を類推されるおそれがあるため公表しない","×","○")))</f>
        <v/>
      </c>
    </row>
    <row r="78" spans="1:16" s="15" customFormat="1" ht="69.95" customHeight="1">
      <c r="A78" s="21"/>
      <c r="B78" s="2" t="str">
        <f>IF(A78="","",VLOOKUP(A78,#REF!,5,FALSE))</f>
        <v/>
      </c>
      <c r="C78" s="1" t="str">
        <f>IF(A78="","",VLOOKUP(A78,#REF!,6,FALSE))</f>
        <v/>
      </c>
      <c r="D78" s="20" t="str">
        <f>IF(A78="","",VLOOKUP(A78,#REF!,9,FALSE))</f>
        <v/>
      </c>
      <c r="E78" s="2" t="str">
        <f>IF(A78="","",VLOOKUP(A78,#REF!,10,FALSE))</f>
        <v/>
      </c>
      <c r="F78" s="3" t="str">
        <f>IF(A78="","",VLOOKUP(A78,#REF!,11,FALSE))</f>
        <v/>
      </c>
      <c r="G78" s="4" t="str">
        <f>IF(A78="","",IF(VLOOKUP(A78,#REF!,14,FALSE)="②一般競争入札（総合評価方式）","一般競争入札"&amp;CHAR(10)&amp;"（総合評価方式）","一般競争入札"))</f>
        <v/>
      </c>
      <c r="H78" s="5" t="str">
        <f>IF(A78="","",IF(VLOOKUP(A78,#REF!,16,FALSE)="他官署で調達手続きを実施のため","他官署で調達手続きを実施のため",IF(VLOOKUP(A78,#REF!,23,FALSE)="②同種の他の契約の予定価格を類推されるおそれがあるため公表しない","同種の他の契約の予定価格を類推されるおそれがあるため公表しない",IF(VLOOKUP(A78,#REF!,23,FALSE)="－","－",IF(VLOOKUP(A78,#REF!,7,FALSE)&lt;&gt;"",TEXT(VLOOKUP(A78,#REF!,16,FALSE),"#,##0円")&amp;CHAR(10)&amp;"(A)",VLOOKUP(A78,#REF!,16,FALSE))))))</f>
        <v/>
      </c>
      <c r="I78" s="5" t="str">
        <f>IF(A78="","",VLOOKUP(A78,#REF!,17,FALSE))</f>
        <v/>
      </c>
      <c r="J78" s="6" t="str">
        <f>IF(A78="","",IF(VLOOKUP(A78,#REF!,16,FALSE)="他官署で調達手続きを実施のため","－",IF(VLOOKUP(A78,#REF!,23,FALSE)="②同種の他の契約の予定価格を類推されるおそれがあるため公表しない","－",IF(VLOOKUP(A78,#REF!,23,FALSE)="－","－",IF(VLOOKUP(A78,#REF!,7,FALSE)&lt;&gt;"",TEXT(VLOOKUP(A78,#REF!,19,FALSE),"#.0%")&amp;CHAR(10)&amp;"(B/A×100)",VLOOKUP(A78,#REF!,19,FALSE))))))</f>
        <v/>
      </c>
      <c r="K78" s="7" t="str">
        <f>IF(A78="","",IF(VLOOKUP(A78,#REF!,12,FALSE)="①公益社団法人","公社",IF(VLOOKUP(A78,#REF!,12,FALSE)="②公益財団法人","公財","")))</f>
        <v/>
      </c>
      <c r="L78" s="7" t="str">
        <f>IF(A78="","",VLOOKUP(A78,#REF!,13,FALSE))</f>
        <v/>
      </c>
      <c r="M78" s="8" t="str">
        <f>IF(A78="","",IF(VLOOKUP(A78,#REF!,13,FALSE)="国所管",VLOOKUP(A78,#REF!,24,FALSE),""))</f>
        <v/>
      </c>
      <c r="N78" s="9" t="str">
        <f>IF(A78="","",IF(AND(P78="○",O78="分担契約/単価契約"),"単価契約"&amp;CHAR(10)&amp;"予定調達総額 "&amp;TEXT(VLOOKUP(A78,#REF!,16,FALSE),"#,##0円")&amp;"(B)"&amp;CHAR(10)&amp;"分担契約"&amp;CHAR(10)&amp;VLOOKUP(A78,#REF!,32,FALSE),IF(AND(P78="○",O78="分担契約"),"分担契約"&amp;CHAR(10)&amp;"契約総額 "&amp;TEXT(VLOOKUP(A78,#REF!,16,FALSE),"#,##0円")&amp;"(B)"&amp;CHAR(10)&amp;VLOOKUP(A78,#REF!,32,FALSE),(IF(O78="分担契約/単価契約","単価契約"&amp;CHAR(10)&amp;"予定調達総額 "&amp;TEXT(VLOOKUP(A78,#REF!,16,FALSE),"#,##0円")&amp;CHAR(10)&amp;"分担契約"&amp;CHAR(10)&amp;VLOOKUP(A78,#REF!,32,FALSE),IF(O78="分担契約","分担契約"&amp;CHAR(10)&amp;"契約総額 "&amp;TEXT(VLOOKUP(A78,#REF!,16,FALSE),"#,##0円")&amp;CHAR(10)&amp;VLOOKUP(A78,#REF!,32,FALSE),IF(O78="単価契約","単価契約"&amp;CHAR(10)&amp;"予定調達総額 "&amp;TEXT(VLOOKUP(A78,#REF!,16,FALSE),"#,##0円")&amp;CHAR(10)&amp;VLOOKUP(A78,#REF!,32,FALSE),VLOOKUP(A78,#REF!,32,FALSE))))))))</f>
        <v/>
      </c>
      <c r="O78" s="15" t="str">
        <f>IF(A78="","",VLOOKUP(A78,#REF!,53,FALSE))</f>
        <v/>
      </c>
      <c r="P78" s="15" t="str">
        <f>IF(A78="","",IF(VLOOKUP(A78,#REF!,14,FALSE)="他官署で調達手続きを実施のため","×",IF(VLOOKUP(A78,#REF!,21,FALSE)="②同種の他の契約の予定価格を類推されるおそれがあるため公表しない","×","○")))</f>
        <v/>
      </c>
    </row>
    <row r="79" spans="1:16" s="15" customFormat="1" ht="69.95" customHeight="1">
      <c r="A79" s="21"/>
      <c r="B79" s="2" t="str">
        <f>IF(A79="","",VLOOKUP(A79,#REF!,5,FALSE))</f>
        <v/>
      </c>
      <c r="C79" s="1" t="str">
        <f>IF(A79="","",VLOOKUP(A79,#REF!,6,FALSE))</f>
        <v/>
      </c>
      <c r="D79" s="20" t="str">
        <f>IF(A79="","",VLOOKUP(A79,#REF!,9,FALSE))</f>
        <v/>
      </c>
      <c r="E79" s="2" t="str">
        <f>IF(A79="","",VLOOKUP(A79,#REF!,10,FALSE))</f>
        <v/>
      </c>
      <c r="F79" s="3" t="str">
        <f>IF(A79="","",VLOOKUP(A79,#REF!,11,FALSE))</f>
        <v/>
      </c>
      <c r="G79" s="4" t="str">
        <f>IF(A79="","",IF(VLOOKUP(A79,#REF!,14,FALSE)="②一般競争入札（総合評価方式）","一般競争入札"&amp;CHAR(10)&amp;"（総合評価方式）","一般競争入札"))</f>
        <v/>
      </c>
      <c r="H79" s="5" t="str">
        <f>IF(A79="","",IF(VLOOKUP(A79,#REF!,16,FALSE)="他官署で調達手続きを実施のため","他官署で調達手続きを実施のため",IF(VLOOKUP(A79,#REF!,23,FALSE)="②同種の他の契約の予定価格を類推されるおそれがあるため公表しない","同種の他の契約の予定価格を類推されるおそれがあるため公表しない",IF(VLOOKUP(A79,#REF!,23,FALSE)="－","－",IF(VLOOKUP(A79,#REF!,7,FALSE)&lt;&gt;"",TEXT(VLOOKUP(A79,#REF!,16,FALSE),"#,##0円")&amp;CHAR(10)&amp;"(A)",VLOOKUP(A79,#REF!,16,FALSE))))))</f>
        <v/>
      </c>
      <c r="I79" s="5" t="str">
        <f>IF(A79="","",VLOOKUP(A79,#REF!,17,FALSE))</f>
        <v/>
      </c>
      <c r="J79" s="6" t="str">
        <f>IF(A79="","",IF(VLOOKUP(A79,#REF!,16,FALSE)="他官署で調達手続きを実施のため","－",IF(VLOOKUP(A79,#REF!,23,FALSE)="②同種の他の契約の予定価格を類推されるおそれがあるため公表しない","－",IF(VLOOKUP(A79,#REF!,23,FALSE)="－","－",IF(VLOOKUP(A79,#REF!,7,FALSE)&lt;&gt;"",TEXT(VLOOKUP(A79,#REF!,19,FALSE),"#.0%")&amp;CHAR(10)&amp;"(B/A×100)",VLOOKUP(A79,#REF!,19,FALSE))))))</f>
        <v/>
      </c>
      <c r="K79" s="7" t="str">
        <f>IF(A79="","",IF(VLOOKUP(A79,#REF!,12,FALSE)="①公益社団法人","公社",IF(VLOOKUP(A79,#REF!,12,FALSE)="②公益財団法人","公財","")))</f>
        <v/>
      </c>
      <c r="L79" s="7" t="str">
        <f>IF(A79="","",VLOOKUP(A79,#REF!,13,FALSE))</f>
        <v/>
      </c>
      <c r="M79" s="8" t="str">
        <f>IF(A79="","",IF(VLOOKUP(A79,#REF!,13,FALSE)="国所管",VLOOKUP(A79,#REF!,24,FALSE),""))</f>
        <v/>
      </c>
      <c r="N79" s="9" t="str">
        <f>IF(A79="","",IF(AND(P79="○",O79="分担契約/単価契約"),"単価契約"&amp;CHAR(10)&amp;"予定調達総額 "&amp;TEXT(VLOOKUP(A79,#REF!,16,FALSE),"#,##0円")&amp;"(B)"&amp;CHAR(10)&amp;"分担契約"&amp;CHAR(10)&amp;VLOOKUP(A79,#REF!,32,FALSE),IF(AND(P79="○",O79="分担契約"),"分担契約"&amp;CHAR(10)&amp;"契約総額 "&amp;TEXT(VLOOKUP(A79,#REF!,16,FALSE),"#,##0円")&amp;"(B)"&amp;CHAR(10)&amp;VLOOKUP(A79,#REF!,32,FALSE),(IF(O79="分担契約/単価契約","単価契約"&amp;CHAR(10)&amp;"予定調達総額 "&amp;TEXT(VLOOKUP(A79,#REF!,16,FALSE),"#,##0円")&amp;CHAR(10)&amp;"分担契約"&amp;CHAR(10)&amp;VLOOKUP(A79,#REF!,32,FALSE),IF(O79="分担契約","分担契約"&amp;CHAR(10)&amp;"契約総額 "&amp;TEXT(VLOOKUP(A79,#REF!,16,FALSE),"#,##0円")&amp;CHAR(10)&amp;VLOOKUP(A79,#REF!,32,FALSE),IF(O79="単価契約","単価契約"&amp;CHAR(10)&amp;"予定調達総額 "&amp;TEXT(VLOOKUP(A79,#REF!,16,FALSE),"#,##0円")&amp;CHAR(10)&amp;VLOOKUP(A79,#REF!,32,FALSE),VLOOKUP(A79,#REF!,32,FALSE))))))))</f>
        <v/>
      </c>
      <c r="O79" s="15" t="str">
        <f>IF(A79="","",VLOOKUP(A79,#REF!,53,FALSE))</f>
        <v/>
      </c>
      <c r="P79" s="15" t="str">
        <f>IF(A79="","",IF(VLOOKUP(A79,#REF!,14,FALSE)="他官署で調達手続きを実施のため","×",IF(VLOOKUP(A79,#REF!,21,FALSE)="②同種の他の契約の予定価格を類推されるおそれがあるため公表しない","×","○")))</f>
        <v/>
      </c>
    </row>
    <row r="80" spans="1:16" s="15" customFormat="1" ht="69.95" customHeight="1">
      <c r="A80" s="21"/>
      <c r="B80" s="2" t="str">
        <f>IF(A80="","",VLOOKUP(A80,#REF!,5,FALSE))</f>
        <v/>
      </c>
      <c r="C80" s="1" t="str">
        <f>IF(A80="","",VLOOKUP(A80,#REF!,6,FALSE))</f>
        <v/>
      </c>
      <c r="D80" s="20" t="str">
        <f>IF(A80="","",VLOOKUP(A80,#REF!,9,FALSE))</f>
        <v/>
      </c>
      <c r="E80" s="2" t="str">
        <f>IF(A80="","",VLOOKUP(A80,#REF!,10,FALSE))</f>
        <v/>
      </c>
      <c r="F80" s="3" t="str">
        <f>IF(A80="","",VLOOKUP(A80,#REF!,11,FALSE))</f>
        <v/>
      </c>
      <c r="G80" s="4" t="str">
        <f>IF(A80="","",IF(VLOOKUP(A80,#REF!,14,FALSE)="②一般競争入札（総合評価方式）","一般競争入札"&amp;CHAR(10)&amp;"（総合評価方式）","一般競争入札"))</f>
        <v/>
      </c>
      <c r="H80" s="5" t="str">
        <f>IF(A80="","",IF(VLOOKUP(A80,#REF!,16,FALSE)="他官署で調達手続きを実施のため","他官署で調達手続きを実施のため",IF(VLOOKUP(A80,#REF!,23,FALSE)="②同種の他の契約の予定価格を類推されるおそれがあるため公表しない","同種の他の契約の予定価格を類推されるおそれがあるため公表しない",IF(VLOOKUP(A80,#REF!,23,FALSE)="－","－",IF(VLOOKUP(A80,#REF!,7,FALSE)&lt;&gt;"",TEXT(VLOOKUP(A80,#REF!,16,FALSE),"#,##0円")&amp;CHAR(10)&amp;"(A)",VLOOKUP(A80,#REF!,16,FALSE))))))</f>
        <v/>
      </c>
      <c r="I80" s="5" t="str">
        <f>IF(A80="","",VLOOKUP(A80,#REF!,17,FALSE))</f>
        <v/>
      </c>
      <c r="J80" s="6" t="str">
        <f>IF(A80="","",IF(VLOOKUP(A80,#REF!,16,FALSE)="他官署で調達手続きを実施のため","－",IF(VLOOKUP(A80,#REF!,23,FALSE)="②同種の他の契約の予定価格を類推されるおそれがあるため公表しない","－",IF(VLOOKUP(A80,#REF!,23,FALSE)="－","－",IF(VLOOKUP(A80,#REF!,7,FALSE)&lt;&gt;"",TEXT(VLOOKUP(A80,#REF!,19,FALSE),"#.0%")&amp;CHAR(10)&amp;"(B/A×100)",VLOOKUP(A80,#REF!,19,FALSE))))))</f>
        <v/>
      </c>
      <c r="K80" s="7" t="str">
        <f>IF(A80="","",IF(VLOOKUP(A80,#REF!,12,FALSE)="①公益社団法人","公社",IF(VLOOKUP(A80,#REF!,12,FALSE)="②公益財団法人","公財","")))</f>
        <v/>
      </c>
      <c r="L80" s="7" t="str">
        <f>IF(A80="","",VLOOKUP(A80,#REF!,13,FALSE))</f>
        <v/>
      </c>
      <c r="M80" s="8" t="str">
        <f>IF(A80="","",IF(VLOOKUP(A80,#REF!,13,FALSE)="国所管",VLOOKUP(A80,#REF!,24,FALSE),""))</f>
        <v/>
      </c>
      <c r="N80" s="9" t="str">
        <f>IF(A80="","",IF(AND(P80="○",O80="分担契約/単価契約"),"単価契約"&amp;CHAR(10)&amp;"予定調達総額 "&amp;TEXT(VLOOKUP(A80,#REF!,16,FALSE),"#,##0円")&amp;"(B)"&amp;CHAR(10)&amp;"分担契約"&amp;CHAR(10)&amp;VLOOKUP(A80,#REF!,32,FALSE),IF(AND(P80="○",O80="分担契約"),"分担契約"&amp;CHAR(10)&amp;"契約総額 "&amp;TEXT(VLOOKUP(A80,#REF!,16,FALSE),"#,##0円")&amp;"(B)"&amp;CHAR(10)&amp;VLOOKUP(A80,#REF!,32,FALSE),(IF(O80="分担契約/単価契約","単価契約"&amp;CHAR(10)&amp;"予定調達総額 "&amp;TEXT(VLOOKUP(A80,#REF!,16,FALSE),"#,##0円")&amp;CHAR(10)&amp;"分担契約"&amp;CHAR(10)&amp;VLOOKUP(A80,#REF!,32,FALSE),IF(O80="分担契約","分担契約"&amp;CHAR(10)&amp;"契約総額 "&amp;TEXT(VLOOKUP(A80,#REF!,16,FALSE),"#,##0円")&amp;CHAR(10)&amp;VLOOKUP(A80,#REF!,32,FALSE),IF(O80="単価契約","単価契約"&amp;CHAR(10)&amp;"予定調達総額 "&amp;TEXT(VLOOKUP(A80,#REF!,16,FALSE),"#,##0円")&amp;CHAR(10)&amp;VLOOKUP(A80,#REF!,32,FALSE),VLOOKUP(A80,#REF!,32,FALSE))))))))</f>
        <v/>
      </c>
      <c r="O80" s="15" t="str">
        <f>IF(A80="","",VLOOKUP(A80,#REF!,53,FALSE))</f>
        <v/>
      </c>
      <c r="P80" s="15" t="str">
        <f>IF(A80="","",IF(VLOOKUP(A80,#REF!,14,FALSE)="他官署で調達手続きを実施のため","×",IF(VLOOKUP(A80,#REF!,21,FALSE)="②同種の他の契約の予定価格を類推されるおそれがあるため公表しない","×","○")))</f>
        <v/>
      </c>
    </row>
    <row r="81" spans="1:16" s="15" customFormat="1" ht="69.95" customHeight="1">
      <c r="A81" s="21"/>
      <c r="B81" s="2" t="str">
        <f>IF(A81="","",VLOOKUP(A81,#REF!,5,FALSE))</f>
        <v/>
      </c>
      <c r="C81" s="1" t="str">
        <f>IF(A81="","",VLOOKUP(A81,#REF!,6,FALSE))</f>
        <v/>
      </c>
      <c r="D81" s="20" t="str">
        <f>IF(A81="","",VLOOKUP(A81,#REF!,9,FALSE))</f>
        <v/>
      </c>
      <c r="E81" s="2" t="str">
        <f>IF(A81="","",VLOOKUP(A81,#REF!,10,FALSE))</f>
        <v/>
      </c>
      <c r="F81" s="3" t="str">
        <f>IF(A81="","",VLOOKUP(A81,#REF!,11,FALSE))</f>
        <v/>
      </c>
      <c r="G81" s="4" t="str">
        <f>IF(A81="","",IF(VLOOKUP(A81,#REF!,14,FALSE)="②一般競争入札（総合評価方式）","一般競争入札"&amp;CHAR(10)&amp;"（総合評価方式）","一般競争入札"))</f>
        <v/>
      </c>
      <c r="H81" s="5" t="str">
        <f>IF(A81="","",IF(VLOOKUP(A81,#REF!,16,FALSE)="他官署で調達手続きを実施のため","他官署で調達手続きを実施のため",IF(VLOOKUP(A81,#REF!,23,FALSE)="②同種の他の契約の予定価格を類推されるおそれがあるため公表しない","同種の他の契約の予定価格を類推されるおそれがあるため公表しない",IF(VLOOKUP(A81,#REF!,23,FALSE)="－","－",IF(VLOOKUP(A81,#REF!,7,FALSE)&lt;&gt;"",TEXT(VLOOKUP(A81,#REF!,16,FALSE),"#,##0円")&amp;CHAR(10)&amp;"(A)",VLOOKUP(A81,#REF!,16,FALSE))))))</f>
        <v/>
      </c>
      <c r="I81" s="5" t="str">
        <f>IF(A81="","",VLOOKUP(A81,#REF!,17,FALSE))</f>
        <v/>
      </c>
      <c r="J81" s="6" t="str">
        <f>IF(A81="","",IF(VLOOKUP(A81,#REF!,16,FALSE)="他官署で調達手続きを実施のため","－",IF(VLOOKUP(A81,#REF!,23,FALSE)="②同種の他の契約の予定価格を類推されるおそれがあるため公表しない","－",IF(VLOOKUP(A81,#REF!,23,FALSE)="－","－",IF(VLOOKUP(A81,#REF!,7,FALSE)&lt;&gt;"",TEXT(VLOOKUP(A81,#REF!,19,FALSE),"#.0%")&amp;CHAR(10)&amp;"(B/A×100)",VLOOKUP(A81,#REF!,19,FALSE))))))</f>
        <v/>
      </c>
      <c r="K81" s="7" t="str">
        <f>IF(A81="","",IF(VLOOKUP(A81,#REF!,12,FALSE)="①公益社団法人","公社",IF(VLOOKUP(A81,#REF!,12,FALSE)="②公益財団法人","公財","")))</f>
        <v/>
      </c>
      <c r="L81" s="7" t="str">
        <f>IF(A81="","",VLOOKUP(A81,#REF!,13,FALSE))</f>
        <v/>
      </c>
      <c r="M81" s="8" t="str">
        <f>IF(A81="","",IF(VLOOKUP(A81,#REF!,13,FALSE)="国所管",VLOOKUP(A81,#REF!,24,FALSE),""))</f>
        <v/>
      </c>
      <c r="N81" s="9" t="str">
        <f>IF(A81="","",IF(AND(P81="○",O81="分担契約/単価契約"),"単価契約"&amp;CHAR(10)&amp;"予定調達総額 "&amp;TEXT(VLOOKUP(A81,#REF!,16,FALSE),"#,##0円")&amp;"(B)"&amp;CHAR(10)&amp;"分担契約"&amp;CHAR(10)&amp;VLOOKUP(A81,#REF!,32,FALSE),IF(AND(P81="○",O81="分担契約"),"分担契約"&amp;CHAR(10)&amp;"契約総額 "&amp;TEXT(VLOOKUP(A81,#REF!,16,FALSE),"#,##0円")&amp;"(B)"&amp;CHAR(10)&amp;VLOOKUP(A81,#REF!,32,FALSE),(IF(O81="分担契約/単価契約","単価契約"&amp;CHAR(10)&amp;"予定調達総額 "&amp;TEXT(VLOOKUP(A81,#REF!,16,FALSE),"#,##0円")&amp;CHAR(10)&amp;"分担契約"&amp;CHAR(10)&amp;VLOOKUP(A81,#REF!,32,FALSE),IF(O81="分担契約","分担契約"&amp;CHAR(10)&amp;"契約総額 "&amp;TEXT(VLOOKUP(A81,#REF!,16,FALSE),"#,##0円")&amp;CHAR(10)&amp;VLOOKUP(A81,#REF!,32,FALSE),IF(O81="単価契約","単価契約"&amp;CHAR(10)&amp;"予定調達総額 "&amp;TEXT(VLOOKUP(A81,#REF!,16,FALSE),"#,##0円")&amp;CHAR(10)&amp;VLOOKUP(A81,#REF!,32,FALSE),VLOOKUP(A81,#REF!,32,FALSE))))))))</f>
        <v/>
      </c>
      <c r="O81" s="15" t="str">
        <f>IF(A81="","",VLOOKUP(A81,#REF!,53,FALSE))</f>
        <v/>
      </c>
      <c r="P81" s="15" t="str">
        <f>IF(A81="","",IF(VLOOKUP(A81,#REF!,14,FALSE)="他官署で調達手続きを実施のため","×",IF(VLOOKUP(A81,#REF!,21,FALSE)="②同種の他の契約の予定価格を類推されるおそれがあるため公表しない","×","○")))</f>
        <v/>
      </c>
    </row>
    <row r="82" spans="1:16" s="15" customFormat="1" ht="69.95" customHeight="1">
      <c r="A82" s="21"/>
      <c r="B82" s="2" t="str">
        <f>IF(A82="","",VLOOKUP(A82,#REF!,5,FALSE))</f>
        <v/>
      </c>
      <c r="C82" s="1" t="str">
        <f>IF(A82="","",VLOOKUP(A82,#REF!,6,FALSE))</f>
        <v/>
      </c>
      <c r="D82" s="20" t="str">
        <f>IF(A82="","",VLOOKUP(A82,#REF!,9,FALSE))</f>
        <v/>
      </c>
      <c r="E82" s="2" t="str">
        <f>IF(A82="","",VLOOKUP(A82,#REF!,10,FALSE))</f>
        <v/>
      </c>
      <c r="F82" s="3" t="str">
        <f>IF(A82="","",VLOOKUP(A82,#REF!,11,FALSE))</f>
        <v/>
      </c>
      <c r="G82" s="4" t="str">
        <f>IF(A82="","",IF(VLOOKUP(A82,#REF!,14,FALSE)="②一般競争入札（総合評価方式）","一般競争入札"&amp;CHAR(10)&amp;"（総合評価方式）","一般競争入札"))</f>
        <v/>
      </c>
      <c r="H82" s="5" t="str">
        <f>IF(A82="","",IF(VLOOKUP(A82,#REF!,16,FALSE)="他官署で調達手続きを実施のため","他官署で調達手続きを実施のため",IF(VLOOKUP(A82,#REF!,23,FALSE)="②同種の他の契約の予定価格を類推されるおそれがあるため公表しない","同種の他の契約の予定価格を類推されるおそれがあるため公表しない",IF(VLOOKUP(A82,#REF!,23,FALSE)="－","－",IF(VLOOKUP(A82,#REF!,7,FALSE)&lt;&gt;"",TEXT(VLOOKUP(A82,#REF!,16,FALSE),"#,##0円")&amp;CHAR(10)&amp;"(A)",VLOOKUP(A82,#REF!,16,FALSE))))))</f>
        <v/>
      </c>
      <c r="I82" s="5" t="str">
        <f>IF(A82="","",VLOOKUP(A82,#REF!,17,FALSE))</f>
        <v/>
      </c>
      <c r="J82" s="6" t="str">
        <f>IF(A82="","",IF(VLOOKUP(A82,#REF!,16,FALSE)="他官署で調達手続きを実施のため","－",IF(VLOOKUP(A82,#REF!,23,FALSE)="②同種の他の契約の予定価格を類推されるおそれがあるため公表しない","－",IF(VLOOKUP(A82,#REF!,23,FALSE)="－","－",IF(VLOOKUP(A82,#REF!,7,FALSE)&lt;&gt;"",TEXT(VLOOKUP(A82,#REF!,19,FALSE),"#.0%")&amp;CHAR(10)&amp;"(B/A×100)",VLOOKUP(A82,#REF!,19,FALSE))))))</f>
        <v/>
      </c>
      <c r="K82" s="7" t="str">
        <f>IF(A82="","",IF(VLOOKUP(A82,#REF!,12,FALSE)="①公益社団法人","公社",IF(VLOOKUP(A82,#REF!,12,FALSE)="②公益財団法人","公財","")))</f>
        <v/>
      </c>
      <c r="L82" s="7" t="str">
        <f>IF(A82="","",VLOOKUP(A82,#REF!,13,FALSE))</f>
        <v/>
      </c>
      <c r="M82" s="8" t="str">
        <f>IF(A82="","",IF(VLOOKUP(A82,#REF!,13,FALSE)="国所管",VLOOKUP(A82,#REF!,24,FALSE),""))</f>
        <v/>
      </c>
      <c r="N82" s="9" t="str">
        <f>IF(A82="","",IF(AND(P82="○",O82="分担契約/単価契約"),"単価契約"&amp;CHAR(10)&amp;"予定調達総額 "&amp;TEXT(VLOOKUP(A82,#REF!,16,FALSE),"#,##0円")&amp;"(B)"&amp;CHAR(10)&amp;"分担契約"&amp;CHAR(10)&amp;VLOOKUP(A82,#REF!,32,FALSE),IF(AND(P82="○",O82="分担契約"),"分担契約"&amp;CHAR(10)&amp;"契約総額 "&amp;TEXT(VLOOKUP(A82,#REF!,16,FALSE),"#,##0円")&amp;"(B)"&amp;CHAR(10)&amp;VLOOKUP(A82,#REF!,32,FALSE),(IF(O82="分担契約/単価契約","単価契約"&amp;CHAR(10)&amp;"予定調達総額 "&amp;TEXT(VLOOKUP(A82,#REF!,16,FALSE),"#,##0円")&amp;CHAR(10)&amp;"分担契約"&amp;CHAR(10)&amp;VLOOKUP(A82,#REF!,32,FALSE),IF(O82="分担契約","分担契約"&amp;CHAR(10)&amp;"契約総額 "&amp;TEXT(VLOOKUP(A82,#REF!,16,FALSE),"#,##0円")&amp;CHAR(10)&amp;VLOOKUP(A82,#REF!,32,FALSE),IF(O82="単価契約","単価契約"&amp;CHAR(10)&amp;"予定調達総額 "&amp;TEXT(VLOOKUP(A82,#REF!,16,FALSE),"#,##0円")&amp;CHAR(10)&amp;VLOOKUP(A82,#REF!,32,FALSE),VLOOKUP(A82,#REF!,32,FALSE))))))))</f>
        <v/>
      </c>
      <c r="O82" s="15" t="str">
        <f>IF(A82="","",VLOOKUP(A82,#REF!,53,FALSE))</f>
        <v/>
      </c>
      <c r="P82" s="15" t="str">
        <f>IF(A82="","",IF(VLOOKUP(A82,#REF!,14,FALSE)="他官署で調達手続きを実施のため","×",IF(VLOOKUP(A82,#REF!,21,FALSE)="②同種の他の契約の予定価格を類推されるおそれがあるため公表しない","×","○")))</f>
        <v/>
      </c>
    </row>
    <row r="83" spans="1:16" s="15" customFormat="1" ht="69.95" customHeight="1">
      <c r="A83" s="21"/>
      <c r="B83" s="2" t="str">
        <f>IF(A83="","",VLOOKUP(A83,#REF!,5,FALSE))</f>
        <v/>
      </c>
      <c r="C83" s="1" t="str">
        <f>IF(A83="","",VLOOKUP(A83,#REF!,6,FALSE))</f>
        <v/>
      </c>
      <c r="D83" s="20" t="str">
        <f>IF(A83="","",VLOOKUP(A83,#REF!,9,FALSE))</f>
        <v/>
      </c>
      <c r="E83" s="2" t="str">
        <f>IF(A83="","",VLOOKUP(A83,#REF!,10,FALSE))</f>
        <v/>
      </c>
      <c r="F83" s="3" t="str">
        <f>IF(A83="","",VLOOKUP(A83,#REF!,11,FALSE))</f>
        <v/>
      </c>
      <c r="G83" s="4" t="str">
        <f>IF(A83="","",IF(VLOOKUP(A83,#REF!,14,FALSE)="②一般競争入札（総合評価方式）","一般競争入札"&amp;CHAR(10)&amp;"（総合評価方式）","一般競争入札"))</f>
        <v/>
      </c>
      <c r="H83" s="5" t="str">
        <f>IF(A83="","",IF(VLOOKUP(A83,#REF!,16,FALSE)="他官署で調達手続きを実施のため","他官署で調達手続きを実施のため",IF(VLOOKUP(A83,#REF!,23,FALSE)="②同種の他の契約の予定価格を類推されるおそれがあるため公表しない","同種の他の契約の予定価格を類推されるおそれがあるため公表しない",IF(VLOOKUP(A83,#REF!,23,FALSE)="－","－",IF(VLOOKUP(A83,#REF!,7,FALSE)&lt;&gt;"",TEXT(VLOOKUP(A83,#REF!,16,FALSE),"#,##0円")&amp;CHAR(10)&amp;"(A)",VLOOKUP(A83,#REF!,16,FALSE))))))</f>
        <v/>
      </c>
      <c r="I83" s="5" t="str">
        <f>IF(A83="","",VLOOKUP(A83,#REF!,17,FALSE))</f>
        <v/>
      </c>
      <c r="J83" s="6" t="str">
        <f>IF(A83="","",IF(VLOOKUP(A83,#REF!,16,FALSE)="他官署で調達手続きを実施のため","－",IF(VLOOKUP(A83,#REF!,23,FALSE)="②同種の他の契約の予定価格を類推されるおそれがあるため公表しない","－",IF(VLOOKUP(A83,#REF!,23,FALSE)="－","－",IF(VLOOKUP(A83,#REF!,7,FALSE)&lt;&gt;"",TEXT(VLOOKUP(A83,#REF!,19,FALSE),"#.0%")&amp;CHAR(10)&amp;"(B/A×100)",VLOOKUP(A83,#REF!,19,FALSE))))))</f>
        <v/>
      </c>
      <c r="K83" s="7" t="str">
        <f>IF(A83="","",IF(VLOOKUP(A83,#REF!,12,FALSE)="①公益社団法人","公社",IF(VLOOKUP(A83,#REF!,12,FALSE)="②公益財団法人","公財","")))</f>
        <v/>
      </c>
      <c r="L83" s="7" t="str">
        <f>IF(A83="","",VLOOKUP(A83,#REF!,13,FALSE))</f>
        <v/>
      </c>
      <c r="M83" s="8" t="str">
        <f>IF(A83="","",IF(VLOOKUP(A83,#REF!,13,FALSE)="国所管",VLOOKUP(A83,#REF!,24,FALSE),""))</f>
        <v/>
      </c>
      <c r="N83" s="9" t="str">
        <f>IF(A83="","",IF(AND(P83="○",O83="分担契約/単価契約"),"単価契約"&amp;CHAR(10)&amp;"予定調達総額 "&amp;TEXT(VLOOKUP(A83,#REF!,16,FALSE),"#,##0円")&amp;"(B)"&amp;CHAR(10)&amp;"分担契約"&amp;CHAR(10)&amp;VLOOKUP(A83,#REF!,32,FALSE),IF(AND(P83="○",O83="分担契約"),"分担契約"&amp;CHAR(10)&amp;"契約総額 "&amp;TEXT(VLOOKUP(A83,#REF!,16,FALSE),"#,##0円")&amp;"(B)"&amp;CHAR(10)&amp;VLOOKUP(A83,#REF!,32,FALSE),(IF(O83="分担契約/単価契約","単価契約"&amp;CHAR(10)&amp;"予定調達総額 "&amp;TEXT(VLOOKUP(A83,#REF!,16,FALSE),"#,##0円")&amp;CHAR(10)&amp;"分担契約"&amp;CHAR(10)&amp;VLOOKUP(A83,#REF!,32,FALSE),IF(O83="分担契約","分担契約"&amp;CHAR(10)&amp;"契約総額 "&amp;TEXT(VLOOKUP(A83,#REF!,16,FALSE),"#,##0円")&amp;CHAR(10)&amp;VLOOKUP(A83,#REF!,32,FALSE),IF(O83="単価契約","単価契約"&amp;CHAR(10)&amp;"予定調達総額 "&amp;TEXT(VLOOKUP(A83,#REF!,16,FALSE),"#,##0円")&amp;CHAR(10)&amp;VLOOKUP(A83,#REF!,32,FALSE),VLOOKUP(A83,#REF!,32,FALSE))))))))</f>
        <v/>
      </c>
      <c r="O83" s="15" t="str">
        <f>IF(A83="","",VLOOKUP(A83,#REF!,53,FALSE))</f>
        <v/>
      </c>
      <c r="P83" s="15" t="str">
        <f>IF(A83="","",IF(VLOOKUP(A83,#REF!,14,FALSE)="他官署で調達手続きを実施のため","×",IF(VLOOKUP(A83,#REF!,21,FALSE)="②同種の他の契約の予定価格を類推されるおそれがあるため公表しない","×","○")))</f>
        <v/>
      </c>
    </row>
    <row r="84" spans="1:16" s="15" customFormat="1" ht="69.95" customHeight="1">
      <c r="A84" s="21"/>
      <c r="B84" s="2" t="str">
        <f>IF(A84="","",VLOOKUP(A84,#REF!,5,FALSE))</f>
        <v/>
      </c>
      <c r="C84" s="1" t="str">
        <f>IF(A84="","",VLOOKUP(A84,#REF!,6,FALSE))</f>
        <v/>
      </c>
      <c r="D84" s="20" t="str">
        <f>IF(A84="","",VLOOKUP(A84,#REF!,9,FALSE))</f>
        <v/>
      </c>
      <c r="E84" s="2" t="str">
        <f>IF(A84="","",VLOOKUP(A84,#REF!,10,FALSE))</f>
        <v/>
      </c>
      <c r="F84" s="3" t="str">
        <f>IF(A84="","",VLOOKUP(A84,#REF!,11,FALSE))</f>
        <v/>
      </c>
      <c r="G84" s="4" t="str">
        <f>IF(A84="","",IF(VLOOKUP(A84,#REF!,14,FALSE)="②一般競争入札（総合評価方式）","一般競争入札"&amp;CHAR(10)&amp;"（総合評価方式）","一般競争入札"))</f>
        <v/>
      </c>
      <c r="H84" s="5" t="str">
        <f>IF(A84="","",IF(VLOOKUP(A84,#REF!,16,FALSE)="他官署で調達手続きを実施のため","他官署で調達手続きを実施のため",IF(VLOOKUP(A84,#REF!,23,FALSE)="②同種の他の契約の予定価格を類推されるおそれがあるため公表しない","同種の他の契約の予定価格を類推されるおそれがあるため公表しない",IF(VLOOKUP(A84,#REF!,23,FALSE)="－","－",IF(VLOOKUP(A84,#REF!,7,FALSE)&lt;&gt;"",TEXT(VLOOKUP(A84,#REF!,16,FALSE),"#,##0円")&amp;CHAR(10)&amp;"(A)",VLOOKUP(A84,#REF!,16,FALSE))))))</f>
        <v/>
      </c>
      <c r="I84" s="5" t="str">
        <f>IF(A84="","",VLOOKUP(A84,#REF!,17,FALSE))</f>
        <v/>
      </c>
      <c r="J84" s="6" t="str">
        <f>IF(A84="","",IF(VLOOKUP(A84,#REF!,16,FALSE)="他官署で調達手続きを実施のため","－",IF(VLOOKUP(A84,#REF!,23,FALSE)="②同種の他の契約の予定価格を類推されるおそれがあるため公表しない","－",IF(VLOOKUP(A84,#REF!,23,FALSE)="－","－",IF(VLOOKUP(A84,#REF!,7,FALSE)&lt;&gt;"",TEXT(VLOOKUP(A84,#REF!,19,FALSE),"#.0%")&amp;CHAR(10)&amp;"(B/A×100)",VLOOKUP(A84,#REF!,19,FALSE))))))</f>
        <v/>
      </c>
      <c r="K84" s="7" t="str">
        <f>IF(A84="","",IF(VLOOKUP(A84,#REF!,12,FALSE)="①公益社団法人","公社",IF(VLOOKUP(A84,#REF!,12,FALSE)="②公益財団法人","公財","")))</f>
        <v/>
      </c>
      <c r="L84" s="7" t="str">
        <f>IF(A84="","",VLOOKUP(A84,#REF!,13,FALSE))</f>
        <v/>
      </c>
      <c r="M84" s="8" t="str">
        <f>IF(A84="","",IF(VLOOKUP(A84,#REF!,13,FALSE)="国所管",VLOOKUP(A84,#REF!,24,FALSE),""))</f>
        <v/>
      </c>
      <c r="N84" s="9" t="str">
        <f>IF(A84="","",IF(AND(P84="○",O84="分担契約/単価契約"),"単価契約"&amp;CHAR(10)&amp;"予定調達総額 "&amp;TEXT(VLOOKUP(A84,#REF!,16,FALSE),"#,##0円")&amp;"(B)"&amp;CHAR(10)&amp;"分担契約"&amp;CHAR(10)&amp;VLOOKUP(A84,#REF!,32,FALSE),IF(AND(P84="○",O84="分担契約"),"分担契約"&amp;CHAR(10)&amp;"契約総額 "&amp;TEXT(VLOOKUP(A84,#REF!,16,FALSE),"#,##0円")&amp;"(B)"&amp;CHAR(10)&amp;VLOOKUP(A84,#REF!,32,FALSE),(IF(O84="分担契約/単価契約","単価契約"&amp;CHAR(10)&amp;"予定調達総額 "&amp;TEXT(VLOOKUP(A84,#REF!,16,FALSE),"#,##0円")&amp;CHAR(10)&amp;"分担契約"&amp;CHAR(10)&amp;VLOOKUP(A84,#REF!,32,FALSE),IF(O84="分担契約","分担契約"&amp;CHAR(10)&amp;"契約総額 "&amp;TEXT(VLOOKUP(A84,#REF!,16,FALSE),"#,##0円")&amp;CHAR(10)&amp;VLOOKUP(A84,#REF!,32,FALSE),IF(O84="単価契約","単価契約"&amp;CHAR(10)&amp;"予定調達総額 "&amp;TEXT(VLOOKUP(A84,#REF!,16,FALSE),"#,##0円")&amp;CHAR(10)&amp;VLOOKUP(A84,#REF!,32,FALSE),VLOOKUP(A84,#REF!,32,FALSE))))))))</f>
        <v/>
      </c>
      <c r="O84" s="15" t="str">
        <f>IF(A84="","",VLOOKUP(A84,#REF!,53,FALSE))</f>
        <v/>
      </c>
      <c r="P84" s="15" t="str">
        <f>IF(A84="","",IF(VLOOKUP(A84,#REF!,14,FALSE)="他官署で調達手続きを実施のため","×",IF(VLOOKUP(A84,#REF!,21,FALSE)="②同種の他の契約の予定価格を類推されるおそれがあるため公表しない","×","○")))</f>
        <v/>
      </c>
    </row>
    <row r="85" spans="1:16" s="15" customFormat="1" ht="69.95" customHeight="1">
      <c r="A85" s="21"/>
      <c r="B85" s="2" t="str">
        <f>IF(A85="","",VLOOKUP(A85,#REF!,5,FALSE))</f>
        <v/>
      </c>
      <c r="C85" s="1" t="str">
        <f>IF(A85="","",VLOOKUP(A85,#REF!,6,FALSE))</f>
        <v/>
      </c>
      <c r="D85" s="20" t="str">
        <f>IF(A85="","",VLOOKUP(A85,#REF!,9,FALSE))</f>
        <v/>
      </c>
      <c r="E85" s="2" t="str">
        <f>IF(A85="","",VLOOKUP(A85,#REF!,10,FALSE))</f>
        <v/>
      </c>
      <c r="F85" s="3" t="str">
        <f>IF(A85="","",VLOOKUP(A85,#REF!,11,FALSE))</f>
        <v/>
      </c>
      <c r="G85" s="4" t="str">
        <f>IF(A85="","",IF(VLOOKUP(A85,#REF!,14,FALSE)="②一般競争入札（総合評価方式）","一般競争入札"&amp;CHAR(10)&amp;"（総合評価方式）","一般競争入札"))</f>
        <v/>
      </c>
      <c r="H85" s="5" t="str">
        <f>IF(A85="","",IF(VLOOKUP(A85,#REF!,16,FALSE)="他官署で調達手続きを実施のため","他官署で調達手続きを実施のため",IF(VLOOKUP(A85,#REF!,23,FALSE)="②同種の他の契約の予定価格を類推されるおそれがあるため公表しない","同種の他の契約の予定価格を類推されるおそれがあるため公表しない",IF(VLOOKUP(A85,#REF!,23,FALSE)="－","－",IF(VLOOKUP(A85,#REF!,7,FALSE)&lt;&gt;"",TEXT(VLOOKUP(A85,#REF!,16,FALSE),"#,##0円")&amp;CHAR(10)&amp;"(A)",VLOOKUP(A85,#REF!,16,FALSE))))))</f>
        <v/>
      </c>
      <c r="I85" s="5" t="str">
        <f>IF(A85="","",VLOOKUP(A85,#REF!,17,FALSE))</f>
        <v/>
      </c>
      <c r="J85" s="6" t="str">
        <f>IF(A85="","",IF(VLOOKUP(A85,#REF!,16,FALSE)="他官署で調達手続きを実施のため","－",IF(VLOOKUP(A85,#REF!,23,FALSE)="②同種の他の契約の予定価格を類推されるおそれがあるため公表しない","－",IF(VLOOKUP(A85,#REF!,23,FALSE)="－","－",IF(VLOOKUP(A85,#REF!,7,FALSE)&lt;&gt;"",TEXT(VLOOKUP(A85,#REF!,19,FALSE),"#.0%")&amp;CHAR(10)&amp;"(B/A×100)",VLOOKUP(A85,#REF!,19,FALSE))))))</f>
        <v/>
      </c>
      <c r="K85" s="7" t="str">
        <f>IF(A85="","",IF(VLOOKUP(A85,#REF!,12,FALSE)="①公益社団法人","公社",IF(VLOOKUP(A85,#REF!,12,FALSE)="②公益財団法人","公財","")))</f>
        <v/>
      </c>
      <c r="L85" s="7" t="str">
        <f>IF(A85="","",VLOOKUP(A85,#REF!,13,FALSE))</f>
        <v/>
      </c>
      <c r="M85" s="8" t="str">
        <f>IF(A85="","",IF(VLOOKUP(A85,#REF!,13,FALSE)="国所管",VLOOKUP(A85,#REF!,24,FALSE),""))</f>
        <v/>
      </c>
      <c r="N85" s="9" t="str">
        <f>IF(A85="","",IF(AND(P85="○",O85="分担契約/単価契約"),"単価契約"&amp;CHAR(10)&amp;"予定調達総額 "&amp;TEXT(VLOOKUP(A85,#REF!,16,FALSE),"#,##0円")&amp;"(B)"&amp;CHAR(10)&amp;"分担契約"&amp;CHAR(10)&amp;VLOOKUP(A85,#REF!,32,FALSE),IF(AND(P85="○",O85="分担契約"),"分担契約"&amp;CHAR(10)&amp;"契約総額 "&amp;TEXT(VLOOKUP(A85,#REF!,16,FALSE),"#,##0円")&amp;"(B)"&amp;CHAR(10)&amp;VLOOKUP(A85,#REF!,32,FALSE),(IF(O85="分担契約/単価契約","単価契約"&amp;CHAR(10)&amp;"予定調達総額 "&amp;TEXT(VLOOKUP(A85,#REF!,16,FALSE),"#,##0円")&amp;CHAR(10)&amp;"分担契約"&amp;CHAR(10)&amp;VLOOKUP(A85,#REF!,32,FALSE),IF(O85="分担契約","分担契約"&amp;CHAR(10)&amp;"契約総額 "&amp;TEXT(VLOOKUP(A85,#REF!,16,FALSE),"#,##0円")&amp;CHAR(10)&amp;VLOOKUP(A85,#REF!,32,FALSE),IF(O85="単価契約","単価契約"&amp;CHAR(10)&amp;"予定調達総額 "&amp;TEXT(VLOOKUP(A85,#REF!,16,FALSE),"#,##0円")&amp;CHAR(10)&amp;VLOOKUP(A85,#REF!,32,FALSE),VLOOKUP(A85,#REF!,32,FALSE))))))))</f>
        <v/>
      </c>
      <c r="O85" s="15" t="str">
        <f>IF(A85="","",VLOOKUP(A85,#REF!,53,FALSE))</f>
        <v/>
      </c>
      <c r="P85" s="15" t="str">
        <f>IF(A85="","",IF(VLOOKUP(A85,#REF!,14,FALSE)="他官署で調達手続きを実施のため","×",IF(VLOOKUP(A85,#REF!,21,FALSE)="②同種の他の契約の予定価格を類推されるおそれがあるため公表しない","×","○")))</f>
        <v/>
      </c>
    </row>
    <row r="86" spans="1:16" ht="69.95" customHeight="1">
      <c r="A86" s="21"/>
      <c r="B86" s="2" t="str">
        <f>IF(A86="","",VLOOKUP(A86,#REF!,5,FALSE))</f>
        <v/>
      </c>
      <c r="C86" s="1" t="str">
        <f>IF(A86="","",VLOOKUP(A86,#REF!,6,FALSE))</f>
        <v/>
      </c>
      <c r="D86" s="20" t="str">
        <f>IF(A86="","",VLOOKUP(A86,#REF!,9,FALSE))</f>
        <v/>
      </c>
      <c r="E86" s="2" t="str">
        <f>IF(A86="","",VLOOKUP(A86,#REF!,10,FALSE))</f>
        <v/>
      </c>
      <c r="F86" s="3" t="str">
        <f>IF(A86="","",VLOOKUP(A86,#REF!,11,FALSE))</f>
        <v/>
      </c>
      <c r="G86" s="4" t="str">
        <f>IF(A86="","",IF(VLOOKUP(A86,#REF!,14,FALSE)="②一般競争入札（総合評価方式）","一般競争入札"&amp;CHAR(10)&amp;"（総合評価方式）","一般競争入札"))</f>
        <v/>
      </c>
      <c r="H86" s="5" t="str">
        <f>IF(A86="","",IF(VLOOKUP(A86,#REF!,16,FALSE)="他官署で調達手続きを実施のため","他官署で調達手続きを実施のため",IF(VLOOKUP(A86,#REF!,23,FALSE)="②同種の他の契約の予定価格を類推されるおそれがあるため公表しない","同種の他の契約の予定価格を類推されるおそれがあるため公表しない",IF(VLOOKUP(A86,#REF!,23,FALSE)="－","－",IF(VLOOKUP(A86,#REF!,7,FALSE)&lt;&gt;"",TEXT(VLOOKUP(A86,#REF!,16,FALSE),"#,##0円")&amp;CHAR(10)&amp;"(A)",VLOOKUP(A86,#REF!,16,FALSE))))))</f>
        <v/>
      </c>
      <c r="I86" s="5" t="str">
        <f>IF(A86="","",VLOOKUP(A86,#REF!,17,FALSE))</f>
        <v/>
      </c>
      <c r="J86" s="6" t="str">
        <f>IF(A86="","",IF(VLOOKUP(A86,#REF!,16,FALSE)="他官署で調達手続きを実施のため","－",IF(VLOOKUP(A86,#REF!,23,FALSE)="②同種の他の契約の予定価格を類推されるおそれがあるため公表しない","－",IF(VLOOKUP(A86,#REF!,23,FALSE)="－","－",IF(VLOOKUP(A86,#REF!,7,FALSE)&lt;&gt;"",TEXT(VLOOKUP(A86,#REF!,19,FALSE),"#.0%")&amp;CHAR(10)&amp;"(B/A×100)",VLOOKUP(A86,#REF!,19,FALSE))))))</f>
        <v/>
      </c>
      <c r="K86" s="7" t="str">
        <f>IF(A86="","",IF(VLOOKUP(A86,#REF!,12,FALSE)="①公益社団法人","公社",IF(VLOOKUP(A86,#REF!,12,FALSE)="②公益財団法人","公財","")))</f>
        <v/>
      </c>
      <c r="L86" s="7" t="str">
        <f>IF(A86="","",VLOOKUP(A86,#REF!,13,FALSE))</f>
        <v/>
      </c>
      <c r="M86" s="8" t="str">
        <f>IF(A86="","",IF(VLOOKUP(A86,#REF!,13,FALSE)="国所管",VLOOKUP(A86,#REF!,24,FALSE),""))</f>
        <v/>
      </c>
      <c r="N86" s="9" t="str">
        <f>IF(A86="","",IF(AND(P86="○",O86="分担契約/単価契約"),"単価契約"&amp;CHAR(10)&amp;"予定調達総額 "&amp;TEXT(VLOOKUP(A86,#REF!,16,FALSE),"#,##0円")&amp;"(B)"&amp;CHAR(10)&amp;"分担契約"&amp;CHAR(10)&amp;VLOOKUP(A86,#REF!,32,FALSE),IF(AND(P86="○",O86="分担契約"),"分担契約"&amp;CHAR(10)&amp;"契約総額 "&amp;TEXT(VLOOKUP(A86,#REF!,16,FALSE),"#,##0円")&amp;"(B)"&amp;CHAR(10)&amp;VLOOKUP(A86,#REF!,32,FALSE),(IF(O86="分担契約/単価契約","単価契約"&amp;CHAR(10)&amp;"予定調達総額 "&amp;TEXT(VLOOKUP(A86,#REF!,16,FALSE),"#,##0円")&amp;CHAR(10)&amp;"分担契約"&amp;CHAR(10)&amp;VLOOKUP(A86,#REF!,32,FALSE),IF(O86="分担契約","分担契約"&amp;CHAR(10)&amp;"契約総額 "&amp;TEXT(VLOOKUP(A86,#REF!,16,FALSE),"#,##0円")&amp;CHAR(10)&amp;VLOOKUP(A86,#REF!,32,FALSE),IF(O86="単価契約","単価契約"&amp;CHAR(10)&amp;"予定調達総額 "&amp;TEXT(VLOOKUP(A86,#REF!,16,FALSE),"#,##0円")&amp;CHAR(10)&amp;VLOOKUP(A86,#REF!,32,FALSE),VLOOKUP(A86,#REF!,32,FALSE))))))))</f>
        <v/>
      </c>
      <c r="O86" s="15" t="str">
        <f>IF(A86="","",VLOOKUP(A86,#REF!,53,FALSE))</f>
        <v/>
      </c>
      <c r="P86" s="15" t="str">
        <f>IF(A86="","",IF(VLOOKUP(A86,#REF!,14,FALSE)="他官署で調達手続きを実施のため","×",IF(VLOOKUP(A86,#REF!,21,FALSE)="②同種の他の契約の予定価格を類推されるおそれがあるため公表しない","×","○")))</f>
        <v/>
      </c>
    </row>
    <row r="87" spans="1:16" ht="69.95" customHeight="1">
      <c r="A87" s="21"/>
      <c r="B87" s="2" t="str">
        <f>IF(A87="","",VLOOKUP(A87,#REF!,5,FALSE))</f>
        <v/>
      </c>
      <c r="C87" s="1" t="str">
        <f>IF(A87="","",VLOOKUP(A87,#REF!,6,FALSE))</f>
        <v/>
      </c>
      <c r="D87" s="20" t="str">
        <f>IF(A87="","",VLOOKUP(A87,#REF!,9,FALSE))</f>
        <v/>
      </c>
      <c r="E87" s="2" t="str">
        <f>IF(A87="","",VLOOKUP(A87,#REF!,10,FALSE))</f>
        <v/>
      </c>
      <c r="F87" s="3" t="str">
        <f>IF(A87="","",VLOOKUP(A87,#REF!,11,FALSE))</f>
        <v/>
      </c>
      <c r="G87" s="4" t="str">
        <f>IF(A87="","",IF(VLOOKUP(A87,#REF!,14,FALSE)="②一般競争入札（総合評価方式）","一般競争入札"&amp;CHAR(10)&amp;"（総合評価方式）","一般競争入札"))</f>
        <v/>
      </c>
      <c r="H87" s="5" t="str">
        <f>IF(A87="","",IF(VLOOKUP(A87,#REF!,16,FALSE)="他官署で調達手続きを実施のため","他官署で調達手続きを実施のため",IF(VLOOKUP(A87,#REF!,23,FALSE)="②同種の他の契約の予定価格を類推されるおそれがあるため公表しない","同種の他の契約の予定価格を類推されるおそれがあるため公表しない",IF(VLOOKUP(A87,#REF!,23,FALSE)="－","－",IF(VLOOKUP(A87,#REF!,7,FALSE)&lt;&gt;"",TEXT(VLOOKUP(A87,#REF!,16,FALSE),"#,##0円")&amp;CHAR(10)&amp;"(A)",VLOOKUP(A87,#REF!,16,FALSE))))))</f>
        <v/>
      </c>
      <c r="I87" s="5" t="str">
        <f>IF(A87="","",VLOOKUP(A87,#REF!,17,FALSE))</f>
        <v/>
      </c>
      <c r="J87" s="6" t="str">
        <f>IF(A87="","",IF(VLOOKUP(A87,#REF!,16,FALSE)="他官署で調達手続きを実施のため","－",IF(VLOOKUP(A87,#REF!,23,FALSE)="②同種の他の契約の予定価格を類推されるおそれがあるため公表しない","－",IF(VLOOKUP(A87,#REF!,23,FALSE)="－","－",IF(VLOOKUP(A87,#REF!,7,FALSE)&lt;&gt;"",TEXT(VLOOKUP(A87,#REF!,19,FALSE),"#.0%")&amp;CHAR(10)&amp;"(B/A×100)",VLOOKUP(A87,#REF!,19,FALSE))))))</f>
        <v/>
      </c>
      <c r="K87" s="7" t="str">
        <f>IF(A87="","",IF(VLOOKUP(A87,#REF!,12,FALSE)="①公益社団法人","公社",IF(VLOOKUP(A87,#REF!,12,FALSE)="②公益財団法人","公財","")))</f>
        <v/>
      </c>
      <c r="L87" s="7" t="str">
        <f>IF(A87="","",VLOOKUP(A87,#REF!,13,FALSE))</f>
        <v/>
      </c>
      <c r="M87" s="8" t="str">
        <f>IF(A87="","",IF(VLOOKUP(A87,#REF!,13,FALSE)="国所管",VLOOKUP(A87,#REF!,24,FALSE),""))</f>
        <v/>
      </c>
      <c r="N87" s="9" t="str">
        <f>IF(A87="","",IF(AND(P87="○",O87="分担契約/単価契約"),"単価契約"&amp;CHAR(10)&amp;"予定調達総額 "&amp;TEXT(VLOOKUP(A87,#REF!,16,FALSE),"#,##0円")&amp;"(B)"&amp;CHAR(10)&amp;"分担契約"&amp;CHAR(10)&amp;VLOOKUP(A87,#REF!,32,FALSE),IF(AND(P87="○",O87="分担契約"),"分担契約"&amp;CHAR(10)&amp;"契約総額 "&amp;TEXT(VLOOKUP(A87,#REF!,16,FALSE),"#,##0円")&amp;"(B)"&amp;CHAR(10)&amp;VLOOKUP(A87,#REF!,32,FALSE),(IF(O87="分担契約/単価契約","単価契約"&amp;CHAR(10)&amp;"予定調達総額 "&amp;TEXT(VLOOKUP(A87,#REF!,16,FALSE),"#,##0円")&amp;CHAR(10)&amp;"分担契約"&amp;CHAR(10)&amp;VLOOKUP(A87,#REF!,32,FALSE),IF(O87="分担契約","分担契約"&amp;CHAR(10)&amp;"契約総額 "&amp;TEXT(VLOOKUP(A87,#REF!,16,FALSE),"#,##0円")&amp;CHAR(10)&amp;VLOOKUP(A87,#REF!,32,FALSE),IF(O87="単価契約","単価契約"&amp;CHAR(10)&amp;"予定調達総額 "&amp;TEXT(VLOOKUP(A87,#REF!,16,FALSE),"#,##0円")&amp;CHAR(10)&amp;VLOOKUP(A87,#REF!,32,FALSE),VLOOKUP(A87,#REF!,32,FALSE))))))))</f>
        <v/>
      </c>
      <c r="O87" s="15" t="str">
        <f>IF(A87="","",VLOOKUP(A87,#REF!,53,FALSE))</f>
        <v/>
      </c>
      <c r="P87" s="15" t="str">
        <f>IF(A87="","",IF(VLOOKUP(A87,#REF!,14,FALSE)="他官署で調達手続きを実施のため","×",IF(VLOOKUP(A87,#REF!,21,FALSE)="②同種の他の契約の予定価格を類推されるおそれがあるため公表しない","×","○")))</f>
        <v/>
      </c>
    </row>
    <row r="88" spans="1:16" ht="69.95" customHeight="1">
      <c r="A88" s="21"/>
      <c r="B88" s="2" t="str">
        <f>IF(A88="","",VLOOKUP(A88,#REF!,5,FALSE))</f>
        <v/>
      </c>
      <c r="C88" s="1" t="str">
        <f>IF(A88="","",VLOOKUP(A88,#REF!,6,FALSE))</f>
        <v/>
      </c>
      <c r="D88" s="20" t="str">
        <f>IF(A88="","",VLOOKUP(A88,#REF!,9,FALSE))</f>
        <v/>
      </c>
      <c r="E88" s="2" t="str">
        <f>IF(A88="","",VLOOKUP(A88,#REF!,10,FALSE))</f>
        <v/>
      </c>
      <c r="F88" s="3" t="str">
        <f>IF(A88="","",VLOOKUP(A88,#REF!,11,FALSE))</f>
        <v/>
      </c>
      <c r="G88" s="4" t="str">
        <f>IF(A88="","",IF(VLOOKUP(A88,#REF!,14,FALSE)="②一般競争入札（総合評価方式）","一般競争入札"&amp;CHAR(10)&amp;"（総合評価方式）","一般競争入札"))</f>
        <v/>
      </c>
      <c r="H88" s="5" t="str">
        <f>IF(A88="","",IF(VLOOKUP(A88,#REF!,16,FALSE)="他官署で調達手続きを実施のため","他官署で調達手続きを実施のため",IF(VLOOKUP(A88,#REF!,23,FALSE)="②同種の他の契約の予定価格を類推されるおそれがあるため公表しない","同種の他の契約の予定価格を類推されるおそれがあるため公表しない",IF(VLOOKUP(A88,#REF!,23,FALSE)="－","－",IF(VLOOKUP(A88,#REF!,7,FALSE)&lt;&gt;"",TEXT(VLOOKUP(A88,#REF!,16,FALSE),"#,##0円")&amp;CHAR(10)&amp;"(A)",VLOOKUP(A88,#REF!,16,FALSE))))))</f>
        <v/>
      </c>
      <c r="I88" s="5" t="str">
        <f>IF(A88="","",VLOOKUP(A88,#REF!,17,FALSE))</f>
        <v/>
      </c>
      <c r="J88" s="6" t="str">
        <f>IF(A88="","",IF(VLOOKUP(A88,#REF!,16,FALSE)="他官署で調達手続きを実施のため","－",IF(VLOOKUP(A88,#REF!,23,FALSE)="②同種の他の契約の予定価格を類推されるおそれがあるため公表しない","－",IF(VLOOKUP(A88,#REF!,23,FALSE)="－","－",IF(VLOOKUP(A88,#REF!,7,FALSE)&lt;&gt;"",TEXT(VLOOKUP(A88,#REF!,19,FALSE),"#.0%")&amp;CHAR(10)&amp;"(B/A×100)",VLOOKUP(A88,#REF!,19,FALSE))))))</f>
        <v/>
      </c>
      <c r="K88" s="7" t="str">
        <f>IF(A88="","",IF(VLOOKUP(A88,#REF!,12,FALSE)="①公益社団法人","公社",IF(VLOOKUP(A88,#REF!,12,FALSE)="②公益財団法人","公財","")))</f>
        <v/>
      </c>
      <c r="L88" s="7" t="str">
        <f>IF(A88="","",VLOOKUP(A88,#REF!,13,FALSE))</f>
        <v/>
      </c>
      <c r="M88" s="8" t="str">
        <f>IF(A88="","",IF(VLOOKUP(A88,#REF!,13,FALSE)="国所管",VLOOKUP(A88,#REF!,24,FALSE),""))</f>
        <v/>
      </c>
      <c r="N88" s="9" t="str">
        <f>IF(A88="","",IF(AND(P88="○",O88="分担契約/単価契約"),"単価契約"&amp;CHAR(10)&amp;"予定調達総額 "&amp;TEXT(VLOOKUP(A88,#REF!,16,FALSE),"#,##0円")&amp;"(B)"&amp;CHAR(10)&amp;"分担契約"&amp;CHAR(10)&amp;VLOOKUP(A88,#REF!,32,FALSE),IF(AND(P88="○",O88="分担契約"),"分担契約"&amp;CHAR(10)&amp;"契約総額 "&amp;TEXT(VLOOKUP(A88,#REF!,16,FALSE),"#,##0円")&amp;"(B)"&amp;CHAR(10)&amp;VLOOKUP(A88,#REF!,32,FALSE),(IF(O88="分担契約/単価契約","単価契約"&amp;CHAR(10)&amp;"予定調達総額 "&amp;TEXT(VLOOKUP(A88,#REF!,16,FALSE),"#,##0円")&amp;CHAR(10)&amp;"分担契約"&amp;CHAR(10)&amp;VLOOKUP(A88,#REF!,32,FALSE),IF(O88="分担契約","分担契約"&amp;CHAR(10)&amp;"契約総額 "&amp;TEXT(VLOOKUP(A88,#REF!,16,FALSE),"#,##0円")&amp;CHAR(10)&amp;VLOOKUP(A88,#REF!,32,FALSE),IF(O88="単価契約","単価契約"&amp;CHAR(10)&amp;"予定調達総額 "&amp;TEXT(VLOOKUP(A88,#REF!,16,FALSE),"#,##0円")&amp;CHAR(10)&amp;VLOOKUP(A88,#REF!,32,FALSE),VLOOKUP(A88,#REF!,32,FALSE))))))))</f>
        <v/>
      </c>
      <c r="O88" s="15" t="str">
        <f>IF(A88="","",VLOOKUP(A88,#REF!,53,FALSE))</f>
        <v/>
      </c>
      <c r="P88" s="15" t="str">
        <f>IF(A88="","",IF(VLOOKUP(A88,#REF!,14,FALSE)="他官署で調達手続きを実施のため","×",IF(VLOOKUP(A88,#REF!,21,FALSE)="②同種の他の契約の予定価格を類推されるおそれがあるため公表しない","×","○")))</f>
        <v/>
      </c>
    </row>
    <row r="89" spans="1:16" ht="69.95" customHeight="1">
      <c r="A89" s="21"/>
      <c r="B89" s="2" t="str">
        <f>IF(A89="","",VLOOKUP(A89,#REF!,5,FALSE))</f>
        <v/>
      </c>
      <c r="C89" s="1" t="str">
        <f>IF(A89="","",VLOOKUP(A89,#REF!,6,FALSE))</f>
        <v/>
      </c>
      <c r="D89" s="20" t="str">
        <f>IF(A89="","",VLOOKUP(A89,#REF!,9,FALSE))</f>
        <v/>
      </c>
      <c r="E89" s="2" t="str">
        <f>IF(A89="","",VLOOKUP(A89,#REF!,10,FALSE))</f>
        <v/>
      </c>
      <c r="F89" s="3" t="str">
        <f>IF(A89="","",VLOOKUP(A89,#REF!,11,FALSE))</f>
        <v/>
      </c>
      <c r="G89" s="4" t="str">
        <f>IF(A89="","",IF(VLOOKUP(A89,#REF!,14,FALSE)="②一般競争入札（総合評価方式）","一般競争入札"&amp;CHAR(10)&amp;"（総合評価方式）","一般競争入札"))</f>
        <v/>
      </c>
      <c r="H89" s="5" t="str">
        <f>IF(A89="","",IF(VLOOKUP(A89,#REF!,16,FALSE)="他官署で調達手続きを実施のため","他官署で調達手続きを実施のため",IF(VLOOKUP(A89,#REF!,23,FALSE)="②同種の他の契約の予定価格を類推されるおそれがあるため公表しない","同種の他の契約の予定価格を類推されるおそれがあるため公表しない",IF(VLOOKUP(A89,#REF!,23,FALSE)="－","－",IF(VLOOKUP(A89,#REF!,7,FALSE)&lt;&gt;"",TEXT(VLOOKUP(A89,#REF!,16,FALSE),"#,##0円")&amp;CHAR(10)&amp;"(A)",VLOOKUP(A89,#REF!,16,FALSE))))))</f>
        <v/>
      </c>
      <c r="I89" s="5" t="str">
        <f>IF(A89="","",VLOOKUP(A89,#REF!,17,FALSE))</f>
        <v/>
      </c>
      <c r="J89" s="6" t="str">
        <f>IF(A89="","",IF(VLOOKUP(A89,#REF!,16,FALSE)="他官署で調達手続きを実施のため","－",IF(VLOOKUP(A89,#REF!,23,FALSE)="②同種の他の契約の予定価格を類推されるおそれがあるため公表しない","－",IF(VLOOKUP(A89,#REF!,23,FALSE)="－","－",IF(VLOOKUP(A89,#REF!,7,FALSE)&lt;&gt;"",TEXT(VLOOKUP(A89,#REF!,19,FALSE),"#.0%")&amp;CHAR(10)&amp;"(B/A×100)",VLOOKUP(A89,#REF!,19,FALSE))))))</f>
        <v/>
      </c>
      <c r="K89" s="7" t="str">
        <f>IF(A89="","",IF(VLOOKUP(A89,#REF!,12,FALSE)="①公益社団法人","公社",IF(VLOOKUP(A89,#REF!,12,FALSE)="②公益財団法人","公財","")))</f>
        <v/>
      </c>
      <c r="L89" s="7" t="str">
        <f>IF(A89="","",VLOOKUP(A89,#REF!,13,FALSE))</f>
        <v/>
      </c>
      <c r="M89" s="8" t="str">
        <f>IF(A89="","",IF(VLOOKUP(A89,#REF!,13,FALSE)="国所管",VLOOKUP(A89,#REF!,24,FALSE),""))</f>
        <v/>
      </c>
      <c r="N89" s="9" t="str">
        <f>IF(A89="","",IF(AND(P89="○",O89="分担契約/単価契約"),"単価契約"&amp;CHAR(10)&amp;"予定調達総額 "&amp;TEXT(VLOOKUP(A89,#REF!,16,FALSE),"#,##0円")&amp;"(B)"&amp;CHAR(10)&amp;"分担契約"&amp;CHAR(10)&amp;VLOOKUP(A89,#REF!,32,FALSE),IF(AND(P89="○",O89="分担契約"),"分担契約"&amp;CHAR(10)&amp;"契約総額 "&amp;TEXT(VLOOKUP(A89,#REF!,16,FALSE),"#,##0円")&amp;"(B)"&amp;CHAR(10)&amp;VLOOKUP(A89,#REF!,32,FALSE),(IF(O89="分担契約/単価契約","単価契約"&amp;CHAR(10)&amp;"予定調達総額 "&amp;TEXT(VLOOKUP(A89,#REF!,16,FALSE),"#,##0円")&amp;CHAR(10)&amp;"分担契約"&amp;CHAR(10)&amp;VLOOKUP(A89,#REF!,32,FALSE),IF(O89="分担契約","分担契約"&amp;CHAR(10)&amp;"契約総額 "&amp;TEXT(VLOOKUP(A89,#REF!,16,FALSE),"#,##0円")&amp;CHAR(10)&amp;VLOOKUP(A89,#REF!,32,FALSE),IF(O89="単価契約","単価契約"&amp;CHAR(10)&amp;"予定調達総額 "&amp;TEXT(VLOOKUP(A89,#REF!,16,FALSE),"#,##0円")&amp;CHAR(10)&amp;VLOOKUP(A89,#REF!,32,FALSE),VLOOKUP(A89,#REF!,32,FALSE))))))))</f>
        <v/>
      </c>
      <c r="O89" s="15" t="str">
        <f>IF(A89="","",VLOOKUP(A89,#REF!,53,FALSE))</f>
        <v/>
      </c>
      <c r="P89" s="15" t="str">
        <f>IF(A89="","",IF(VLOOKUP(A89,#REF!,14,FALSE)="他官署で調達手続きを実施のため","×",IF(VLOOKUP(A89,#REF!,21,FALSE)="②同種の他の契約の予定価格を類推されるおそれがあるため公表しない","×","○")))</f>
        <v/>
      </c>
    </row>
    <row r="90" spans="1:16" ht="69.95" customHeight="1">
      <c r="A90" s="21"/>
      <c r="B90" s="2" t="str">
        <f>IF(A90="","",VLOOKUP(A90,#REF!,5,FALSE))</f>
        <v/>
      </c>
      <c r="C90" s="1" t="str">
        <f>IF(A90="","",VLOOKUP(A90,#REF!,6,FALSE))</f>
        <v/>
      </c>
      <c r="D90" s="20" t="str">
        <f>IF(A90="","",VLOOKUP(A90,#REF!,9,FALSE))</f>
        <v/>
      </c>
      <c r="E90" s="2" t="str">
        <f>IF(A90="","",VLOOKUP(A90,#REF!,10,FALSE))</f>
        <v/>
      </c>
      <c r="F90" s="3" t="str">
        <f>IF(A90="","",VLOOKUP(A90,#REF!,11,FALSE))</f>
        <v/>
      </c>
      <c r="G90" s="4" t="str">
        <f>IF(A90="","",IF(VLOOKUP(A90,#REF!,14,FALSE)="②一般競争入札（総合評価方式）","一般競争入札"&amp;CHAR(10)&amp;"（総合評価方式）","一般競争入札"))</f>
        <v/>
      </c>
      <c r="H90" s="5" t="str">
        <f>IF(A90="","",IF(VLOOKUP(A90,#REF!,16,FALSE)="他官署で調達手続きを実施のため","他官署で調達手続きを実施のため",IF(VLOOKUP(A90,#REF!,23,FALSE)="②同種の他の契約の予定価格を類推されるおそれがあるため公表しない","同種の他の契約の予定価格を類推されるおそれがあるため公表しない",IF(VLOOKUP(A90,#REF!,23,FALSE)="－","－",IF(VLOOKUP(A90,#REF!,7,FALSE)&lt;&gt;"",TEXT(VLOOKUP(A90,#REF!,16,FALSE),"#,##0円")&amp;CHAR(10)&amp;"(A)",VLOOKUP(A90,#REF!,16,FALSE))))))</f>
        <v/>
      </c>
      <c r="I90" s="5" t="str">
        <f>IF(A90="","",VLOOKUP(A90,#REF!,17,FALSE))</f>
        <v/>
      </c>
      <c r="J90" s="6" t="str">
        <f>IF(A90="","",IF(VLOOKUP(A90,#REF!,16,FALSE)="他官署で調達手続きを実施のため","－",IF(VLOOKUP(A90,#REF!,23,FALSE)="②同種の他の契約の予定価格を類推されるおそれがあるため公表しない","－",IF(VLOOKUP(A90,#REF!,23,FALSE)="－","－",IF(VLOOKUP(A90,#REF!,7,FALSE)&lt;&gt;"",TEXT(VLOOKUP(A90,#REF!,19,FALSE),"#.0%")&amp;CHAR(10)&amp;"(B/A×100)",VLOOKUP(A90,#REF!,19,FALSE))))))</f>
        <v/>
      </c>
      <c r="K90" s="7" t="str">
        <f>IF(A90="","",IF(VLOOKUP(A90,#REF!,12,FALSE)="①公益社団法人","公社",IF(VLOOKUP(A90,#REF!,12,FALSE)="②公益財団法人","公財","")))</f>
        <v/>
      </c>
      <c r="L90" s="7" t="str">
        <f>IF(A90="","",VLOOKUP(A90,#REF!,13,FALSE))</f>
        <v/>
      </c>
      <c r="M90" s="8" t="str">
        <f>IF(A90="","",IF(VLOOKUP(A90,#REF!,13,FALSE)="国所管",VLOOKUP(A90,#REF!,24,FALSE),""))</f>
        <v/>
      </c>
      <c r="N90" s="9" t="str">
        <f>IF(A90="","",IF(AND(P90="○",O90="分担契約/単価契約"),"単価契約"&amp;CHAR(10)&amp;"予定調達総額 "&amp;TEXT(VLOOKUP(A90,#REF!,16,FALSE),"#,##0円")&amp;"(B)"&amp;CHAR(10)&amp;"分担契約"&amp;CHAR(10)&amp;VLOOKUP(A90,#REF!,32,FALSE),IF(AND(P90="○",O90="分担契約"),"分担契約"&amp;CHAR(10)&amp;"契約総額 "&amp;TEXT(VLOOKUP(A90,#REF!,16,FALSE),"#,##0円")&amp;"(B)"&amp;CHAR(10)&amp;VLOOKUP(A90,#REF!,32,FALSE),(IF(O90="分担契約/単価契約","単価契約"&amp;CHAR(10)&amp;"予定調達総額 "&amp;TEXT(VLOOKUP(A90,#REF!,16,FALSE),"#,##0円")&amp;CHAR(10)&amp;"分担契約"&amp;CHAR(10)&amp;VLOOKUP(A90,#REF!,32,FALSE),IF(O90="分担契約","分担契約"&amp;CHAR(10)&amp;"契約総額 "&amp;TEXT(VLOOKUP(A90,#REF!,16,FALSE),"#,##0円")&amp;CHAR(10)&amp;VLOOKUP(A90,#REF!,32,FALSE),IF(O90="単価契約","単価契約"&amp;CHAR(10)&amp;"予定調達総額 "&amp;TEXT(VLOOKUP(A90,#REF!,16,FALSE),"#,##0円")&amp;CHAR(10)&amp;VLOOKUP(A90,#REF!,32,FALSE),VLOOKUP(A90,#REF!,32,FALSE))))))))</f>
        <v/>
      </c>
      <c r="O90" s="15" t="str">
        <f>IF(A90="","",VLOOKUP(A90,#REF!,53,FALSE))</f>
        <v/>
      </c>
      <c r="P90" s="15" t="str">
        <f>IF(A90="","",IF(VLOOKUP(A90,#REF!,14,FALSE)="他官署で調達手続きを実施のため","×",IF(VLOOKUP(A90,#REF!,21,FALSE)="②同種の他の契約の予定価格を類推されるおそれがあるため公表しない","×","○")))</f>
        <v/>
      </c>
    </row>
    <row r="91" spans="1:16" ht="69.95" customHeight="1">
      <c r="A91" s="21"/>
      <c r="B91" s="2" t="str">
        <f>IF(A91="","",VLOOKUP(A91,#REF!,5,FALSE))</f>
        <v/>
      </c>
      <c r="C91" s="1" t="str">
        <f>IF(A91="","",VLOOKUP(A91,#REF!,6,FALSE))</f>
        <v/>
      </c>
      <c r="D91" s="20" t="str">
        <f>IF(A91="","",VLOOKUP(A91,#REF!,9,FALSE))</f>
        <v/>
      </c>
      <c r="E91" s="2" t="str">
        <f>IF(A91="","",VLOOKUP(A91,#REF!,10,FALSE))</f>
        <v/>
      </c>
      <c r="F91" s="3" t="str">
        <f>IF(A91="","",VLOOKUP(A91,#REF!,11,FALSE))</f>
        <v/>
      </c>
      <c r="G91" s="4" t="str">
        <f>IF(A91="","",IF(VLOOKUP(A91,#REF!,14,FALSE)="②一般競争入札（総合評価方式）","一般競争入札"&amp;CHAR(10)&amp;"（総合評価方式）","一般競争入札"))</f>
        <v/>
      </c>
      <c r="H91" s="5" t="str">
        <f>IF(A91="","",IF(VLOOKUP(A91,#REF!,16,FALSE)="他官署で調達手続きを実施のため","他官署で調達手続きを実施のため",IF(VLOOKUP(A91,#REF!,23,FALSE)="②同種の他の契約の予定価格を類推されるおそれがあるため公表しない","同種の他の契約の予定価格を類推されるおそれがあるため公表しない",IF(VLOOKUP(A91,#REF!,23,FALSE)="－","－",IF(VLOOKUP(A91,#REF!,7,FALSE)&lt;&gt;"",TEXT(VLOOKUP(A91,#REF!,16,FALSE),"#,##0円")&amp;CHAR(10)&amp;"(A)",VLOOKUP(A91,#REF!,16,FALSE))))))</f>
        <v/>
      </c>
      <c r="I91" s="5" t="str">
        <f>IF(A91="","",VLOOKUP(A91,#REF!,17,FALSE))</f>
        <v/>
      </c>
      <c r="J91" s="6" t="str">
        <f>IF(A91="","",IF(VLOOKUP(A91,#REF!,16,FALSE)="他官署で調達手続きを実施のため","－",IF(VLOOKUP(A91,#REF!,23,FALSE)="②同種の他の契約の予定価格を類推されるおそれがあるため公表しない","－",IF(VLOOKUP(A91,#REF!,23,FALSE)="－","－",IF(VLOOKUP(A91,#REF!,7,FALSE)&lt;&gt;"",TEXT(VLOOKUP(A91,#REF!,19,FALSE),"#.0%")&amp;CHAR(10)&amp;"(B/A×100)",VLOOKUP(A91,#REF!,19,FALSE))))))</f>
        <v/>
      </c>
      <c r="K91" s="7" t="str">
        <f>IF(A91="","",IF(VLOOKUP(A91,#REF!,12,FALSE)="①公益社団法人","公社",IF(VLOOKUP(A91,#REF!,12,FALSE)="②公益財団法人","公財","")))</f>
        <v/>
      </c>
      <c r="L91" s="7" t="str">
        <f>IF(A91="","",VLOOKUP(A91,#REF!,13,FALSE))</f>
        <v/>
      </c>
      <c r="M91" s="8" t="str">
        <f>IF(A91="","",IF(VLOOKUP(A91,#REF!,13,FALSE)="国所管",VLOOKUP(A91,#REF!,24,FALSE),""))</f>
        <v/>
      </c>
      <c r="N91" s="9" t="str">
        <f>IF(A91="","",IF(AND(P91="○",O91="分担契約/単価契約"),"単価契約"&amp;CHAR(10)&amp;"予定調達総額 "&amp;TEXT(VLOOKUP(A91,#REF!,16,FALSE),"#,##0円")&amp;"(B)"&amp;CHAR(10)&amp;"分担契約"&amp;CHAR(10)&amp;VLOOKUP(A91,#REF!,32,FALSE),IF(AND(P91="○",O91="分担契約"),"分担契約"&amp;CHAR(10)&amp;"契約総額 "&amp;TEXT(VLOOKUP(A91,#REF!,16,FALSE),"#,##0円")&amp;"(B)"&amp;CHAR(10)&amp;VLOOKUP(A91,#REF!,32,FALSE),(IF(O91="分担契約/単価契約","単価契約"&amp;CHAR(10)&amp;"予定調達総額 "&amp;TEXT(VLOOKUP(A91,#REF!,16,FALSE),"#,##0円")&amp;CHAR(10)&amp;"分担契約"&amp;CHAR(10)&amp;VLOOKUP(A91,#REF!,32,FALSE),IF(O91="分担契約","分担契約"&amp;CHAR(10)&amp;"契約総額 "&amp;TEXT(VLOOKUP(A91,#REF!,16,FALSE),"#,##0円")&amp;CHAR(10)&amp;VLOOKUP(A91,#REF!,32,FALSE),IF(O91="単価契約","単価契約"&amp;CHAR(10)&amp;"予定調達総額 "&amp;TEXT(VLOOKUP(A91,#REF!,16,FALSE),"#,##0円")&amp;CHAR(10)&amp;VLOOKUP(A91,#REF!,32,FALSE),VLOOKUP(A91,#REF!,32,FALSE))))))))</f>
        <v/>
      </c>
      <c r="O91" s="15" t="str">
        <f>IF(A91="","",VLOOKUP(A91,#REF!,53,FALSE))</f>
        <v/>
      </c>
      <c r="P91" s="15" t="str">
        <f>IF(A91="","",IF(VLOOKUP(A91,#REF!,14,FALSE)="他官署で調達手続きを実施のため","×",IF(VLOOKUP(A91,#REF!,21,FALSE)="②同種の他の契約の予定価格を類推されるおそれがあるため公表しない","×","○")))</f>
        <v/>
      </c>
    </row>
    <row r="92" spans="1:16" ht="69.95" customHeight="1">
      <c r="A92" s="21"/>
      <c r="B92" s="2" t="str">
        <f>IF(A92="","",VLOOKUP(A92,#REF!,5,FALSE))</f>
        <v/>
      </c>
      <c r="C92" s="1" t="str">
        <f>IF(A92="","",VLOOKUP(A92,#REF!,6,FALSE))</f>
        <v/>
      </c>
      <c r="D92" s="20" t="str">
        <f>IF(A92="","",VLOOKUP(A92,#REF!,9,FALSE))</f>
        <v/>
      </c>
      <c r="E92" s="2" t="str">
        <f>IF(A92="","",VLOOKUP(A92,#REF!,10,FALSE))</f>
        <v/>
      </c>
      <c r="F92" s="3" t="str">
        <f>IF(A92="","",VLOOKUP(A92,#REF!,11,FALSE))</f>
        <v/>
      </c>
      <c r="G92" s="4" t="str">
        <f>IF(A92="","",IF(VLOOKUP(A92,#REF!,14,FALSE)="②一般競争入札（総合評価方式）","一般競争入札"&amp;CHAR(10)&amp;"（総合評価方式）","一般競争入札"))</f>
        <v/>
      </c>
      <c r="H92" s="5" t="str">
        <f>IF(A92="","",IF(VLOOKUP(A92,#REF!,16,FALSE)="他官署で調達手続きを実施のため","他官署で調達手続きを実施のため",IF(VLOOKUP(A92,#REF!,23,FALSE)="②同種の他の契約の予定価格を類推されるおそれがあるため公表しない","同種の他の契約の予定価格を類推されるおそれがあるため公表しない",IF(VLOOKUP(A92,#REF!,23,FALSE)="－","－",IF(VLOOKUP(A92,#REF!,7,FALSE)&lt;&gt;"",TEXT(VLOOKUP(A92,#REF!,16,FALSE),"#,##0円")&amp;CHAR(10)&amp;"(A)",VLOOKUP(A92,#REF!,16,FALSE))))))</f>
        <v/>
      </c>
      <c r="I92" s="5" t="str">
        <f>IF(A92="","",VLOOKUP(A92,#REF!,17,FALSE))</f>
        <v/>
      </c>
      <c r="J92" s="6" t="str">
        <f>IF(A92="","",IF(VLOOKUP(A92,#REF!,16,FALSE)="他官署で調達手続きを実施のため","－",IF(VLOOKUP(A92,#REF!,23,FALSE)="②同種の他の契約の予定価格を類推されるおそれがあるため公表しない","－",IF(VLOOKUP(A92,#REF!,23,FALSE)="－","－",IF(VLOOKUP(A92,#REF!,7,FALSE)&lt;&gt;"",TEXT(VLOOKUP(A92,#REF!,19,FALSE),"#.0%")&amp;CHAR(10)&amp;"(B/A×100)",VLOOKUP(A92,#REF!,19,FALSE))))))</f>
        <v/>
      </c>
      <c r="K92" s="7" t="str">
        <f>IF(A92="","",IF(VLOOKUP(A92,#REF!,12,FALSE)="①公益社団法人","公社",IF(VLOOKUP(A92,#REF!,12,FALSE)="②公益財団法人","公財","")))</f>
        <v/>
      </c>
      <c r="L92" s="7" t="str">
        <f>IF(A92="","",VLOOKUP(A92,#REF!,13,FALSE))</f>
        <v/>
      </c>
      <c r="M92" s="8" t="str">
        <f>IF(A92="","",IF(VLOOKUP(A92,#REF!,13,FALSE)="国所管",VLOOKUP(A92,#REF!,24,FALSE),""))</f>
        <v/>
      </c>
      <c r="N92" s="9" t="str">
        <f>IF(A92="","",IF(AND(P92="○",O92="分担契約/単価契約"),"単価契約"&amp;CHAR(10)&amp;"予定調達総額 "&amp;TEXT(VLOOKUP(A92,#REF!,16,FALSE),"#,##0円")&amp;"(B)"&amp;CHAR(10)&amp;"分担契約"&amp;CHAR(10)&amp;VLOOKUP(A92,#REF!,32,FALSE),IF(AND(P92="○",O92="分担契約"),"分担契約"&amp;CHAR(10)&amp;"契約総額 "&amp;TEXT(VLOOKUP(A92,#REF!,16,FALSE),"#,##0円")&amp;"(B)"&amp;CHAR(10)&amp;VLOOKUP(A92,#REF!,32,FALSE),(IF(O92="分担契約/単価契約","単価契約"&amp;CHAR(10)&amp;"予定調達総額 "&amp;TEXT(VLOOKUP(A92,#REF!,16,FALSE),"#,##0円")&amp;CHAR(10)&amp;"分担契約"&amp;CHAR(10)&amp;VLOOKUP(A92,#REF!,32,FALSE),IF(O92="分担契約","分担契約"&amp;CHAR(10)&amp;"契約総額 "&amp;TEXT(VLOOKUP(A92,#REF!,16,FALSE),"#,##0円")&amp;CHAR(10)&amp;VLOOKUP(A92,#REF!,32,FALSE),IF(O92="単価契約","単価契約"&amp;CHAR(10)&amp;"予定調達総額 "&amp;TEXT(VLOOKUP(A92,#REF!,16,FALSE),"#,##0円")&amp;CHAR(10)&amp;VLOOKUP(A92,#REF!,32,FALSE),VLOOKUP(A92,#REF!,32,FALSE))))))))</f>
        <v/>
      </c>
      <c r="O92" s="15" t="str">
        <f>IF(A92="","",VLOOKUP(A92,#REF!,53,FALSE))</f>
        <v/>
      </c>
      <c r="P92" s="15" t="str">
        <f>IF(A92="","",IF(VLOOKUP(A92,#REF!,14,FALSE)="他官署で調達手続きを実施のため","×",IF(VLOOKUP(A92,#REF!,21,FALSE)="②同種の他の契約の予定価格を類推されるおそれがあるため公表しない","×","○")))</f>
        <v/>
      </c>
    </row>
    <row r="93" spans="1:16" ht="69.95" customHeight="1">
      <c r="A93" s="21"/>
      <c r="B93" s="2" t="str">
        <f>IF(A93="","",VLOOKUP(A93,#REF!,5,FALSE))</f>
        <v/>
      </c>
      <c r="C93" s="1" t="str">
        <f>IF(A93="","",VLOOKUP(A93,#REF!,6,FALSE))</f>
        <v/>
      </c>
      <c r="D93" s="20" t="str">
        <f>IF(A93="","",VLOOKUP(A93,#REF!,9,FALSE))</f>
        <v/>
      </c>
      <c r="E93" s="2" t="str">
        <f>IF(A93="","",VLOOKUP(A93,#REF!,10,FALSE))</f>
        <v/>
      </c>
      <c r="F93" s="3" t="str">
        <f>IF(A93="","",VLOOKUP(A93,#REF!,11,FALSE))</f>
        <v/>
      </c>
      <c r="G93" s="4" t="str">
        <f>IF(A93="","",IF(VLOOKUP(A93,#REF!,14,FALSE)="②一般競争入札（総合評価方式）","一般競争入札"&amp;CHAR(10)&amp;"（総合評価方式）","一般競争入札"))</f>
        <v/>
      </c>
      <c r="H93" s="5" t="str">
        <f>IF(A93="","",IF(VLOOKUP(A93,#REF!,16,FALSE)="他官署で調達手続きを実施のため","他官署で調達手続きを実施のため",IF(VLOOKUP(A93,#REF!,23,FALSE)="②同種の他の契約の予定価格を類推されるおそれがあるため公表しない","同種の他の契約の予定価格を類推されるおそれがあるため公表しない",IF(VLOOKUP(A93,#REF!,23,FALSE)="－","－",IF(VLOOKUP(A93,#REF!,7,FALSE)&lt;&gt;"",TEXT(VLOOKUP(A93,#REF!,16,FALSE),"#,##0円")&amp;CHAR(10)&amp;"(A)",VLOOKUP(A93,#REF!,16,FALSE))))))</f>
        <v/>
      </c>
      <c r="I93" s="5" t="str">
        <f>IF(A93="","",VLOOKUP(A93,#REF!,17,FALSE))</f>
        <v/>
      </c>
      <c r="J93" s="6" t="str">
        <f>IF(A93="","",IF(VLOOKUP(A93,#REF!,16,FALSE)="他官署で調達手続きを実施のため","－",IF(VLOOKUP(A93,#REF!,23,FALSE)="②同種の他の契約の予定価格を類推されるおそれがあるため公表しない","－",IF(VLOOKUP(A93,#REF!,23,FALSE)="－","－",IF(VLOOKUP(A93,#REF!,7,FALSE)&lt;&gt;"",TEXT(VLOOKUP(A93,#REF!,19,FALSE),"#.0%")&amp;CHAR(10)&amp;"(B/A×100)",VLOOKUP(A93,#REF!,19,FALSE))))))</f>
        <v/>
      </c>
      <c r="K93" s="7" t="str">
        <f>IF(A93="","",IF(VLOOKUP(A93,#REF!,12,FALSE)="①公益社団法人","公社",IF(VLOOKUP(A93,#REF!,12,FALSE)="②公益財団法人","公財","")))</f>
        <v/>
      </c>
      <c r="L93" s="7" t="str">
        <f>IF(A93="","",VLOOKUP(A93,#REF!,13,FALSE))</f>
        <v/>
      </c>
      <c r="M93" s="8" t="str">
        <f>IF(A93="","",IF(VLOOKUP(A93,#REF!,13,FALSE)="国所管",VLOOKUP(A93,#REF!,24,FALSE),""))</f>
        <v/>
      </c>
      <c r="N93" s="9" t="str">
        <f>IF(A93="","",IF(AND(P93="○",O93="分担契約/単価契約"),"単価契約"&amp;CHAR(10)&amp;"予定調達総額 "&amp;TEXT(VLOOKUP(A93,#REF!,16,FALSE),"#,##0円")&amp;"(B)"&amp;CHAR(10)&amp;"分担契約"&amp;CHAR(10)&amp;VLOOKUP(A93,#REF!,32,FALSE),IF(AND(P93="○",O93="分担契約"),"分担契約"&amp;CHAR(10)&amp;"契約総額 "&amp;TEXT(VLOOKUP(A93,#REF!,16,FALSE),"#,##0円")&amp;"(B)"&amp;CHAR(10)&amp;VLOOKUP(A93,#REF!,32,FALSE),(IF(O93="分担契約/単価契約","単価契約"&amp;CHAR(10)&amp;"予定調達総額 "&amp;TEXT(VLOOKUP(A93,#REF!,16,FALSE),"#,##0円")&amp;CHAR(10)&amp;"分担契約"&amp;CHAR(10)&amp;VLOOKUP(A93,#REF!,32,FALSE),IF(O93="分担契約","分担契約"&amp;CHAR(10)&amp;"契約総額 "&amp;TEXT(VLOOKUP(A93,#REF!,16,FALSE),"#,##0円")&amp;CHAR(10)&amp;VLOOKUP(A93,#REF!,32,FALSE),IF(O93="単価契約","単価契約"&amp;CHAR(10)&amp;"予定調達総額 "&amp;TEXT(VLOOKUP(A93,#REF!,16,FALSE),"#,##0円")&amp;CHAR(10)&amp;VLOOKUP(A93,#REF!,32,FALSE),VLOOKUP(A93,#REF!,32,FALSE))))))))</f>
        <v/>
      </c>
      <c r="O93" s="15" t="str">
        <f>IF(A93="","",VLOOKUP(A93,#REF!,53,FALSE))</f>
        <v/>
      </c>
      <c r="P93" s="15" t="str">
        <f>IF(A93="","",IF(VLOOKUP(A93,#REF!,14,FALSE)="他官署で調達手続きを実施のため","×",IF(VLOOKUP(A93,#REF!,21,FALSE)="②同種の他の契約の予定価格を類推されるおそれがあるため公表しない","×","○")))</f>
        <v/>
      </c>
    </row>
    <row r="94" spans="1:16" ht="69.95" customHeight="1">
      <c r="A94" s="21"/>
      <c r="B94" s="2" t="str">
        <f>IF(A94="","",VLOOKUP(A94,#REF!,5,FALSE))</f>
        <v/>
      </c>
      <c r="C94" s="1" t="str">
        <f>IF(A94="","",VLOOKUP(A94,#REF!,6,FALSE))</f>
        <v/>
      </c>
      <c r="D94" s="20" t="str">
        <f>IF(A94="","",VLOOKUP(A94,#REF!,9,FALSE))</f>
        <v/>
      </c>
      <c r="E94" s="2" t="str">
        <f>IF(A94="","",VLOOKUP(A94,#REF!,10,FALSE))</f>
        <v/>
      </c>
      <c r="F94" s="3" t="str">
        <f>IF(A94="","",VLOOKUP(A94,#REF!,11,FALSE))</f>
        <v/>
      </c>
      <c r="G94" s="4" t="str">
        <f>IF(A94="","",IF(VLOOKUP(A94,#REF!,14,FALSE)="②一般競争入札（総合評価方式）","一般競争入札"&amp;CHAR(10)&amp;"（総合評価方式）","一般競争入札"))</f>
        <v/>
      </c>
      <c r="H94" s="5" t="str">
        <f>IF(A94="","",IF(VLOOKUP(A94,#REF!,16,FALSE)="他官署で調達手続きを実施のため","他官署で調達手続きを実施のため",IF(VLOOKUP(A94,#REF!,23,FALSE)="②同種の他の契約の予定価格を類推されるおそれがあるため公表しない","同種の他の契約の予定価格を類推されるおそれがあるため公表しない",IF(VLOOKUP(A94,#REF!,23,FALSE)="－","－",IF(VLOOKUP(A94,#REF!,7,FALSE)&lt;&gt;"",TEXT(VLOOKUP(A94,#REF!,16,FALSE),"#,##0円")&amp;CHAR(10)&amp;"(A)",VLOOKUP(A94,#REF!,16,FALSE))))))</f>
        <v/>
      </c>
      <c r="I94" s="5" t="str">
        <f>IF(A94="","",VLOOKUP(A94,#REF!,17,FALSE))</f>
        <v/>
      </c>
      <c r="J94" s="6" t="str">
        <f>IF(A94="","",IF(VLOOKUP(A94,#REF!,16,FALSE)="他官署で調達手続きを実施のため","－",IF(VLOOKUP(A94,#REF!,23,FALSE)="②同種の他の契約の予定価格を類推されるおそれがあるため公表しない","－",IF(VLOOKUP(A94,#REF!,23,FALSE)="－","－",IF(VLOOKUP(A94,#REF!,7,FALSE)&lt;&gt;"",TEXT(VLOOKUP(A94,#REF!,19,FALSE),"#.0%")&amp;CHAR(10)&amp;"(B/A×100)",VLOOKUP(A94,#REF!,19,FALSE))))))</f>
        <v/>
      </c>
      <c r="K94" s="7" t="str">
        <f>IF(A94="","",IF(VLOOKUP(A94,#REF!,12,FALSE)="①公益社団法人","公社",IF(VLOOKUP(A94,#REF!,12,FALSE)="②公益財団法人","公財","")))</f>
        <v/>
      </c>
      <c r="L94" s="7" t="str">
        <f>IF(A94="","",VLOOKUP(A94,#REF!,13,FALSE))</f>
        <v/>
      </c>
      <c r="M94" s="8" t="str">
        <f>IF(A94="","",IF(VLOOKUP(A94,#REF!,13,FALSE)="国所管",VLOOKUP(A94,#REF!,24,FALSE),""))</f>
        <v/>
      </c>
      <c r="N94" s="9" t="str">
        <f>IF(A94="","",IF(AND(P94="○",O94="分担契約/単価契約"),"単価契約"&amp;CHAR(10)&amp;"予定調達総額 "&amp;TEXT(VLOOKUP(A94,#REF!,16,FALSE),"#,##0円")&amp;"(B)"&amp;CHAR(10)&amp;"分担契約"&amp;CHAR(10)&amp;VLOOKUP(A94,#REF!,32,FALSE),IF(AND(P94="○",O94="分担契約"),"分担契約"&amp;CHAR(10)&amp;"契約総額 "&amp;TEXT(VLOOKUP(A94,#REF!,16,FALSE),"#,##0円")&amp;"(B)"&amp;CHAR(10)&amp;VLOOKUP(A94,#REF!,32,FALSE),(IF(O94="分担契約/単価契約","単価契約"&amp;CHAR(10)&amp;"予定調達総額 "&amp;TEXT(VLOOKUP(A94,#REF!,16,FALSE),"#,##0円")&amp;CHAR(10)&amp;"分担契約"&amp;CHAR(10)&amp;VLOOKUP(A94,#REF!,32,FALSE),IF(O94="分担契約","分担契約"&amp;CHAR(10)&amp;"契約総額 "&amp;TEXT(VLOOKUP(A94,#REF!,16,FALSE),"#,##0円")&amp;CHAR(10)&amp;VLOOKUP(A94,#REF!,32,FALSE),IF(O94="単価契約","単価契約"&amp;CHAR(10)&amp;"予定調達総額 "&amp;TEXT(VLOOKUP(A94,#REF!,16,FALSE),"#,##0円")&amp;CHAR(10)&amp;VLOOKUP(A94,#REF!,32,FALSE),VLOOKUP(A94,#REF!,32,FALSE))))))))</f>
        <v/>
      </c>
      <c r="O94" s="15" t="str">
        <f>IF(A94="","",VLOOKUP(A94,#REF!,53,FALSE))</f>
        <v/>
      </c>
      <c r="P94" s="15" t="str">
        <f>IF(A94="","",IF(VLOOKUP(A94,#REF!,14,FALSE)="他官署で調達手続きを実施のため","×",IF(VLOOKUP(A94,#REF!,21,FALSE)="②同種の他の契約の予定価格を類推されるおそれがあるため公表しない","×","○")))</f>
        <v/>
      </c>
    </row>
    <row r="95" spans="1:16" ht="69.95" customHeight="1">
      <c r="A95" s="21"/>
      <c r="B95" s="2" t="str">
        <f>IF(A95="","",VLOOKUP(A95,#REF!,5,FALSE))</f>
        <v/>
      </c>
      <c r="C95" s="1" t="str">
        <f>IF(A95="","",VLOOKUP(A95,#REF!,6,FALSE))</f>
        <v/>
      </c>
      <c r="D95" s="20" t="str">
        <f>IF(A95="","",VLOOKUP(A95,#REF!,9,FALSE))</f>
        <v/>
      </c>
      <c r="E95" s="2" t="str">
        <f>IF(A95="","",VLOOKUP(A95,#REF!,10,FALSE))</f>
        <v/>
      </c>
      <c r="F95" s="3" t="str">
        <f>IF(A95="","",VLOOKUP(A95,#REF!,11,FALSE))</f>
        <v/>
      </c>
      <c r="G95" s="4" t="str">
        <f>IF(A95="","",IF(VLOOKUP(A95,#REF!,14,FALSE)="②一般競争入札（総合評価方式）","一般競争入札"&amp;CHAR(10)&amp;"（総合評価方式）","一般競争入札"))</f>
        <v/>
      </c>
      <c r="H95" s="5" t="str">
        <f>IF(A95="","",IF(VLOOKUP(A95,#REF!,16,FALSE)="他官署で調達手続きを実施のため","他官署で調達手続きを実施のため",IF(VLOOKUP(A95,#REF!,23,FALSE)="②同種の他の契約の予定価格を類推されるおそれがあるため公表しない","同種の他の契約の予定価格を類推されるおそれがあるため公表しない",IF(VLOOKUP(A95,#REF!,23,FALSE)="－","－",IF(VLOOKUP(A95,#REF!,7,FALSE)&lt;&gt;"",TEXT(VLOOKUP(A95,#REF!,16,FALSE),"#,##0円")&amp;CHAR(10)&amp;"(A)",VLOOKUP(A95,#REF!,16,FALSE))))))</f>
        <v/>
      </c>
      <c r="I95" s="5" t="str">
        <f>IF(A95="","",VLOOKUP(A95,#REF!,17,FALSE))</f>
        <v/>
      </c>
      <c r="J95" s="6" t="str">
        <f>IF(A95="","",IF(VLOOKUP(A95,#REF!,16,FALSE)="他官署で調達手続きを実施のため","－",IF(VLOOKUP(A95,#REF!,23,FALSE)="②同種の他の契約の予定価格を類推されるおそれがあるため公表しない","－",IF(VLOOKUP(A95,#REF!,23,FALSE)="－","－",IF(VLOOKUP(A95,#REF!,7,FALSE)&lt;&gt;"",TEXT(VLOOKUP(A95,#REF!,19,FALSE),"#.0%")&amp;CHAR(10)&amp;"(B/A×100)",VLOOKUP(A95,#REF!,19,FALSE))))))</f>
        <v/>
      </c>
      <c r="K95" s="7" t="str">
        <f>IF(A95="","",IF(VLOOKUP(A95,#REF!,12,FALSE)="①公益社団法人","公社",IF(VLOOKUP(A95,#REF!,12,FALSE)="②公益財団法人","公財","")))</f>
        <v/>
      </c>
      <c r="L95" s="7" t="str">
        <f>IF(A95="","",VLOOKUP(A95,#REF!,13,FALSE))</f>
        <v/>
      </c>
      <c r="M95" s="8" t="str">
        <f>IF(A95="","",IF(VLOOKUP(A95,#REF!,13,FALSE)="国所管",VLOOKUP(A95,#REF!,24,FALSE),""))</f>
        <v/>
      </c>
      <c r="N95" s="9" t="str">
        <f>IF(A95="","",IF(AND(P95="○",O95="分担契約/単価契約"),"単価契約"&amp;CHAR(10)&amp;"予定調達総額 "&amp;TEXT(VLOOKUP(A95,#REF!,16,FALSE),"#,##0円")&amp;"(B)"&amp;CHAR(10)&amp;"分担契約"&amp;CHAR(10)&amp;VLOOKUP(A95,#REF!,32,FALSE),IF(AND(P95="○",O95="分担契約"),"分担契約"&amp;CHAR(10)&amp;"契約総額 "&amp;TEXT(VLOOKUP(A95,#REF!,16,FALSE),"#,##0円")&amp;"(B)"&amp;CHAR(10)&amp;VLOOKUP(A95,#REF!,32,FALSE),(IF(O95="分担契約/単価契約","単価契約"&amp;CHAR(10)&amp;"予定調達総額 "&amp;TEXT(VLOOKUP(A95,#REF!,16,FALSE),"#,##0円")&amp;CHAR(10)&amp;"分担契約"&amp;CHAR(10)&amp;VLOOKUP(A95,#REF!,32,FALSE),IF(O95="分担契約","分担契約"&amp;CHAR(10)&amp;"契約総額 "&amp;TEXT(VLOOKUP(A95,#REF!,16,FALSE),"#,##0円")&amp;CHAR(10)&amp;VLOOKUP(A95,#REF!,32,FALSE),IF(O95="単価契約","単価契約"&amp;CHAR(10)&amp;"予定調達総額 "&amp;TEXT(VLOOKUP(A95,#REF!,16,FALSE),"#,##0円")&amp;CHAR(10)&amp;VLOOKUP(A95,#REF!,32,FALSE),VLOOKUP(A95,#REF!,32,FALSE))))))))</f>
        <v/>
      </c>
      <c r="O95" s="15" t="str">
        <f>IF(A95="","",VLOOKUP(A95,#REF!,53,FALSE))</f>
        <v/>
      </c>
      <c r="P95" s="15" t="str">
        <f>IF(A95="","",IF(VLOOKUP(A95,#REF!,14,FALSE)="他官署で調達手続きを実施のため","×",IF(VLOOKUP(A95,#REF!,21,FALSE)="②同種の他の契約の予定価格を類推されるおそれがあるため公表しない","×","○")))</f>
        <v/>
      </c>
    </row>
    <row r="96" spans="1:16" ht="69.95" customHeight="1">
      <c r="A96" s="21"/>
      <c r="B96" s="2" t="str">
        <f>IF(A96="","",VLOOKUP(A96,#REF!,5,FALSE))</f>
        <v/>
      </c>
      <c r="C96" s="1" t="str">
        <f>IF(A96="","",VLOOKUP(A96,#REF!,6,FALSE))</f>
        <v/>
      </c>
      <c r="D96" s="20" t="str">
        <f>IF(A96="","",VLOOKUP(A96,#REF!,9,FALSE))</f>
        <v/>
      </c>
      <c r="E96" s="2" t="str">
        <f>IF(A96="","",VLOOKUP(A96,#REF!,10,FALSE))</f>
        <v/>
      </c>
      <c r="F96" s="3" t="str">
        <f>IF(A96="","",VLOOKUP(A96,#REF!,11,FALSE))</f>
        <v/>
      </c>
      <c r="G96" s="4" t="str">
        <f>IF(A96="","",IF(VLOOKUP(A96,#REF!,14,FALSE)="②一般競争入札（総合評価方式）","一般競争入札"&amp;CHAR(10)&amp;"（総合評価方式）","一般競争入札"))</f>
        <v/>
      </c>
      <c r="H96" s="5" t="str">
        <f>IF(A96="","",IF(VLOOKUP(A96,#REF!,16,FALSE)="他官署で調達手続きを実施のため","他官署で調達手続きを実施のため",IF(VLOOKUP(A96,#REF!,23,FALSE)="②同種の他の契約の予定価格を類推されるおそれがあるため公表しない","同種の他の契約の予定価格を類推されるおそれがあるため公表しない",IF(VLOOKUP(A96,#REF!,23,FALSE)="－","－",IF(VLOOKUP(A96,#REF!,7,FALSE)&lt;&gt;"",TEXT(VLOOKUP(A96,#REF!,16,FALSE),"#,##0円")&amp;CHAR(10)&amp;"(A)",VLOOKUP(A96,#REF!,16,FALSE))))))</f>
        <v/>
      </c>
      <c r="I96" s="5" t="str">
        <f>IF(A96="","",VLOOKUP(A96,#REF!,17,FALSE))</f>
        <v/>
      </c>
      <c r="J96" s="6" t="str">
        <f>IF(A96="","",IF(VLOOKUP(A96,#REF!,16,FALSE)="他官署で調達手続きを実施のため","－",IF(VLOOKUP(A96,#REF!,23,FALSE)="②同種の他の契約の予定価格を類推されるおそれがあるため公表しない","－",IF(VLOOKUP(A96,#REF!,23,FALSE)="－","－",IF(VLOOKUP(A96,#REF!,7,FALSE)&lt;&gt;"",TEXT(VLOOKUP(A96,#REF!,19,FALSE),"#.0%")&amp;CHAR(10)&amp;"(B/A×100)",VLOOKUP(A96,#REF!,19,FALSE))))))</f>
        <v/>
      </c>
      <c r="K96" s="7" t="str">
        <f>IF(A96="","",IF(VLOOKUP(A96,#REF!,12,FALSE)="①公益社団法人","公社",IF(VLOOKUP(A96,#REF!,12,FALSE)="②公益財団法人","公財","")))</f>
        <v/>
      </c>
      <c r="L96" s="7" t="str">
        <f>IF(A96="","",VLOOKUP(A96,#REF!,13,FALSE))</f>
        <v/>
      </c>
      <c r="M96" s="8" t="str">
        <f>IF(A96="","",IF(VLOOKUP(A96,#REF!,13,FALSE)="国所管",VLOOKUP(A96,#REF!,24,FALSE),""))</f>
        <v/>
      </c>
      <c r="N96" s="9" t="str">
        <f>IF(A96="","",IF(AND(P96="○",O96="分担契約/単価契約"),"単価契約"&amp;CHAR(10)&amp;"予定調達総額 "&amp;TEXT(VLOOKUP(A96,#REF!,16,FALSE),"#,##0円")&amp;"(B)"&amp;CHAR(10)&amp;"分担契約"&amp;CHAR(10)&amp;VLOOKUP(A96,#REF!,32,FALSE),IF(AND(P96="○",O96="分担契約"),"分担契約"&amp;CHAR(10)&amp;"契約総額 "&amp;TEXT(VLOOKUP(A96,#REF!,16,FALSE),"#,##0円")&amp;"(B)"&amp;CHAR(10)&amp;VLOOKUP(A96,#REF!,32,FALSE),(IF(O96="分担契約/単価契約","単価契約"&amp;CHAR(10)&amp;"予定調達総額 "&amp;TEXT(VLOOKUP(A96,#REF!,16,FALSE),"#,##0円")&amp;CHAR(10)&amp;"分担契約"&amp;CHAR(10)&amp;VLOOKUP(A96,#REF!,32,FALSE),IF(O96="分担契約","分担契約"&amp;CHAR(10)&amp;"契約総額 "&amp;TEXT(VLOOKUP(A96,#REF!,16,FALSE),"#,##0円")&amp;CHAR(10)&amp;VLOOKUP(A96,#REF!,32,FALSE),IF(O96="単価契約","単価契約"&amp;CHAR(10)&amp;"予定調達総額 "&amp;TEXT(VLOOKUP(A96,#REF!,16,FALSE),"#,##0円")&amp;CHAR(10)&amp;VLOOKUP(A96,#REF!,32,FALSE),VLOOKUP(A96,#REF!,32,FALSE))))))))</f>
        <v/>
      </c>
      <c r="O96" s="15" t="str">
        <f>IF(A96="","",VLOOKUP(A96,#REF!,53,FALSE))</f>
        <v/>
      </c>
      <c r="P96" s="15" t="str">
        <f>IF(A96="","",IF(VLOOKUP(A96,#REF!,14,FALSE)="他官署で調達手続きを実施のため","×",IF(VLOOKUP(A96,#REF!,21,FALSE)="②同種の他の契約の予定価格を類推されるおそれがあるため公表しない","×","○")))</f>
        <v/>
      </c>
    </row>
    <row r="97" spans="1:16" ht="69.95" customHeight="1">
      <c r="A97" s="21"/>
      <c r="B97" s="2" t="str">
        <f>IF(A97="","",VLOOKUP(A97,#REF!,5,FALSE))</f>
        <v/>
      </c>
      <c r="C97" s="1" t="str">
        <f>IF(A97="","",VLOOKUP(A97,#REF!,6,FALSE))</f>
        <v/>
      </c>
      <c r="D97" s="20" t="str">
        <f>IF(A97="","",VLOOKUP(A97,#REF!,9,FALSE))</f>
        <v/>
      </c>
      <c r="E97" s="2" t="str">
        <f>IF(A97="","",VLOOKUP(A97,#REF!,10,FALSE))</f>
        <v/>
      </c>
      <c r="F97" s="3" t="str">
        <f>IF(A97="","",VLOOKUP(A97,#REF!,11,FALSE))</f>
        <v/>
      </c>
      <c r="G97" s="4" t="str">
        <f>IF(A97="","",IF(VLOOKUP(A97,#REF!,14,FALSE)="②一般競争入札（総合評価方式）","一般競争入札"&amp;CHAR(10)&amp;"（総合評価方式）","一般競争入札"))</f>
        <v/>
      </c>
      <c r="H97" s="5" t="str">
        <f>IF(A97="","",IF(VLOOKUP(A97,#REF!,16,FALSE)="他官署で調達手続きを実施のため","他官署で調達手続きを実施のため",IF(VLOOKUP(A97,#REF!,23,FALSE)="②同種の他の契約の予定価格を類推されるおそれがあるため公表しない","同種の他の契約の予定価格を類推されるおそれがあるため公表しない",IF(VLOOKUP(A97,#REF!,23,FALSE)="－","－",IF(VLOOKUP(A97,#REF!,7,FALSE)&lt;&gt;"",TEXT(VLOOKUP(A97,#REF!,16,FALSE),"#,##0円")&amp;CHAR(10)&amp;"(A)",VLOOKUP(A97,#REF!,16,FALSE))))))</f>
        <v/>
      </c>
      <c r="I97" s="5" t="str">
        <f>IF(A97="","",VLOOKUP(A97,#REF!,17,FALSE))</f>
        <v/>
      </c>
      <c r="J97" s="6" t="str">
        <f>IF(A97="","",IF(VLOOKUP(A97,#REF!,16,FALSE)="他官署で調達手続きを実施のため","－",IF(VLOOKUP(A97,#REF!,23,FALSE)="②同種の他の契約の予定価格を類推されるおそれがあるため公表しない","－",IF(VLOOKUP(A97,#REF!,23,FALSE)="－","－",IF(VLOOKUP(A97,#REF!,7,FALSE)&lt;&gt;"",TEXT(VLOOKUP(A97,#REF!,19,FALSE),"#.0%")&amp;CHAR(10)&amp;"(B/A×100)",VLOOKUP(A97,#REF!,19,FALSE))))))</f>
        <v/>
      </c>
      <c r="K97" s="7" t="str">
        <f>IF(A97="","",IF(VLOOKUP(A97,#REF!,12,FALSE)="①公益社団法人","公社",IF(VLOOKUP(A97,#REF!,12,FALSE)="②公益財団法人","公財","")))</f>
        <v/>
      </c>
      <c r="L97" s="7" t="str">
        <f>IF(A97="","",VLOOKUP(A97,#REF!,13,FALSE))</f>
        <v/>
      </c>
      <c r="M97" s="8" t="str">
        <f>IF(A97="","",IF(VLOOKUP(A97,#REF!,13,FALSE)="国所管",VLOOKUP(A97,#REF!,24,FALSE),""))</f>
        <v/>
      </c>
      <c r="N97" s="9" t="str">
        <f>IF(A97="","",IF(AND(P97="○",O97="分担契約/単価契約"),"単価契約"&amp;CHAR(10)&amp;"予定調達総額 "&amp;TEXT(VLOOKUP(A97,#REF!,16,FALSE),"#,##0円")&amp;"(B)"&amp;CHAR(10)&amp;"分担契約"&amp;CHAR(10)&amp;VLOOKUP(A97,#REF!,32,FALSE),IF(AND(P97="○",O97="分担契約"),"分担契約"&amp;CHAR(10)&amp;"契約総額 "&amp;TEXT(VLOOKUP(A97,#REF!,16,FALSE),"#,##0円")&amp;"(B)"&amp;CHAR(10)&amp;VLOOKUP(A97,#REF!,32,FALSE),(IF(O97="分担契約/単価契約","単価契約"&amp;CHAR(10)&amp;"予定調達総額 "&amp;TEXT(VLOOKUP(A97,#REF!,16,FALSE),"#,##0円")&amp;CHAR(10)&amp;"分担契約"&amp;CHAR(10)&amp;VLOOKUP(A97,#REF!,32,FALSE),IF(O97="分担契約","分担契約"&amp;CHAR(10)&amp;"契約総額 "&amp;TEXT(VLOOKUP(A97,#REF!,16,FALSE),"#,##0円")&amp;CHAR(10)&amp;VLOOKUP(A97,#REF!,32,FALSE),IF(O97="単価契約","単価契約"&amp;CHAR(10)&amp;"予定調達総額 "&amp;TEXT(VLOOKUP(A97,#REF!,16,FALSE),"#,##0円")&amp;CHAR(10)&amp;VLOOKUP(A97,#REF!,32,FALSE),VLOOKUP(A97,#REF!,32,FALSE))))))))</f>
        <v/>
      </c>
      <c r="O97" s="15" t="str">
        <f>IF(A97="","",VLOOKUP(A97,#REF!,53,FALSE))</f>
        <v/>
      </c>
      <c r="P97" s="15" t="str">
        <f>IF(A97="","",IF(VLOOKUP(A97,#REF!,14,FALSE)="他官署で調達手続きを実施のため","×",IF(VLOOKUP(A97,#REF!,21,FALSE)="②同種の他の契約の予定価格を類推されるおそれがあるため公表しない","×","○")))</f>
        <v/>
      </c>
    </row>
    <row r="98" spans="1:16" ht="69.95" customHeight="1">
      <c r="A98" s="21"/>
      <c r="B98" s="2" t="str">
        <f>IF(A98="","",VLOOKUP(A98,#REF!,5,FALSE))</f>
        <v/>
      </c>
      <c r="C98" s="1" t="str">
        <f>IF(A98="","",VLOOKUP(A98,#REF!,6,FALSE))</f>
        <v/>
      </c>
      <c r="D98" s="20" t="str">
        <f>IF(A98="","",VLOOKUP(A98,#REF!,9,FALSE))</f>
        <v/>
      </c>
      <c r="E98" s="2" t="str">
        <f>IF(A98="","",VLOOKUP(A98,#REF!,10,FALSE))</f>
        <v/>
      </c>
      <c r="F98" s="3" t="str">
        <f>IF(A98="","",VLOOKUP(A98,#REF!,11,FALSE))</f>
        <v/>
      </c>
      <c r="G98" s="4" t="str">
        <f>IF(A98="","",IF(VLOOKUP(A98,#REF!,14,FALSE)="②一般競争入札（総合評価方式）","一般競争入札"&amp;CHAR(10)&amp;"（総合評価方式）","一般競争入札"))</f>
        <v/>
      </c>
      <c r="H98" s="5" t="str">
        <f>IF(A98="","",IF(VLOOKUP(A98,#REF!,16,FALSE)="他官署で調達手続きを実施のため","他官署で調達手続きを実施のため",IF(VLOOKUP(A98,#REF!,23,FALSE)="②同種の他の契約の予定価格を類推されるおそれがあるため公表しない","同種の他の契約の予定価格を類推されるおそれがあるため公表しない",IF(VLOOKUP(A98,#REF!,23,FALSE)="－","－",IF(VLOOKUP(A98,#REF!,7,FALSE)&lt;&gt;"",TEXT(VLOOKUP(A98,#REF!,16,FALSE),"#,##0円")&amp;CHAR(10)&amp;"(A)",VLOOKUP(A98,#REF!,16,FALSE))))))</f>
        <v/>
      </c>
      <c r="I98" s="5" t="str">
        <f>IF(A98="","",VLOOKUP(A98,#REF!,17,FALSE))</f>
        <v/>
      </c>
      <c r="J98" s="6" t="str">
        <f>IF(A98="","",IF(VLOOKUP(A98,#REF!,16,FALSE)="他官署で調達手続きを実施のため","－",IF(VLOOKUP(A98,#REF!,23,FALSE)="②同種の他の契約の予定価格を類推されるおそれがあるため公表しない","－",IF(VLOOKUP(A98,#REF!,23,FALSE)="－","－",IF(VLOOKUP(A98,#REF!,7,FALSE)&lt;&gt;"",TEXT(VLOOKUP(A98,#REF!,19,FALSE),"#.0%")&amp;CHAR(10)&amp;"(B/A×100)",VLOOKUP(A98,#REF!,19,FALSE))))))</f>
        <v/>
      </c>
      <c r="K98" s="7" t="str">
        <f>IF(A98="","",IF(VLOOKUP(A98,#REF!,12,FALSE)="①公益社団法人","公社",IF(VLOOKUP(A98,#REF!,12,FALSE)="②公益財団法人","公財","")))</f>
        <v/>
      </c>
      <c r="L98" s="7" t="str">
        <f>IF(A98="","",VLOOKUP(A98,#REF!,13,FALSE))</f>
        <v/>
      </c>
      <c r="M98" s="8" t="str">
        <f>IF(A98="","",IF(VLOOKUP(A98,#REF!,13,FALSE)="国所管",VLOOKUP(A98,#REF!,24,FALSE),""))</f>
        <v/>
      </c>
      <c r="N98" s="9" t="str">
        <f>IF(A98="","",IF(AND(P98="○",O98="分担契約/単価契約"),"単価契約"&amp;CHAR(10)&amp;"予定調達総額 "&amp;TEXT(VLOOKUP(A98,#REF!,16,FALSE),"#,##0円")&amp;"(B)"&amp;CHAR(10)&amp;"分担契約"&amp;CHAR(10)&amp;VLOOKUP(A98,#REF!,32,FALSE),IF(AND(P98="○",O98="分担契約"),"分担契約"&amp;CHAR(10)&amp;"契約総額 "&amp;TEXT(VLOOKUP(A98,#REF!,16,FALSE),"#,##0円")&amp;"(B)"&amp;CHAR(10)&amp;VLOOKUP(A98,#REF!,32,FALSE),(IF(O98="分担契約/単価契約","単価契約"&amp;CHAR(10)&amp;"予定調達総額 "&amp;TEXT(VLOOKUP(A98,#REF!,16,FALSE),"#,##0円")&amp;CHAR(10)&amp;"分担契約"&amp;CHAR(10)&amp;VLOOKUP(A98,#REF!,32,FALSE),IF(O98="分担契約","分担契約"&amp;CHAR(10)&amp;"契約総額 "&amp;TEXT(VLOOKUP(A98,#REF!,16,FALSE),"#,##0円")&amp;CHAR(10)&amp;VLOOKUP(A98,#REF!,32,FALSE),IF(O98="単価契約","単価契約"&amp;CHAR(10)&amp;"予定調達総額 "&amp;TEXT(VLOOKUP(A98,#REF!,16,FALSE),"#,##0円")&amp;CHAR(10)&amp;VLOOKUP(A98,#REF!,32,FALSE),VLOOKUP(A98,#REF!,32,FALSE))))))))</f>
        <v/>
      </c>
      <c r="O98" s="15" t="str">
        <f>IF(A98="","",VLOOKUP(A98,#REF!,53,FALSE))</f>
        <v/>
      </c>
      <c r="P98" s="15" t="str">
        <f>IF(A98="","",IF(VLOOKUP(A98,#REF!,14,FALSE)="他官署で調達手続きを実施のため","×",IF(VLOOKUP(A98,#REF!,21,FALSE)="②同種の他の契約の予定価格を類推されるおそれがあるため公表しない","×","○")))</f>
        <v/>
      </c>
    </row>
    <row r="99" spans="1:16" ht="69.95" customHeight="1">
      <c r="A99" s="21"/>
      <c r="B99" s="2" t="str">
        <f>IF(A99="","",VLOOKUP(A99,#REF!,5,FALSE))</f>
        <v/>
      </c>
      <c r="C99" s="1" t="str">
        <f>IF(A99="","",VLOOKUP(A99,#REF!,6,FALSE))</f>
        <v/>
      </c>
      <c r="D99" s="20" t="str">
        <f>IF(A99="","",VLOOKUP(A99,#REF!,9,FALSE))</f>
        <v/>
      </c>
      <c r="E99" s="2" t="str">
        <f>IF(A99="","",VLOOKUP(A99,#REF!,10,FALSE))</f>
        <v/>
      </c>
      <c r="F99" s="3" t="str">
        <f>IF(A99="","",VLOOKUP(A99,#REF!,11,FALSE))</f>
        <v/>
      </c>
      <c r="G99" s="4" t="str">
        <f>IF(A99="","",IF(VLOOKUP(A99,#REF!,14,FALSE)="②一般競争入札（総合評価方式）","一般競争入札"&amp;CHAR(10)&amp;"（総合評価方式）","一般競争入札"))</f>
        <v/>
      </c>
      <c r="H99" s="5" t="str">
        <f>IF(A99="","",IF(VLOOKUP(A99,#REF!,16,FALSE)="他官署で調達手続きを実施のため","他官署で調達手続きを実施のため",IF(VLOOKUP(A99,#REF!,23,FALSE)="②同種の他の契約の予定価格を類推されるおそれがあるため公表しない","同種の他の契約の予定価格を類推されるおそれがあるため公表しない",IF(VLOOKUP(A99,#REF!,23,FALSE)="－","－",IF(VLOOKUP(A99,#REF!,7,FALSE)&lt;&gt;"",TEXT(VLOOKUP(A99,#REF!,16,FALSE),"#,##0円")&amp;CHAR(10)&amp;"(A)",VLOOKUP(A99,#REF!,16,FALSE))))))</f>
        <v/>
      </c>
      <c r="I99" s="5" t="str">
        <f>IF(A99="","",VLOOKUP(A99,#REF!,17,FALSE))</f>
        <v/>
      </c>
      <c r="J99" s="6" t="str">
        <f>IF(A99="","",IF(VLOOKUP(A99,#REF!,16,FALSE)="他官署で調達手続きを実施のため","－",IF(VLOOKUP(A99,#REF!,23,FALSE)="②同種の他の契約の予定価格を類推されるおそれがあるため公表しない","－",IF(VLOOKUP(A99,#REF!,23,FALSE)="－","－",IF(VLOOKUP(A99,#REF!,7,FALSE)&lt;&gt;"",TEXT(VLOOKUP(A99,#REF!,19,FALSE),"#.0%")&amp;CHAR(10)&amp;"(B/A×100)",VLOOKUP(A99,#REF!,19,FALSE))))))</f>
        <v/>
      </c>
      <c r="K99" s="7" t="str">
        <f>IF(A99="","",IF(VLOOKUP(A99,#REF!,12,FALSE)="①公益社団法人","公社",IF(VLOOKUP(A99,#REF!,12,FALSE)="②公益財団法人","公財","")))</f>
        <v/>
      </c>
      <c r="L99" s="7" t="str">
        <f>IF(A99="","",VLOOKUP(A99,#REF!,13,FALSE))</f>
        <v/>
      </c>
      <c r="M99" s="8" t="str">
        <f>IF(A99="","",IF(VLOOKUP(A99,#REF!,13,FALSE)="国所管",VLOOKUP(A99,#REF!,24,FALSE),""))</f>
        <v/>
      </c>
      <c r="N99" s="9" t="str">
        <f>IF(A99="","",IF(AND(P99="○",O99="分担契約/単価契約"),"単価契約"&amp;CHAR(10)&amp;"予定調達総額 "&amp;TEXT(VLOOKUP(A99,#REF!,16,FALSE),"#,##0円")&amp;"(B)"&amp;CHAR(10)&amp;"分担契約"&amp;CHAR(10)&amp;VLOOKUP(A99,#REF!,32,FALSE),IF(AND(P99="○",O99="分担契約"),"分担契約"&amp;CHAR(10)&amp;"契約総額 "&amp;TEXT(VLOOKUP(A99,#REF!,16,FALSE),"#,##0円")&amp;"(B)"&amp;CHAR(10)&amp;VLOOKUP(A99,#REF!,32,FALSE),(IF(O99="分担契約/単価契約","単価契約"&amp;CHAR(10)&amp;"予定調達総額 "&amp;TEXT(VLOOKUP(A99,#REF!,16,FALSE),"#,##0円")&amp;CHAR(10)&amp;"分担契約"&amp;CHAR(10)&amp;VLOOKUP(A99,#REF!,32,FALSE),IF(O99="分担契約","分担契約"&amp;CHAR(10)&amp;"契約総額 "&amp;TEXT(VLOOKUP(A99,#REF!,16,FALSE),"#,##0円")&amp;CHAR(10)&amp;VLOOKUP(A99,#REF!,32,FALSE),IF(O99="単価契約","単価契約"&amp;CHAR(10)&amp;"予定調達総額 "&amp;TEXT(VLOOKUP(A99,#REF!,16,FALSE),"#,##0円")&amp;CHAR(10)&amp;VLOOKUP(A99,#REF!,32,FALSE),VLOOKUP(A99,#REF!,32,FALSE))))))))</f>
        <v/>
      </c>
      <c r="O99" s="15" t="str">
        <f>IF(A99="","",VLOOKUP(A99,#REF!,53,FALSE))</f>
        <v/>
      </c>
      <c r="P99" s="15" t="str">
        <f>IF(A99="","",IF(VLOOKUP(A99,#REF!,14,FALSE)="他官署で調達手続きを実施のため","×",IF(VLOOKUP(A99,#REF!,21,FALSE)="②同種の他の契約の予定価格を類推されるおそれがあるため公表しない","×","○")))</f>
        <v/>
      </c>
    </row>
    <row r="100" spans="1:16" ht="69.95" customHeight="1">
      <c r="A100" s="21"/>
      <c r="B100" s="2" t="str">
        <f>IF(A100="","",VLOOKUP(A100,#REF!,5,FALSE))</f>
        <v/>
      </c>
      <c r="C100" s="1" t="str">
        <f>IF(A100="","",VLOOKUP(A100,#REF!,6,FALSE))</f>
        <v/>
      </c>
      <c r="D100" s="20" t="str">
        <f>IF(A100="","",VLOOKUP(A100,#REF!,9,FALSE))</f>
        <v/>
      </c>
      <c r="E100" s="2" t="str">
        <f>IF(A100="","",VLOOKUP(A100,#REF!,10,FALSE))</f>
        <v/>
      </c>
      <c r="F100" s="3" t="str">
        <f>IF(A100="","",VLOOKUP(A100,#REF!,11,FALSE))</f>
        <v/>
      </c>
      <c r="G100" s="4" t="str">
        <f>IF(A100="","",IF(VLOOKUP(A100,#REF!,14,FALSE)="②一般競争入札（総合評価方式）","一般競争入札"&amp;CHAR(10)&amp;"（総合評価方式）","一般競争入札"))</f>
        <v/>
      </c>
      <c r="H100" s="5" t="str">
        <f>IF(A100="","",IF(VLOOKUP(A100,#REF!,16,FALSE)="他官署で調達手続きを実施のため","他官署で調達手続きを実施のため",IF(VLOOKUP(A100,#REF!,23,FALSE)="②同種の他の契約の予定価格を類推されるおそれがあるため公表しない","同種の他の契約の予定価格を類推されるおそれがあるため公表しない",IF(VLOOKUP(A100,#REF!,23,FALSE)="－","－",IF(VLOOKUP(A100,#REF!,7,FALSE)&lt;&gt;"",TEXT(VLOOKUP(A100,#REF!,16,FALSE),"#,##0円")&amp;CHAR(10)&amp;"(A)",VLOOKUP(A100,#REF!,16,FALSE))))))</f>
        <v/>
      </c>
      <c r="I100" s="5" t="str">
        <f>IF(A100="","",VLOOKUP(A100,#REF!,17,FALSE))</f>
        <v/>
      </c>
      <c r="J100" s="6" t="str">
        <f>IF(A100="","",IF(VLOOKUP(A100,#REF!,16,FALSE)="他官署で調達手続きを実施のため","－",IF(VLOOKUP(A100,#REF!,23,FALSE)="②同種の他の契約の予定価格を類推されるおそれがあるため公表しない","－",IF(VLOOKUP(A100,#REF!,23,FALSE)="－","－",IF(VLOOKUP(A100,#REF!,7,FALSE)&lt;&gt;"",TEXT(VLOOKUP(A100,#REF!,19,FALSE),"#.0%")&amp;CHAR(10)&amp;"(B/A×100)",VLOOKUP(A100,#REF!,19,FALSE))))))</f>
        <v/>
      </c>
      <c r="K100" s="7" t="str">
        <f>IF(A100="","",IF(VLOOKUP(A100,#REF!,12,FALSE)="①公益社団法人","公社",IF(VLOOKUP(A100,#REF!,12,FALSE)="②公益財団法人","公財","")))</f>
        <v/>
      </c>
      <c r="L100" s="7" t="str">
        <f>IF(A100="","",VLOOKUP(A100,#REF!,13,FALSE))</f>
        <v/>
      </c>
      <c r="M100" s="8" t="str">
        <f>IF(A100="","",IF(VLOOKUP(A100,#REF!,13,FALSE)="国所管",VLOOKUP(A100,#REF!,24,FALSE),""))</f>
        <v/>
      </c>
      <c r="N100" s="9" t="str">
        <f>IF(A100="","",IF(AND(P100="○",O100="分担契約/単価契約"),"単価契約"&amp;CHAR(10)&amp;"予定調達総額 "&amp;TEXT(VLOOKUP(A100,#REF!,16,FALSE),"#,##0円")&amp;"(B)"&amp;CHAR(10)&amp;"分担契約"&amp;CHAR(10)&amp;VLOOKUP(A100,#REF!,32,FALSE),IF(AND(P100="○",O100="分担契約"),"分担契約"&amp;CHAR(10)&amp;"契約総額 "&amp;TEXT(VLOOKUP(A100,#REF!,16,FALSE),"#,##0円")&amp;"(B)"&amp;CHAR(10)&amp;VLOOKUP(A100,#REF!,32,FALSE),(IF(O100="分担契約/単価契約","単価契約"&amp;CHAR(10)&amp;"予定調達総額 "&amp;TEXT(VLOOKUP(A100,#REF!,16,FALSE),"#,##0円")&amp;CHAR(10)&amp;"分担契約"&amp;CHAR(10)&amp;VLOOKUP(A100,#REF!,32,FALSE),IF(O100="分担契約","分担契約"&amp;CHAR(10)&amp;"契約総額 "&amp;TEXT(VLOOKUP(A100,#REF!,16,FALSE),"#,##0円")&amp;CHAR(10)&amp;VLOOKUP(A100,#REF!,32,FALSE),IF(O100="単価契約","単価契約"&amp;CHAR(10)&amp;"予定調達総額 "&amp;TEXT(VLOOKUP(A100,#REF!,16,FALSE),"#,##0円")&amp;CHAR(10)&amp;VLOOKUP(A100,#REF!,32,FALSE),VLOOKUP(A100,#REF!,32,FALSE))))))))</f>
        <v/>
      </c>
      <c r="O100" s="15" t="str">
        <f>IF(A100="","",VLOOKUP(A100,#REF!,53,FALSE))</f>
        <v/>
      </c>
      <c r="P100" s="15" t="str">
        <f>IF(A100="","",IF(VLOOKUP(A100,#REF!,14,FALSE)="他官署で調達手続きを実施のため","×",IF(VLOOKUP(A100,#REF!,21,FALSE)="②同種の他の契約の予定価格を類推されるおそれがあるため公表しない","×","○")))</f>
        <v/>
      </c>
    </row>
    <row r="101" spans="1:16" ht="69.95" customHeight="1">
      <c r="A101" s="21"/>
      <c r="B101" s="2" t="str">
        <f>IF(A101="","",VLOOKUP(A101,#REF!,5,FALSE))</f>
        <v/>
      </c>
      <c r="C101" s="1" t="str">
        <f>IF(A101="","",VLOOKUP(A101,#REF!,6,FALSE))</f>
        <v/>
      </c>
      <c r="D101" s="20" t="str">
        <f>IF(A101="","",VLOOKUP(A101,#REF!,9,FALSE))</f>
        <v/>
      </c>
      <c r="E101" s="2" t="str">
        <f>IF(A101="","",VLOOKUP(A101,#REF!,10,FALSE))</f>
        <v/>
      </c>
      <c r="F101" s="3" t="str">
        <f>IF(A101="","",VLOOKUP(A101,#REF!,11,FALSE))</f>
        <v/>
      </c>
      <c r="G101" s="4" t="str">
        <f>IF(A101="","",IF(VLOOKUP(A101,#REF!,14,FALSE)="②一般競争入札（総合評価方式）","一般競争入札"&amp;CHAR(10)&amp;"（総合評価方式）","一般競争入札"))</f>
        <v/>
      </c>
      <c r="H101" s="5" t="str">
        <f>IF(A101="","",IF(VLOOKUP(A101,#REF!,16,FALSE)="他官署で調達手続きを実施のため","他官署で調達手続きを実施のため",IF(VLOOKUP(A101,#REF!,23,FALSE)="②同種の他の契約の予定価格を類推されるおそれがあるため公表しない","同種の他の契約の予定価格を類推されるおそれがあるため公表しない",IF(VLOOKUP(A101,#REF!,23,FALSE)="－","－",IF(VLOOKUP(A101,#REF!,7,FALSE)&lt;&gt;"",TEXT(VLOOKUP(A101,#REF!,16,FALSE),"#,##0円")&amp;CHAR(10)&amp;"(A)",VLOOKUP(A101,#REF!,16,FALSE))))))</f>
        <v/>
      </c>
      <c r="I101" s="5" t="str">
        <f>IF(A101="","",VLOOKUP(A101,#REF!,17,FALSE))</f>
        <v/>
      </c>
      <c r="J101" s="6" t="str">
        <f>IF(A101="","",IF(VLOOKUP(A101,#REF!,16,FALSE)="他官署で調達手続きを実施のため","－",IF(VLOOKUP(A101,#REF!,23,FALSE)="②同種の他の契約の予定価格を類推されるおそれがあるため公表しない","－",IF(VLOOKUP(A101,#REF!,23,FALSE)="－","－",IF(VLOOKUP(A101,#REF!,7,FALSE)&lt;&gt;"",TEXT(VLOOKUP(A101,#REF!,19,FALSE),"#.0%")&amp;CHAR(10)&amp;"(B/A×100)",VLOOKUP(A101,#REF!,19,FALSE))))))</f>
        <v/>
      </c>
      <c r="K101" s="7" t="str">
        <f>IF(A101="","",IF(VLOOKUP(A101,#REF!,12,FALSE)="①公益社団法人","公社",IF(VLOOKUP(A101,#REF!,12,FALSE)="②公益財団法人","公財","")))</f>
        <v/>
      </c>
      <c r="L101" s="7" t="str">
        <f>IF(A101="","",VLOOKUP(A101,#REF!,13,FALSE))</f>
        <v/>
      </c>
      <c r="M101" s="8" t="str">
        <f>IF(A101="","",IF(VLOOKUP(A101,#REF!,13,FALSE)="国所管",VLOOKUP(A101,#REF!,24,FALSE),""))</f>
        <v/>
      </c>
      <c r="N101" s="9" t="str">
        <f>IF(A101="","",IF(AND(P101="○",O101="分担契約/単価契約"),"単価契約"&amp;CHAR(10)&amp;"予定調達総額 "&amp;TEXT(VLOOKUP(A101,#REF!,16,FALSE),"#,##0円")&amp;"(B)"&amp;CHAR(10)&amp;"分担契約"&amp;CHAR(10)&amp;VLOOKUP(A101,#REF!,32,FALSE),IF(AND(P101="○",O101="分担契約"),"分担契約"&amp;CHAR(10)&amp;"契約総額 "&amp;TEXT(VLOOKUP(A101,#REF!,16,FALSE),"#,##0円")&amp;"(B)"&amp;CHAR(10)&amp;VLOOKUP(A101,#REF!,32,FALSE),(IF(O101="分担契約/単価契約","単価契約"&amp;CHAR(10)&amp;"予定調達総額 "&amp;TEXT(VLOOKUP(A101,#REF!,16,FALSE),"#,##0円")&amp;CHAR(10)&amp;"分担契約"&amp;CHAR(10)&amp;VLOOKUP(A101,#REF!,32,FALSE),IF(O101="分担契約","分担契約"&amp;CHAR(10)&amp;"契約総額 "&amp;TEXT(VLOOKUP(A101,#REF!,16,FALSE),"#,##0円")&amp;CHAR(10)&amp;VLOOKUP(A101,#REF!,32,FALSE),IF(O101="単価契約","単価契約"&amp;CHAR(10)&amp;"予定調達総額 "&amp;TEXT(VLOOKUP(A101,#REF!,16,FALSE),"#,##0円")&amp;CHAR(10)&amp;VLOOKUP(A101,#REF!,32,FALSE),VLOOKUP(A101,#REF!,32,FALSE))))))))</f>
        <v/>
      </c>
      <c r="O101" s="15" t="str">
        <f>IF(A101="","",VLOOKUP(A101,#REF!,53,FALSE))</f>
        <v/>
      </c>
      <c r="P101" s="15" t="str">
        <f>IF(A101="","",IF(VLOOKUP(A101,#REF!,14,FALSE)="他官署で調達手続きを実施のため","×",IF(VLOOKUP(A101,#REF!,21,FALSE)="②同種の他の契約の予定価格を類推されるおそれがあるため公表しない","×","○")))</f>
        <v/>
      </c>
    </row>
    <row r="102" spans="1:16" ht="69.95" customHeight="1">
      <c r="A102" s="21"/>
      <c r="B102" s="2" t="str">
        <f>IF(A102="","",VLOOKUP(A102,#REF!,5,FALSE))</f>
        <v/>
      </c>
      <c r="C102" s="1" t="str">
        <f>IF(A102="","",VLOOKUP(A102,#REF!,6,FALSE))</f>
        <v/>
      </c>
      <c r="D102" s="20" t="str">
        <f>IF(A102="","",VLOOKUP(A102,#REF!,9,FALSE))</f>
        <v/>
      </c>
      <c r="E102" s="2" t="str">
        <f>IF(A102="","",VLOOKUP(A102,#REF!,10,FALSE))</f>
        <v/>
      </c>
      <c r="F102" s="3" t="str">
        <f>IF(A102="","",VLOOKUP(A102,#REF!,11,FALSE))</f>
        <v/>
      </c>
      <c r="G102" s="4" t="str">
        <f>IF(A102="","",IF(VLOOKUP(A102,#REF!,14,FALSE)="②一般競争入札（総合評価方式）","一般競争入札"&amp;CHAR(10)&amp;"（総合評価方式）","一般競争入札"))</f>
        <v/>
      </c>
      <c r="H102" s="5" t="str">
        <f>IF(A102="","",IF(VLOOKUP(A102,#REF!,16,FALSE)="他官署で調達手続きを実施のため","他官署で調達手続きを実施のため",IF(VLOOKUP(A102,#REF!,23,FALSE)="②同種の他の契約の予定価格を類推されるおそれがあるため公表しない","同種の他の契約の予定価格を類推されるおそれがあるため公表しない",IF(VLOOKUP(A102,#REF!,23,FALSE)="－","－",IF(VLOOKUP(A102,#REF!,7,FALSE)&lt;&gt;"",TEXT(VLOOKUP(A102,#REF!,16,FALSE),"#,##0円")&amp;CHAR(10)&amp;"(A)",VLOOKUP(A102,#REF!,16,FALSE))))))</f>
        <v/>
      </c>
      <c r="I102" s="5" t="str">
        <f>IF(A102="","",VLOOKUP(A102,#REF!,17,FALSE))</f>
        <v/>
      </c>
      <c r="J102" s="6" t="str">
        <f>IF(A102="","",IF(VLOOKUP(A102,#REF!,16,FALSE)="他官署で調達手続きを実施のため","－",IF(VLOOKUP(A102,#REF!,23,FALSE)="②同種の他の契約の予定価格を類推されるおそれがあるため公表しない","－",IF(VLOOKUP(A102,#REF!,23,FALSE)="－","－",IF(VLOOKUP(A102,#REF!,7,FALSE)&lt;&gt;"",TEXT(VLOOKUP(A102,#REF!,19,FALSE),"#.0%")&amp;CHAR(10)&amp;"(B/A×100)",VLOOKUP(A102,#REF!,19,FALSE))))))</f>
        <v/>
      </c>
      <c r="K102" s="7" t="str">
        <f>IF(A102="","",IF(VLOOKUP(A102,#REF!,12,FALSE)="①公益社団法人","公社",IF(VLOOKUP(A102,#REF!,12,FALSE)="②公益財団法人","公財","")))</f>
        <v/>
      </c>
      <c r="L102" s="7" t="str">
        <f>IF(A102="","",VLOOKUP(A102,#REF!,13,FALSE))</f>
        <v/>
      </c>
      <c r="M102" s="8" t="str">
        <f>IF(A102="","",IF(VLOOKUP(A102,#REF!,13,FALSE)="国所管",VLOOKUP(A102,#REF!,24,FALSE),""))</f>
        <v/>
      </c>
      <c r="N102" s="9" t="str">
        <f>IF(A102="","",IF(AND(P102="○",O102="分担契約/単価契約"),"単価契約"&amp;CHAR(10)&amp;"予定調達総額 "&amp;TEXT(VLOOKUP(A102,#REF!,16,FALSE),"#,##0円")&amp;"(B)"&amp;CHAR(10)&amp;"分担契約"&amp;CHAR(10)&amp;VLOOKUP(A102,#REF!,32,FALSE),IF(AND(P102="○",O102="分担契約"),"分担契約"&amp;CHAR(10)&amp;"契約総額 "&amp;TEXT(VLOOKUP(A102,#REF!,16,FALSE),"#,##0円")&amp;"(B)"&amp;CHAR(10)&amp;VLOOKUP(A102,#REF!,32,FALSE),(IF(O102="分担契約/単価契約","単価契約"&amp;CHAR(10)&amp;"予定調達総額 "&amp;TEXT(VLOOKUP(A102,#REF!,16,FALSE),"#,##0円")&amp;CHAR(10)&amp;"分担契約"&amp;CHAR(10)&amp;VLOOKUP(A102,#REF!,32,FALSE),IF(O102="分担契約","分担契約"&amp;CHAR(10)&amp;"契約総額 "&amp;TEXT(VLOOKUP(A102,#REF!,16,FALSE),"#,##0円")&amp;CHAR(10)&amp;VLOOKUP(A102,#REF!,32,FALSE),IF(O102="単価契約","単価契約"&amp;CHAR(10)&amp;"予定調達総額 "&amp;TEXT(VLOOKUP(A102,#REF!,16,FALSE),"#,##0円")&amp;CHAR(10)&amp;VLOOKUP(A102,#REF!,32,FALSE),VLOOKUP(A102,#REF!,32,FALSE))))))))</f>
        <v/>
      </c>
      <c r="O102" s="15" t="str">
        <f>IF(A102="","",VLOOKUP(A102,#REF!,53,FALSE))</f>
        <v/>
      </c>
      <c r="P102" s="15" t="str">
        <f>IF(A102="","",IF(VLOOKUP(A102,#REF!,14,FALSE)="他官署で調達手続きを実施のため","×",IF(VLOOKUP(A102,#REF!,21,FALSE)="②同種の他の契約の予定価格を類推されるおそれがあるため公表しない","×","○")))</f>
        <v/>
      </c>
    </row>
    <row r="103" spans="1:16" ht="69.95" customHeight="1">
      <c r="A103" s="21"/>
      <c r="B103" s="2" t="str">
        <f>IF(A103="","",VLOOKUP(A103,#REF!,5,FALSE))</f>
        <v/>
      </c>
      <c r="C103" s="1" t="str">
        <f>IF(A103="","",VLOOKUP(A103,#REF!,6,FALSE))</f>
        <v/>
      </c>
      <c r="D103" s="20" t="str">
        <f>IF(A103="","",VLOOKUP(A103,#REF!,9,FALSE))</f>
        <v/>
      </c>
      <c r="E103" s="2" t="str">
        <f>IF(A103="","",VLOOKUP(A103,#REF!,10,FALSE))</f>
        <v/>
      </c>
      <c r="F103" s="3" t="str">
        <f>IF(A103="","",VLOOKUP(A103,#REF!,11,FALSE))</f>
        <v/>
      </c>
      <c r="G103" s="4" t="str">
        <f>IF(A103="","",IF(VLOOKUP(A103,#REF!,14,FALSE)="②一般競争入札（総合評価方式）","一般競争入札"&amp;CHAR(10)&amp;"（総合評価方式）","一般競争入札"))</f>
        <v/>
      </c>
      <c r="H103" s="5" t="str">
        <f>IF(A103="","",IF(VLOOKUP(A103,#REF!,16,FALSE)="他官署で調達手続きを実施のため","他官署で調達手続きを実施のため",IF(VLOOKUP(A103,#REF!,23,FALSE)="②同種の他の契約の予定価格を類推されるおそれがあるため公表しない","同種の他の契約の予定価格を類推されるおそれがあるため公表しない",IF(VLOOKUP(A103,#REF!,23,FALSE)="－","－",IF(VLOOKUP(A103,#REF!,7,FALSE)&lt;&gt;"",TEXT(VLOOKUP(A103,#REF!,16,FALSE),"#,##0円")&amp;CHAR(10)&amp;"(A)",VLOOKUP(A103,#REF!,16,FALSE))))))</f>
        <v/>
      </c>
      <c r="I103" s="5" t="str">
        <f>IF(A103="","",VLOOKUP(A103,#REF!,17,FALSE))</f>
        <v/>
      </c>
      <c r="J103" s="6" t="str">
        <f>IF(A103="","",IF(VLOOKUP(A103,#REF!,16,FALSE)="他官署で調達手続きを実施のため","－",IF(VLOOKUP(A103,#REF!,23,FALSE)="②同種の他の契約の予定価格を類推されるおそれがあるため公表しない","－",IF(VLOOKUP(A103,#REF!,23,FALSE)="－","－",IF(VLOOKUP(A103,#REF!,7,FALSE)&lt;&gt;"",TEXT(VLOOKUP(A103,#REF!,19,FALSE),"#.0%")&amp;CHAR(10)&amp;"(B/A×100)",VLOOKUP(A103,#REF!,19,FALSE))))))</f>
        <v/>
      </c>
      <c r="K103" s="7" t="str">
        <f>IF(A103="","",IF(VLOOKUP(A103,#REF!,12,FALSE)="①公益社団法人","公社",IF(VLOOKUP(A103,#REF!,12,FALSE)="②公益財団法人","公財","")))</f>
        <v/>
      </c>
      <c r="L103" s="7" t="str">
        <f>IF(A103="","",VLOOKUP(A103,#REF!,13,FALSE))</f>
        <v/>
      </c>
      <c r="M103" s="8" t="str">
        <f>IF(A103="","",IF(VLOOKUP(A103,#REF!,13,FALSE)="国所管",VLOOKUP(A103,#REF!,24,FALSE),""))</f>
        <v/>
      </c>
      <c r="N103" s="9" t="str">
        <f>IF(A103="","",IF(AND(P103="○",O103="分担契約/単価契約"),"単価契約"&amp;CHAR(10)&amp;"予定調達総額 "&amp;TEXT(VLOOKUP(A103,#REF!,16,FALSE),"#,##0円")&amp;"(B)"&amp;CHAR(10)&amp;"分担契約"&amp;CHAR(10)&amp;VLOOKUP(A103,#REF!,32,FALSE),IF(AND(P103="○",O103="分担契約"),"分担契約"&amp;CHAR(10)&amp;"契約総額 "&amp;TEXT(VLOOKUP(A103,#REF!,16,FALSE),"#,##0円")&amp;"(B)"&amp;CHAR(10)&amp;VLOOKUP(A103,#REF!,32,FALSE),(IF(O103="分担契約/単価契約","単価契約"&amp;CHAR(10)&amp;"予定調達総額 "&amp;TEXT(VLOOKUP(A103,#REF!,16,FALSE),"#,##0円")&amp;CHAR(10)&amp;"分担契約"&amp;CHAR(10)&amp;VLOOKUP(A103,#REF!,32,FALSE),IF(O103="分担契約","分担契約"&amp;CHAR(10)&amp;"契約総額 "&amp;TEXT(VLOOKUP(A103,#REF!,16,FALSE),"#,##0円")&amp;CHAR(10)&amp;VLOOKUP(A103,#REF!,32,FALSE),IF(O103="単価契約","単価契約"&amp;CHAR(10)&amp;"予定調達総額 "&amp;TEXT(VLOOKUP(A103,#REF!,16,FALSE),"#,##0円")&amp;CHAR(10)&amp;VLOOKUP(A103,#REF!,32,FALSE),VLOOKUP(A103,#REF!,32,FALSE))))))))</f>
        <v/>
      </c>
      <c r="O103" s="15" t="str">
        <f>IF(A103="","",VLOOKUP(A103,#REF!,53,FALSE))</f>
        <v/>
      </c>
      <c r="P103" s="15" t="str">
        <f>IF(A103="","",IF(VLOOKUP(A103,#REF!,14,FALSE)="他官署で調達手続きを実施のため","×",IF(VLOOKUP(A103,#REF!,21,FALSE)="②同種の他の契約の予定価格を類推されるおそれがあるため公表しない","×","○")))</f>
        <v/>
      </c>
    </row>
    <row r="104" spans="1:16" ht="69.95" customHeight="1">
      <c r="A104" s="21"/>
      <c r="B104" s="2" t="str">
        <f>IF(A104="","",VLOOKUP(A104,#REF!,5,FALSE))</f>
        <v/>
      </c>
      <c r="C104" s="1" t="str">
        <f>IF(A104="","",VLOOKUP(A104,#REF!,6,FALSE))</f>
        <v/>
      </c>
      <c r="D104" s="20" t="str">
        <f>IF(A104="","",VLOOKUP(A104,#REF!,9,FALSE))</f>
        <v/>
      </c>
      <c r="E104" s="2" t="str">
        <f>IF(A104="","",VLOOKUP(A104,#REF!,10,FALSE))</f>
        <v/>
      </c>
      <c r="F104" s="3" t="str">
        <f>IF(A104="","",VLOOKUP(A104,#REF!,11,FALSE))</f>
        <v/>
      </c>
      <c r="G104" s="4" t="str">
        <f>IF(A104="","",IF(VLOOKUP(A104,#REF!,14,FALSE)="②一般競争入札（総合評価方式）","一般競争入札"&amp;CHAR(10)&amp;"（総合評価方式）","一般競争入札"))</f>
        <v/>
      </c>
      <c r="H104" s="5" t="str">
        <f>IF(A104="","",IF(VLOOKUP(A104,#REF!,16,FALSE)="他官署で調達手続きを実施のため","他官署で調達手続きを実施のため",IF(VLOOKUP(A104,#REF!,23,FALSE)="②同種の他の契約の予定価格を類推されるおそれがあるため公表しない","同種の他の契約の予定価格を類推されるおそれがあるため公表しない",IF(VLOOKUP(A104,#REF!,23,FALSE)="－","－",IF(VLOOKUP(A104,#REF!,7,FALSE)&lt;&gt;"",TEXT(VLOOKUP(A104,#REF!,16,FALSE),"#,##0円")&amp;CHAR(10)&amp;"(A)",VLOOKUP(A104,#REF!,16,FALSE))))))</f>
        <v/>
      </c>
      <c r="I104" s="5" t="str">
        <f>IF(A104="","",VLOOKUP(A104,#REF!,17,FALSE))</f>
        <v/>
      </c>
      <c r="J104" s="6" t="str">
        <f>IF(A104="","",IF(VLOOKUP(A104,#REF!,16,FALSE)="他官署で調達手続きを実施のため","－",IF(VLOOKUP(A104,#REF!,23,FALSE)="②同種の他の契約の予定価格を類推されるおそれがあるため公表しない","－",IF(VLOOKUP(A104,#REF!,23,FALSE)="－","－",IF(VLOOKUP(A104,#REF!,7,FALSE)&lt;&gt;"",TEXT(VLOOKUP(A104,#REF!,19,FALSE),"#.0%")&amp;CHAR(10)&amp;"(B/A×100)",VLOOKUP(A104,#REF!,19,FALSE))))))</f>
        <v/>
      </c>
      <c r="K104" s="7" t="str">
        <f>IF(A104="","",IF(VLOOKUP(A104,#REF!,12,FALSE)="①公益社団法人","公社",IF(VLOOKUP(A104,#REF!,12,FALSE)="②公益財団法人","公財","")))</f>
        <v/>
      </c>
      <c r="L104" s="7" t="str">
        <f>IF(A104="","",VLOOKUP(A104,#REF!,13,FALSE))</f>
        <v/>
      </c>
      <c r="M104" s="8" t="str">
        <f>IF(A104="","",IF(VLOOKUP(A104,#REF!,13,FALSE)="国所管",VLOOKUP(A104,#REF!,24,FALSE),""))</f>
        <v/>
      </c>
      <c r="N104" s="9" t="str">
        <f>IF(A104="","",IF(AND(P104="○",O104="分担契約/単価契約"),"単価契約"&amp;CHAR(10)&amp;"予定調達総額 "&amp;TEXT(VLOOKUP(A104,#REF!,16,FALSE),"#,##0円")&amp;"(B)"&amp;CHAR(10)&amp;"分担契約"&amp;CHAR(10)&amp;VLOOKUP(A104,#REF!,32,FALSE),IF(AND(P104="○",O104="分担契約"),"分担契約"&amp;CHAR(10)&amp;"契約総額 "&amp;TEXT(VLOOKUP(A104,#REF!,16,FALSE),"#,##0円")&amp;"(B)"&amp;CHAR(10)&amp;VLOOKUP(A104,#REF!,32,FALSE),(IF(O104="分担契約/単価契約","単価契約"&amp;CHAR(10)&amp;"予定調達総額 "&amp;TEXT(VLOOKUP(A104,#REF!,16,FALSE),"#,##0円")&amp;CHAR(10)&amp;"分担契約"&amp;CHAR(10)&amp;VLOOKUP(A104,#REF!,32,FALSE),IF(O104="分担契約","分担契約"&amp;CHAR(10)&amp;"契約総額 "&amp;TEXT(VLOOKUP(A104,#REF!,16,FALSE),"#,##0円")&amp;CHAR(10)&amp;VLOOKUP(A104,#REF!,32,FALSE),IF(O104="単価契約","単価契約"&amp;CHAR(10)&amp;"予定調達総額 "&amp;TEXT(VLOOKUP(A104,#REF!,16,FALSE),"#,##0円")&amp;CHAR(10)&amp;VLOOKUP(A104,#REF!,32,FALSE),VLOOKUP(A104,#REF!,32,FALSE))))))))</f>
        <v/>
      </c>
      <c r="O104" s="15" t="str">
        <f>IF(A104="","",VLOOKUP(A104,#REF!,53,FALSE))</f>
        <v/>
      </c>
      <c r="P104" s="15" t="str">
        <f>IF(A104="","",IF(VLOOKUP(A104,#REF!,14,FALSE)="他官署で調達手続きを実施のため","×",IF(VLOOKUP(A104,#REF!,21,FALSE)="②同種の他の契約の予定価格を類推されるおそれがあるため公表しない","×","○")))</f>
        <v/>
      </c>
    </row>
    <row r="105" spans="1:16" ht="69.95" customHeight="1"/>
    <row r="106" spans="1:16" ht="69.95" customHeight="1"/>
    <row r="107" spans="1:16" ht="69.95" customHeight="1"/>
    <row r="108" spans="1:16" ht="69.95" customHeight="1"/>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4" xr:uid="{00000000-0002-0000-0300-000000000000}"/>
    <dataValidation imeMode="halfAlpha" allowBlank="1" showInputMessage="1" showErrorMessage="1" errorTitle="参考" error="半角数字で入力して下さい。" promptTitle="入力方法" prompt="半角数字で入力して下さい。" sqref="H6:J104"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C9203A-2230-4196-B308-D8EB9E36D54B}">
  <ds:schemaRefs>
    <ds:schemaRef ds:uri="http://schemas.microsoft.com/office/2006/metadata/properties"/>
    <ds:schemaRef ds:uri="b5471033-25ca-41e4-b4f9-0c69817a7d90"/>
    <ds:schemaRef ds:uri="http://www.w3.org/XML/1998/namespace"/>
    <ds:schemaRef ds:uri="http://schemas.microsoft.com/office/2006/documentManagement/types"/>
    <ds:schemaRef ds:uri="83f91a21-fd60-4569-977f-9e7a8b68efa0"/>
    <ds:schemaRef ds:uri="http://purl.org/dc/elements/1.1/"/>
    <ds:schemaRef ds:uri="http://purl.org/dc/terms/"/>
    <ds:schemaRef ds:uri="http://purl.org/dc/dcmitype/"/>
    <ds:schemaRef ds:uri="http://schemas.openxmlformats.org/package/2006/metadata/core-properties"/>
    <ds:schemaRef ds:uri="http://schemas.microsoft.com/office/infopath/2007/PartnerControls"/>
    <ds:schemaRef ds:uri="248ab0bc-7e59-4567-bd72-f8d7ec109bec"/>
  </ds:schemaRefs>
</ds:datastoreItem>
</file>

<file path=customXml/itemProps2.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0604bn</vt:lpstr>
      <vt:lpstr>'0604bn'!Print_Area</vt:lpstr>
      <vt:lpstr>'0604bn'!Print_Titles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