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C2FC1338-8DC7-45BA-B950-748C37A6631E}" xr6:coauthVersionLast="36" xr6:coauthVersionMax="36" xr10:uidLastSave="{00000000-0000-0000-0000-000000000000}"/>
  <bookViews>
    <workbookView xWindow="0" yWindow="0" windowWidth="20490" windowHeight="7710" xr2:uid="{00000000-000D-0000-FFFF-FFFF00000000}"/>
  </bookViews>
  <sheets>
    <sheet name="0603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'0603bn'!$A$5:$N$85</definedName>
    <definedName name="aaa">[1]契約状況コード表!$F$5:$F$9</definedName>
    <definedName name="aaaa">[1]契約状況コード表!$G$5:$G$6</definedName>
    <definedName name="_xlnm.Print_Area" localSheetId="0">'0603bn'!$B$1:$N$15</definedName>
    <definedName name="_xlnm.Print_Titles" localSheetId="0">'0603bn'!$1:$5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63" i="5" l="1"/>
  <c r="P44" i="5"/>
  <c r="P14" i="5"/>
  <c r="P82" i="5"/>
  <c r="P60" i="5"/>
  <c r="P27" i="5"/>
  <c r="P99" i="5"/>
  <c r="P53" i="5"/>
  <c r="P34" i="5"/>
  <c r="P33" i="5"/>
  <c r="P19" i="5"/>
  <c r="P83" i="5"/>
  <c r="P61" i="5"/>
  <c r="P25" i="5"/>
  <c r="P95" i="5"/>
  <c r="P18" i="5"/>
  <c r="P28" i="5"/>
  <c r="P98" i="5"/>
  <c r="P100" i="5"/>
  <c r="P102" i="5"/>
  <c r="P93" i="5"/>
  <c r="P104" i="5"/>
  <c r="P92" i="5"/>
  <c r="P32" i="5"/>
  <c r="P22"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N14" i="5"/>
  <c r="M14" i="5"/>
  <c r="E14" i="5"/>
  <c r="C14" i="5"/>
  <c r="H14" i="5"/>
  <c r="G14" i="5"/>
  <c r="L14" i="5"/>
  <c r="D14" i="5"/>
  <c r="F14" i="5"/>
  <c r="K14" i="5"/>
  <c r="J14" i="5"/>
  <c r="B14"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105" i="5"/>
  <c r="K105" i="5"/>
  <c r="C105" i="5"/>
  <c r="J105" i="5"/>
  <c r="B105" i="5"/>
  <c r="I105" i="5"/>
  <c r="H105" i="5"/>
  <c r="G105" i="5"/>
  <c r="N105" i="5"/>
  <c r="F105" i="5"/>
  <c r="M105" i="5"/>
  <c r="E105" i="5"/>
  <c r="L105" i="5"/>
  <c r="D105"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L11" i="5"/>
  <c r="D11" i="5"/>
  <c r="K11" i="5"/>
  <c r="C11" i="5"/>
  <c r="J11" i="5"/>
  <c r="B11" i="5"/>
  <c r="G11" i="5"/>
  <c r="E11" i="5"/>
  <c r="I11" i="5"/>
  <c r="H11" i="5"/>
  <c r="M11" i="5"/>
  <c r="F11" i="5"/>
  <c r="P12" i="5"/>
  <c r="G12" i="5"/>
  <c r="B12" i="5"/>
  <c r="N12" i="5"/>
  <c r="F12" i="5"/>
  <c r="M12" i="5"/>
  <c r="E12" i="5"/>
  <c r="J12" i="5"/>
  <c r="H12" i="5"/>
  <c r="L12" i="5"/>
  <c r="D12" i="5"/>
  <c r="C12" i="5"/>
  <c r="K12" i="5"/>
  <c r="I12" i="5"/>
  <c r="M7" i="5"/>
  <c r="K7" i="5"/>
  <c r="P9" i="5"/>
  <c r="F9" i="5"/>
  <c r="I9" i="5"/>
  <c r="M9" i="5"/>
  <c r="E9" i="5"/>
  <c r="D9" i="5"/>
  <c r="L9" i="5"/>
  <c r="K9" i="5"/>
  <c r="C9" i="5"/>
  <c r="J9" i="5"/>
  <c r="B9" i="5"/>
  <c r="G9" i="5"/>
  <c r="H9" i="5"/>
  <c r="K8" i="5"/>
  <c r="C8" i="5"/>
  <c r="J8" i="5"/>
  <c r="B8" i="5"/>
  <c r="I8" i="5"/>
  <c r="F8" i="5"/>
  <c r="L8" i="5"/>
  <c r="H8" i="5"/>
  <c r="G8" i="5"/>
  <c r="D8" i="5"/>
  <c r="M8" i="5"/>
  <c r="E8" i="5"/>
  <c r="P13" i="5"/>
  <c r="J13" i="5"/>
  <c r="B13" i="5"/>
  <c r="E13" i="5"/>
  <c r="I13" i="5"/>
  <c r="M13" i="5"/>
  <c r="H13" i="5"/>
  <c r="G13" i="5"/>
  <c r="N13" i="5"/>
  <c r="F13" i="5"/>
  <c r="C13" i="5"/>
  <c r="L13" i="5"/>
  <c r="D13" i="5"/>
  <c r="K13" i="5"/>
  <c r="P10" i="5"/>
  <c r="I10" i="5"/>
  <c r="B10" i="5"/>
  <c r="H10" i="5"/>
  <c r="G10" i="5"/>
  <c r="D10" i="5"/>
  <c r="F10" i="5"/>
  <c r="M10" i="5"/>
  <c r="E10" i="5"/>
  <c r="L10" i="5"/>
  <c r="K10" i="5"/>
  <c r="C10" i="5"/>
  <c r="J10" i="5"/>
  <c r="O6" i="5"/>
  <c r="P6" i="5"/>
  <c r="L7" i="5"/>
  <c r="H7" i="5"/>
  <c r="J7" i="5"/>
  <c r="I7" i="5"/>
  <c r="P8" i="5"/>
  <c r="P7" i="5"/>
  <c r="G7" i="5"/>
  <c r="O13" i="5"/>
  <c r="O46" i="5"/>
  <c r="O75" i="5"/>
  <c r="O7"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05" i="5"/>
  <c r="O18" i="5"/>
  <c r="O20" i="5"/>
  <c r="O21" i="5"/>
  <c r="O16" i="5"/>
  <c r="O90" i="5"/>
  <c r="O31" i="5"/>
  <c r="O12" i="5"/>
  <c r="O92" i="5"/>
  <c r="O62" i="5"/>
  <c r="E7" i="5"/>
  <c r="F7" i="5"/>
  <c r="C7" i="5"/>
  <c r="D7" i="5"/>
  <c r="B7" i="5"/>
  <c r="N8" i="5" l="1"/>
  <c r="N9" i="5"/>
  <c r="N10" i="5"/>
  <c r="N11" i="5"/>
  <c r="N7" i="5"/>
</calcChain>
</file>

<file path=xl/sharedStrings.xml><?xml version="1.0" encoding="utf-8"?>
<sst xmlns="http://schemas.openxmlformats.org/spreadsheetml/2006/main" count="25" uniqueCount="24">
  <si>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</si>
  <si>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</si>
  <si>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</si>
  <si>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</si>
  <si>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</si>
  <si>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</si>
  <si>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</si>
  <si>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</si>
  <si>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</si>
  <si>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</si>
  <si>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</si>
  <si>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</si>
  <si>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</si>
  <si>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</si>
  <si>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</si>
  <si>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t>
  </si>
  <si>
    <t>他官署で調達手続きを実施のため</t>
  </si>
  <si>
    <t>高松港湾合同庁舎ほか１箇所で使用する電気
（契約電力117kWほか、予定使用電力量402,074kWh）</t>
  </si>
  <si>
    <t>支出負担行為担当官
第六管区海上保安本部長
橋本　昌典
広島県広島市南区宇品海岸３－１０－１７</t>
  </si>
  <si>
    <t>ゼロワットパワー株式会社
千葉県柏市若柴１７８－４柏の葉キャンパスＫＯＩＬ</t>
  </si>
  <si>
    <t>一般競争入札</t>
  </si>
  <si>
    <t>@28.98円ほか</t>
  </si>
  <si>
    <t/>
  </si>
  <si>
    <t>当初記載もれ契約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</si>
</sst>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80" fontId="8"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82" fontId="8" fillId="0" borderId="0" xfId="6" applyNumberFormat="1" applyFont="1">
      <alignment vertical="center"/>
    </xf>
    <xf numFmtId="180" fontId="8" fillId="0" borderId="0" xfId="6" applyNumberFormat="1" applyFont="1">
      <alignment vertical="center"/>
    </xf>
    <xf numFmtId="180" fontId="8"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5"/>
  <sheetViews>
    <sheetView showZeros="0" tabSelected="1" view="pageBreakPreview" zoomScale="80" zoomScaleNormal="100" zoomScaleSheetLayoutView="80" workbookViewId="0">
      <selection activeCell="C8" sqref="C8"/>
    </sheetView>
  </sheetViews>
  <sheetFormatPr defaultColWidth="9" defaultRowHeight="11.25"/>
  <cols>
    <col min="1" max="1" width="7.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customWidth="1"/>
    <col min="16" max="16384" width="9" style="10"/>
  </cols>
  <sheetData>
    <row r="1" spans="1:16" ht="27.75" customHeight="1">
      <c r="A1" s="28"/>
      <c r="B1" s="31" t="s">
        <v>10</v>
      </c>
      <c r="C1" s="32"/>
      <c r="D1" s="32"/>
      <c r="E1" s="32"/>
      <c r="F1" s="32"/>
      <c r="G1" s="32"/>
      <c r="H1" s="33"/>
      <c r="I1" s="32"/>
      <c r="J1" s="32"/>
      <c r="K1" s="32"/>
      <c r="L1" s="32"/>
      <c r="M1" s="32"/>
      <c r="N1" s="32"/>
    </row>
    <row r="2" spans="1:16">
      <c r="A2" s="29"/>
    </row>
    <row r="3" spans="1:16">
      <c r="A3" s="29"/>
      <c r="B3" s="12"/>
      <c r="N3" s="13"/>
    </row>
    <row r="4" spans="1:16" ht="21.95" customHeight="1">
      <c r="A4" s="29"/>
      <c r="B4" s="21" t="s">
        <v>11</v>
      </c>
      <c r="C4" s="21" t="s">
        <v>1</v>
      </c>
      <c r="D4" s="21" t="s">
        <v>2</v>
      </c>
      <c r="E4" s="21" t="s">
        <v>3</v>
      </c>
      <c r="F4" s="22" t="s">
        <v>4</v>
      </c>
      <c r="G4" s="21" t="s">
        <v>12</v>
      </c>
      <c r="H4" s="24" t="s">
        <v>5</v>
      </c>
      <c r="I4" s="21" t="s">
        <v>6</v>
      </c>
      <c r="J4" s="25" t="s">
        <v>7</v>
      </c>
      <c r="K4" s="26" t="s">
        <v>13</v>
      </c>
      <c r="L4" s="27"/>
      <c r="M4" s="27"/>
      <c r="N4" s="22" t="s">
        <v>14</v>
      </c>
    </row>
    <row r="5" spans="1:16" s="15" customFormat="1" ht="36.75" customHeight="1">
      <c r="A5" s="30"/>
      <c r="B5" s="21"/>
      <c r="C5" s="21"/>
      <c r="D5" s="21"/>
      <c r="E5" s="21"/>
      <c r="F5" s="23"/>
      <c r="G5" s="21"/>
      <c r="H5" s="24"/>
      <c r="I5" s="21"/>
      <c r="J5" s="25"/>
      <c r="K5" s="14" t="s">
        <v>8</v>
      </c>
      <c r="L5" s="14" t="s">
        <v>9</v>
      </c>
      <c r="M5" s="19" t="s">
        <v>0</v>
      </c>
      <c r="N5" s="23"/>
    </row>
    <row r="6" spans="1:16" s="15" customFormat="1" ht="78" customHeight="1">
      <c r="A6" s="14"/>
      <c r="B6" s="2" t="s">
        <v>17</v>
      </c>
      <c r="C6" s="1" t="s">
        <v>18</v>
      </c>
      <c r="D6" s="20">
        <v>45017</v>
      </c>
      <c r="E6" s="2" t="s">
        <v>19</v>
      </c>
      <c r="F6" s="3">
        <v>1040001089656</v>
      </c>
      <c r="G6" s="4" t="s">
        <v>20</v>
      </c>
      <c r="H6" s="5" t="s">
        <v>16</v>
      </c>
      <c r="I6" s="5" t="s">
        <v>21</v>
      </c>
      <c r="J6" s="6" t="s">
        <v>15</v>
      </c>
      <c r="K6" s="7" t="s">
        <v>22</v>
      </c>
      <c r="L6" s="7">
        <v>0</v>
      </c>
      <c r="M6" s="8" t="s">
        <v>22</v>
      </c>
      <c r="N6" s="9" t="s">
        <v>23</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4"/>
      <c r="B7" s="2" t="str">
        <f>IF(A7="","",VLOOKUP(A7,#REF!,5,FALSE))</f>
        <v/>
      </c>
      <c r="C7" s="1" t="str">
        <f>IF(A7="","",VLOOKUP(A7,#REF!,6,FALSE))</f>
        <v/>
      </c>
      <c r="D7" s="20" t="str">
        <f>IF(A7="","",VLOOKUP(A7,#REF!,9,FALSE))</f>
        <v/>
      </c>
      <c r="E7" s="2" t="str">
        <f>IF(A7="","",VLOOKUP(A7,#REF!,10,FALSE))</f>
        <v/>
      </c>
      <c r="F7" s="3" t="str">
        <f>IF(A7="","",VLOOKUP(A7,#REF!,11,FALSE))</f>
        <v/>
      </c>
      <c r="G7" s="4" t="str">
        <f>IF(A7="","",IF(VLOOKUP(A7,#REF!,14,FALSE)="②一般競争入札（総合評価方式）","一般競争入札"&amp;CHAR(10)&amp;"（総合評価方式）","一般競争入札"))</f>
        <v/>
      </c>
      <c r="H7" s="5" t="str">
        <f>IF(A7="","",IF(VLOOKUP(A7,#REF!,16,FALSE)="他官署で調達手続きを実施のため","他官署で調達手続きを実施のため",IF(VLOOKUP(A7,#REF!,23,FALSE)="②同種の他の契約の予定価格を類推されるおそれがあるため公表しない","同種の他の契約の予定価格を類推されるおそれがあるため公表しない",IF(VLOOKUP(A7,#REF!,23,FALSE)="－","－",IF(VLOOKUP(A7,#REF!,7,FALSE)&lt;&gt;"",TEXT(VLOOKUP(A7,#REF!,16,FALSE),"#,##0円")&amp;CHAR(10)&amp;"(A)",VLOOKUP(A7,#REF!,16,FALSE))))))</f>
        <v/>
      </c>
      <c r="I7" s="5" t="str">
        <f>IF(A7="","",VLOOKUP(A7,#REF!,17,FALSE))</f>
        <v/>
      </c>
      <c r="J7" s="6" t="str">
        <f>IF(A7="","",IF(VLOOKUP(A7,#REF!,16,FALSE)="他官署で調達手続きを実施のため","－",IF(VLOOKUP(A7,#REF!,23,FALSE)="②同種の他の契約の予定価格を類推されるおそれがあるため公表しない","－",IF(VLOOKUP(A7,#REF!,23,FALSE)="－","－",IF(VLOOKUP(A7,#REF!,7,FALSE)&lt;&gt;"",TEXT(VLOOKUP(A7,#REF!,19,FALSE),"#.0%")&amp;CHAR(10)&amp;"(B/A×100)",VLOOKUP(A7,#REF!,19,FALSE))))))</f>
        <v/>
      </c>
      <c r="K7" s="7" t="str">
        <f>IF(A7="","",IF(VLOOKUP(A7,#REF!,12,FALSE)="①公益社団法人","公社",IF(VLOOKUP(A7,#REF!,12,FALSE)="②公益財団法人","公財","")))</f>
        <v/>
      </c>
      <c r="L7" s="7" t="str">
        <f>IF(A7="","",VLOOKUP(A7,#REF!,13,FALSE))</f>
        <v/>
      </c>
      <c r="M7" s="8" t="str">
        <f>IF(A7="","",IF(VLOOKUP(A7,#REF!,13,FALSE)="国所管",VLOOKUP(A7,#REF!,24,FALSE),""))</f>
        <v/>
      </c>
      <c r="N7" s="9" t="str">
        <f>IF(A7="","",IF(AND(P7="○",O7="分担契約/単価契約"),"単価契約"&amp;CHAR(10)&amp;"予定調達総額 "&amp;TEXT(VLOOKUP(A7,#REF!,16,FALSE),"#,##0円")&amp;"(B)"&amp;CHAR(10)&amp;"分担契約"&amp;CHAR(10)&amp;VLOOKUP(A7,#REF!,32,FALSE),IF(AND(P7="○",O7="分担契約"),"分担契約"&amp;CHAR(10)&amp;"契約総額 "&amp;TEXT(VLOOKUP(A7,#REF!,16,FALSE),"#,##0円")&amp;"(B)"&amp;CHAR(10)&amp;VLOOKUP(A7,#REF!,32,FALSE),(IF(O7="分担契約/単価契約","単価契約"&amp;CHAR(10)&amp;"予定調達総額 "&amp;TEXT(VLOOKUP(A7,#REF!,16,FALSE),"#,##0円")&amp;CHAR(10)&amp;"分担契約"&amp;CHAR(10)&amp;VLOOKUP(A7,#REF!,32,FALSE),IF(O7="分担契約","分担契約"&amp;CHAR(10)&amp;"契約総額 "&amp;TEXT(VLOOKUP(A7,#REF!,16,FALSE),"#,##0円")&amp;CHAR(10)&amp;VLOOKUP(A7,#REF!,32,FALSE),IF(O7="単価契約","単価契約"&amp;CHAR(10)&amp;"予定調達総額 "&amp;TEXT(VLOOKUP(A7,#REF!,16,FALSE),"#,##0円")&amp;CHAR(10)&amp;VLOOKUP(A7,#REF!,32,FALSE),VLOOKUP(A7,#REF!,32,FALSE))))))))</f>
        <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4"/>
      <c r="B8" s="2" t="str">
        <f>IF(A8="","",VLOOKUP(A8,#REF!,5,FALSE))</f>
        <v/>
      </c>
      <c r="C8" s="1" t="str">
        <f>IF(A8="","",VLOOKUP(A8,#REF!,6,FALSE))</f>
        <v/>
      </c>
      <c r="D8" s="20" t="str">
        <f>IF(A8="","",VLOOKUP(A8,#REF!,9,FALSE))</f>
        <v/>
      </c>
      <c r="E8" s="2" t="str">
        <f>IF(A8="","",VLOOKUP(A8,#REF!,10,FALSE))</f>
        <v/>
      </c>
      <c r="F8" s="3" t="str">
        <f>IF(A8="","",VLOOKUP(A8,#REF!,11,FALSE))</f>
        <v/>
      </c>
      <c r="G8" s="4" t="str">
        <f>IF(A8="","",IF(VLOOKUP(A8,#REF!,14,FALSE)="②一般競争入札（総合評価方式）","一般競争入札"&amp;CHAR(10)&amp;"（総合評価方式）","一般競争入札"))</f>
        <v/>
      </c>
      <c r="H8" s="5" t="str">
        <f>IF(A8="","",IF(VLOOKUP(A8,#REF!,16,FALSE)="他官署で調達手続きを実施のため","他官署で調達手続きを実施のため",IF(VLOOKUP(A8,#REF!,23,FALSE)="②同種の他の契約の予定価格を類推されるおそれがあるため公表しない","同種の他の契約の予定価格を類推されるおそれがあるため公表しない",IF(VLOOKUP(A8,#REF!,23,FALSE)="－","－",IF(VLOOKUP(A8,#REF!,7,FALSE)&lt;&gt;"",TEXT(VLOOKUP(A8,#REF!,16,FALSE),"#,##0円")&amp;CHAR(10)&amp;"(A)",VLOOKUP(A8,#REF!,16,FALSE))))))</f>
        <v/>
      </c>
      <c r="I8" s="5" t="str">
        <f>IF(A8="","",VLOOKUP(A8,#REF!,17,FALSE))</f>
        <v/>
      </c>
      <c r="J8" s="6" t="str">
        <f>IF(A8="","",IF(VLOOKUP(A8,#REF!,16,FALSE)="他官署で調達手続きを実施のため","－",IF(VLOOKUP(A8,#REF!,23,FALSE)="②同種の他の契約の予定価格を類推されるおそれがあるため公表しない","－",IF(VLOOKUP(A8,#REF!,23,FALSE)="－","－",IF(VLOOKUP(A8,#REF!,7,FALSE)&lt;&gt;"",TEXT(VLOOKUP(A8,#REF!,19,FALSE),"#.0%")&amp;CHAR(10)&amp;"(B/A×100)",VLOOKUP(A8,#REF!,19,FALSE))))))</f>
        <v/>
      </c>
      <c r="K8" s="7" t="str">
        <f>IF(A8="","",IF(VLOOKUP(A8,#REF!,12,FALSE)="①公益社団法人","公社",IF(VLOOKUP(A8,#REF!,12,FALSE)="②公益財団法人","公財","")))</f>
        <v/>
      </c>
      <c r="L8" s="7" t="str">
        <f>IF(A8="","",VLOOKUP(A8,#REF!,13,FALSE))</f>
        <v/>
      </c>
      <c r="M8" s="8" t="str">
        <f>IF(A8="","",IF(VLOOKUP(A8,#REF!,13,FALSE)="国所管",VLOOKUP(A8,#REF!,24,FALSE),""))</f>
        <v/>
      </c>
      <c r="N8" s="9" t="str">
        <f>IF(A8="","",IF(AND(P8="○",O8="分担契約/単価契約"),"単価契約"&amp;CHAR(10)&amp;"予定調達総額 "&amp;TEXT(VLOOKUP(A8,#REF!,16,FALSE),"#,##0円")&amp;"(B)"&amp;CHAR(10)&amp;"分担契約"&amp;CHAR(10)&amp;VLOOKUP(A8,#REF!,32,FALSE),IF(AND(P8="○",O8="分担契約"),"分担契約"&amp;CHAR(10)&amp;"契約総額 "&amp;TEXT(VLOOKUP(A8,#REF!,16,FALSE),"#,##0円")&amp;"(B)"&amp;CHAR(10)&amp;VLOOKUP(A8,#REF!,32,FALSE),(IF(O8="分担契約/単価契約","単価契約"&amp;CHAR(10)&amp;"予定調達総額 "&amp;TEXT(VLOOKUP(A8,#REF!,16,FALSE),"#,##0円")&amp;CHAR(10)&amp;"分担契約"&amp;CHAR(10)&amp;VLOOKUP(A8,#REF!,32,FALSE),IF(O8="分担契約","分担契約"&amp;CHAR(10)&amp;"契約総額 "&amp;TEXT(VLOOKUP(A8,#REF!,16,FALSE),"#,##0円")&amp;CHAR(10)&amp;VLOOKUP(A8,#REF!,32,FALSE),IF(O8="単価契約","単価契約"&amp;CHAR(10)&amp;"予定調達総額 "&amp;TEXT(VLOOKUP(A8,#REF!,16,FALSE),"#,##0円")&amp;CHAR(10)&amp;VLOOKUP(A8,#REF!,32,FALSE),VLOOKUP(A8,#REF!,32,FALSE))))))))</f>
        <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4"/>
      <c r="B9" s="2" t="str">
        <f>IF(A9="","",VLOOKUP(A9,#REF!,5,FALSE))</f>
        <v/>
      </c>
      <c r="C9" s="1" t="str">
        <f>IF(A9="","",VLOOKUP(A9,#REF!,6,FALSE))</f>
        <v/>
      </c>
      <c r="D9" s="20" t="str">
        <f>IF(A9="","",VLOOKUP(A9,#REF!,9,FALSE))</f>
        <v/>
      </c>
      <c r="E9" s="2" t="str">
        <f>IF(A9="","",VLOOKUP(A9,#REF!,10,FALSE))</f>
        <v/>
      </c>
      <c r="F9" s="3" t="str">
        <f>IF(A9="","",VLOOKUP(A9,#REF!,11,FALSE))</f>
        <v/>
      </c>
      <c r="G9" s="4" t="str">
        <f>IF(A9="","",IF(VLOOKUP(A9,#REF!,14,FALSE)="②一般競争入札（総合評価方式）","一般競争入札"&amp;CHAR(10)&amp;"（総合評価方式）","一般競争入札"))</f>
        <v/>
      </c>
      <c r="H9" s="5" t="str">
        <f>IF(A9="","",IF(VLOOKUP(A9,#REF!,16,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7,FALSE)&lt;&gt;"",TEXT(VLOOKUP(A9,#REF!,16,FALSE),"#,##0円")&amp;CHAR(10)&amp;"(A)",VLOOKUP(A9,#REF!,16,FALSE))))))</f>
        <v/>
      </c>
      <c r="I9" s="5" t="str">
        <f>IF(A9="","",VLOOKUP(A9,#REF!,17,FALSE))</f>
        <v/>
      </c>
      <c r="J9" s="6" t="str">
        <f>IF(A9="","",IF(VLOOKUP(A9,#REF!,16,FALSE)="他官署で調達手続きを実施のため","－",IF(VLOOKUP(A9,#REF!,23,FALSE)="②同種の他の契約の予定価格を類推されるおそれがあるため公表しない","－",IF(VLOOKUP(A9,#REF!,23,FALSE)="－","－",IF(VLOOKUP(A9,#REF!,7,FALSE)&lt;&gt;"",TEXT(VLOOKUP(A9,#REF!,19,FALSE),"#.0%")&amp;CHAR(10)&amp;"(B/A×100)",VLOOKUP(A9,#REF!,19,FALSE))))))</f>
        <v/>
      </c>
      <c r="K9" s="7" t="str">
        <f>IF(A9="","",IF(VLOOKUP(A9,#REF!,12,FALSE)="①公益社団法人","公社",IF(VLOOKUP(A9,#REF!,12,FALSE)="②公益財団法人","公財","")))</f>
        <v/>
      </c>
      <c r="L9" s="7" t="str">
        <f>IF(A9="","",VLOOKUP(A9,#REF!,13,FALSE))</f>
        <v/>
      </c>
      <c r="M9" s="8" t="str">
        <f>IF(A9="","",IF(VLOOKUP(A9,#REF!,13,FALSE)="国所管",VLOOKUP(A9,#REF!,24,FALSE),""))</f>
        <v/>
      </c>
      <c r="N9" s="9" t="str">
        <f>IF(A9="","",IF(AND(P9="○",O9="分担契約/単価契約"),"単価契約"&amp;CHAR(10)&amp;"予定調達総額 "&amp;TEXT(VLOOKUP(A9,#REF!,16,FALSE),"#,##0円")&amp;"(B)"&amp;CHAR(10)&amp;"分担契約"&amp;CHAR(10)&amp;VLOOKUP(A9,#REF!,32,FALSE),IF(AND(P9="○",O9="分担契約"),"分担契約"&amp;CHAR(10)&amp;"契約総額 "&amp;TEXT(VLOOKUP(A9,#REF!,16,FALSE),"#,##0円")&amp;"(B)"&amp;CHAR(10)&amp;VLOOKUP(A9,#REF!,32,FALSE),(IF(O9="分担契約/単価契約","単価契約"&amp;CHAR(10)&amp;"予定調達総額 "&amp;TEXT(VLOOKUP(A9,#REF!,16,FALSE),"#,##0円")&amp;CHAR(10)&amp;"分担契約"&amp;CHAR(10)&amp;VLOOKUP(A9,#REF!,32,FALSE),IF(O9="分担契約","分担契約"&amp;CHAR(10)&amp;"契約総額 "&amp;TEXT(VLOOKUP(A9,#REF!,16,FALSE),"#,##0円")&amp;CHAR(10)&amp;VLOOKUP(A9,#REF!,32,FALSE),IF(O9="単価契約","単価契約"&amp;CHAR(10)&amp;"予定調達総額 "&amp;TEXT(VLOOKUP(A9,#REF!,16,FALSE),"#,##0円")&amp;CHAR(10)&amp;VLOOKUP(A9,#REF!,32,FALSE),VLOOKUP(A9,#REF!,32,FALSE))))))))</f>
        <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4"/>
      <c r="B10" s="2" t="str">
        <f>IF(A10="","",VLOOKUP(A10,#REF!,5,FALSE))</f>
        <v/>
      </c>
      <c r="C10" s="1" t="str">
        <f>IF(A10="","",VLOOKUP(A10,#REF!,6,FALSE))</f>
        <v/>
      </c>
      <c r="D10" s="20" t="str">
        <f>IF(A10="","",VLOOKUP(A10,#REF!,9,FALSE))</f>
        <v/>
      </c>
      <c r="E10" s="2" t="str">
        <f>IF(A10="","",VLOOKUP(A10,#REF!,10,FALSE))</f>
        <v/>
      </c>
      <c r="F10" s="3" t="str">
        <f>IF(A10="","",VLOOKUP(A10,#REF!,11,FALSE))</f>
        <v/>
      </c>
      <c r="G10" s="4" t="str">
        <f>IF(A10="","",IF(VLOOKUP(A10,#REF!,14,FALSE)="②一般競争入札（総合評価方式）","一般競争入札"&amp;CHAR(10)&amp;"（総合評価方式）","一般競争入札"))</f>
        <v/>
      </c>
      <c r="H10" s="5" t="str">
        <f>IF(A10="","",IF(VLOOKUP(A10,#REF!,16,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7,FALSE)&lt;&gt;"",TEXT(VLOOKUP(A10,#REF!,16,FALSE),"#,##0円")&amp;CHAR(10)&amp;"(A)",VLOOKUP(A10,#REF!,16,FALSE))))))</f>
        <v/>
      </c>
      <c r="I10" s="5" t="str">
        <f>IF(A10="","",VLOOKUP(A10,#REF!,17,FALSE))</f>
        <v/>
      </c>
      <c r="J10" s="6" t="str">
        <f>IF(A10="","",IF(VLOOKUP(A10,#REF!,16,FALSE)="他官署で調達手続きを実施のため","－",IF(VLOOKUP(A10,#REF!,23,FALSE)="②同種の他の契約の予定価格を類推されるおそれがあるため公表しない","－",IF(VLOOKUP(A10,#REF!,23,FALSE)="－","－",IF(VLOOKUP(A10,#REF!,7,FALSE)&lt;&gt;"",TEXT(VLOOKUP(A10,#REF!,19,FALSE),"#.0%")&amp;CHAR(10)&amp;"(B/A×100)",VLOOKUP(A10,#REF!,19,FALSE))))))</f>
        <v/>
      </c>
      <c r="K10" s="7" t="str">
        <f>IF(A10="","",IF(VLOOKUP(A10,#REF!,12,FALSE)="①公益社団法人","公社",IF(VLOOKUP(A10,#REF!,12,FALSE)="②公益財団法人","公財","")))</f>
        <v/>
      </c>
      <c r="L10" s="7" t="str">
        <f>IF(A10="","",VLOOKUP(A10,#REF!,13,FALSE))</f>
        <v/>
      </c>
      <c r="M10" s="8" t="str">
        <f>IF(A10="","",IF(VLOOKUP(A10,#REF!,13,FALSE)="国所管",VLOOKUP(A10,#REF!,24,FALSE),""))</f>
        <v/>
      </c>
      <c r="N10" s="9" t="str">
        <f>IF(A10="","",IF(AND(P10="○",O10="分担契約/単価契約"),"単価契約"&amp;CHAR(10)&amp;"予定調達総額 "&amp;TEXT(VLOOKUP(A10,#REF!,16,FALSE),"#,##0円")&amp;"(B)"&amp;CHAR(10)&amp;"分担契約"&amp;CHAR(10)&amp;VLOOKUP(A10,#REF!,32,FALSE),IF(AND(P10="○",O10="分担契約"),"分担契約"&amp;CHAR(10)&amp;"契約総額 "&amp;TEXT(VLOOKUP(A10,#REF!,16,FALSE),"#,##0円")&amp;"(B)"&amp;CHAR(10)&amp;VLOOKUP(A10,#REF!,32,FALSE),(IF(O10="分担契約/単価契約","単価契約"&amp;CHAR(10)&amp;"予定調達総額 "&amp;TEXT(VLOOKUP(A10,#REF!,16,FALSE),"#,##0円")&amp;CHAR(10)&amp;"分担契約"&amp;CHAR(10)&amp;VLOOKUP(A10,#REF!,32,FALSE),IF(O10="分担契約","分担契約"&amp;CHAR(10)&amp;"契約総額 "&amp;TEXT(VLOOKUP(A10,#REF!,16,FALSE),"#,##0円")&amp;CHAR(10)&amp;VLOOKUP(A10,#REF!,32,FALSE),IF(O10="単価契約","単価契約"&amp;CHAR(10)&amp;"予定調達総額 "&amp;TEXT(VLOOKUP(A10,#REF!,16,FALSE),"#,##0円")&amp;CHAR(10)&amp;VLOOKUP(A10,#REF!,32,FALSE),VLOOKUP(A10,#REF!,32,FALSE))))))))</f>
        <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4"/>
      <c r="B11" s="2" t="str">
        <f>IF(A11="","",VLOOKUP(A11,#REF!,5,FALSE))</f>
        <v/>
      </c>
      <c r="C11" s="1" t="str">
        <f>IF(A11="","",VLOOKUP(A11,#REF!,6,FALSE))</f>
        <v/>
      </c>
      <c r="D11" s="20" t="str">
        <f>IF(A11="","",VLOOKUP(A11,#REF!,9,FALSE))</f>
        <v/>
      </c>
      <c r="E11" s="2" t="str">
        <f>IF(A11="","",VLOOKUP(A11,#REF!,10,FALSE))</f>
        <v/>
      </c>
      <c r="F11" s="3" t="str">
        <f>IF(A11="","",VLOOKUP(A11,#REF!,11,FALSE))</f>
        <v/>
      </c>
      <c r="G11" s="4" t="str">
        <f>IF(A11="","",IF(VLOOKUP(A11,#REF!,14,FALSE)="②一般競争入札（総合評価方式）","一般競争入札"&amp;CHAR(10)&amp;"（総合評価方式）","一般競争入札"))</f>
        <v/>
      </c>
      <c r="H11" s="5" t="str">
        <f>IF(A11="","",IF(VLOOKUP(A11,#REF!,16,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7,FALSE)&lt;&gt;"",TEXT(VLOOKUP(A11,#REF!,16,FALSE),"#,##0円")&amp;CHAR(10)&amp;"(A)",VLOOKUP(A11,#REF!,16,FALSE))))))</f>
        <v/>
      </c>
      <c r="I11" s="5" t="str">
        <f>IF(A11="","",VLOOKUP(A11,#REF!,17,FALSE))</f>
        <v/>
      </c>
      <c r="J11" s="6" t="str">
        <f>IF(A11="","",IF(VLOOKUP(A11,#REF!,16,FALSE)="他官署で調達手続きを実施のため","－",IF(VLOOKUP(A11,#REF!,23,FALSE)="②同種の他の契約の予定価格を類推されるおそれがあるため公表しない","－",IF(VLOOKUP(A11,#REF!,23,FALSE)="－","－",IF(VLOOKUP(A11,#REF!,7,FALSE)&lt;&gt;"",TEXT(VLOOKUP(A11,#REF!,19,FALSE),"#.0%")&amp;CHAR(10)&amp;"(B/A×100)",VLOOKUP(A11,#REF!,19,FALSE))))))</f>
        <v/>
      </c>
      <c r="K11" s="7" t="str">
        <f>IF(A11="","",IF(VLOOKUP(A11,#REF!,12,FALSE)="①公益社団法人","公社",IF(VLOOKUP(A11,#REF!,12,FALSE)="②公益財団法人","公財","")))</f>
        <v/>
      </c>
      <c r="L11" s="7" t="str">
        <f>IF(A11="","",VLOOKUP(A11,#REF!,13,FALSE))</f>
        <v/>
      </c>
      <c r="M11" s="8" t="str">
        <f>IF(A11="","",IF(VLOOKUP(A11,#REF!,13,FALSE)="国所管",VLOOKUP(A11,#REF!,24,FALSE),""))</f>
        <v/>
      </c>
      <c r="N11" s="9" t="str">
        <f>IF(A11="","",IF(AND(P11="○",O11="分担契約/単価契約"),"単価契約"&amp;CHAR(10)&amp;"予定調達総額 "&amp;TEXT(VLOOKUP(A11,#REF!,16,FALSE),"#,##0円")&amp;"(B)"&amp;CHAR(10)&amp;"分担契約"&amp;CHAR(10)&amp;VLOOKUP(A11,#REF!,32,FALSE),IF(AND(P11="○",O11="分担契約"),"分担契約"&amp;CHAR(10)&amp;"契約総額 "&amp;TEXT(VLOOKUP(A11,#REF!,16,FALSE),"#,##0円")&amp;"(B)"&amp;CHAR(10)&amp;VLOOKUP(A11,#REF!,32,FALSE),(IF(O11="分担契約/単価契約","単価契約"&amp;CHAR(10)&amp;"予定調達総額 "&amp;TEXT(VLOOKUP(A11,#REF!,16,FALSE),"#,##0円")&amp;CHAR(10)&amp;"分担契約"&amp;CHAR(10)&amp;VLOOKUP(A11,#REF!,32,FALSE),IF(O11="分担契約","分担契約"&amp;CHAR(10)&amp;"契約総額 "&amp;TEXT(VLOOKUP(A11,#REF!,16,FALSE),"#,##0円")&amp;CHAR(10)&amp;VLOOKUP(A11,#REF!,32,FALSE),IF(O11="単価契約","単価契約"&amp;CHAR(10)&amp;"予定調達総額 "&amp;TEXT(VLOOKUP(A11,#REF!,16,FALSE),"#,##0円")&amp;CHAR(10)&amp;VLOOKUP(A11,#REF!,32,FALSE),VLOOKUP(A11,#REF!,32,FALSE))))))))</f>
        <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4"/>
      <c r="B12" s="2" t="str">
        <f>IF(A12="","",VLOOKUP(A12,#REF!,5,FALSE))</f>
        <v/>
      </c>
      <c r="C12" s="1" t="str">
        <f>IF(A12="","",VLOOKUP(A12,#REF!,6,FALSE))</f>
        <v/>
      </c>
      <c r="D12" s="20" t="str">
        <f>IF(A12="","",VLOOKUP(A12,#REF!,9,FALSE))</f>
        <v/>
      </c>
      <c r="E12" s="2" t="str">
        <f>IF(A12="","",VLOOKUP(A12,#REF!,10,FALSE))</f>
        <v/>
      </c>
      <c r="F12" s="3" t="str">
        <f>IF(A12="","",VLOOKUP(A12,#REF!,11,FALSE))</f>
        <v/>
      </c>
      <c r="G12" s="4" t="str">
        <f>IF(A12="","",IF(VLOOKUP(A12,#REF!,14,FALSE)="②一般競争入札（総合評価方式）","一般競争入札"&amp;CHAR(10)&amp;"（総合評価方式）","一般競争入札"))</f>
        <v/>
      </c>
      <c r="H12" s="5" t="str">
        <f>IF(A12="","",IF(VLOOKUP(A12,#REF!,16,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7,FALSE)&lt;&gt;"",TEXT(VLOOKUP(A12,#REF!,16,FALSE),"#,##0円")&amp;CHAR(10)&amp;"(A)",VLOOKUP(A12,#REF!,16,FALSE))))))</f>
        <v/>
      </c>
      <c r="I12" s="5" t="str">
        <f>IF(A12="","",VLOOKUP(A12,#REF!,17,FALSE))</f>
        <v/>
      </c>
      <c r="J12" s="6" t="str">
        <f>IF(A12="","",IF(VLOOKUP(A12,#REF!,16,FALSE)="他官署で調達手続きを実施のため","－",IF(VLOOKUP(A12,#REF!,23,FALSE)="②同種の他の契約の予定価格を類推されるおそれがあるため公表しない","－",IF(VLOOKUP(A12,#REF!,23,FALSE)="－","－",IF(VLOOKUP(A12,#REF!,7,FALSE)&lt;&gt;"",TEXT(VLOOKUP(A12,#REF!,19,FALSE),"#.0%")&amp;CHAR(10)&amp;"(B/A×100)",VLOOKUP(A12,#REF!,19,FALSE))))))</f>
        <v/>
      </c>
      <c r="K12" s="7" t="str">
        <f>IF(A12="","",IF(VLOOKUP(A12,#REF!,12,FALSE)="①公益社団法人","公社",IF(VLOOKUP(A12,#REF!,12,FALSE)="②公益財団法人","公財","")))</f>
        <v/>
      </c>
      <c r="L12" s="7" t="str">
        <f>IF(A12="","",VLOOKUP(A12,#REF!,13,FALSE))</f>
        <v/>
      </c>
      <c r="M12" s="8" t="str">
        <f>IF(A12="","",IF(VLOOKUP(A12,#REF!,13,FALSE)="国所管",VLOOKUP(A12,#REF!,24,FALSE),""))</f>
        <v/>
      </c>
      <c r="N12" s="9" t="str">
        <f>IF(A12="","",IF(AND(P12="○",O12="分担契約/単価契約"),"単価契約"&amp;CHAR(10)&amp;"予定調達総額 "&amp;TEXT(VLOOKUP(A12,#REF!,16,FALSE),"#,##0円")&amp;"(B)"&amp;CHAR(10)&amp;"分担契約"&amp;CHAR(10)&amp;VLOOKUP(A12,#REF!,32,FALSE),IF(AND(P12="○",O12="分担契約"),"分担契約"&amp;CHAR(10)&amp;"契約総額 "&amp;TEXT(VLOOKUP(A12,#REF!,16,FALSE),"#,##0円")&amp;"(B)"&amp;CHAR(10)&amp;VLOOKUP(A12,#REF!,32,FALSE),(IF(O12="分担契約/単価契約","単価契約"&amp;CHAR(10)&amp;"予定調達総額 "&amp;TEXT(VLOOKUP(A12,#REF!,16,FALSE),"#,##0円")&amp;CHAR(10)&amp;"分担契約"&amp;CHAR(10)&amp;VLOOKUP(A12,#REF!,32,FALSE),IF(O12="分担契約","分担契約"&amp;CHAR(10)&amp;"契約総額 "&amp;TEXT(VLOOKUP(A12,#REF!,16,FALSE),"#,##0円")&amp;CHAR(10)&amp;VLOOKUP(A12,#REF!,32,FALSE),IF(O12="単価契約","単価契約"&amp;CHAR(10)&amp;"予定調達総額 "&amp;TEXT(VLOOKUP(A12,#REF!,16,FALSE),"#,##0円")&amp;CHAR(10)&amp;VLOOKUP(A12,#REF!,32,FALSE),VLOOKUP(A12,#REF!,32,FALSE))))))))</f>
        <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4"/>
      <c r="B13" s="2" t="str">
        <f>IF(A13="","",VLOOKUP(A13,#REF!,5,FALSE))</f>
        <v/>
      </c>
      <c r="C13" s="1" t="str">
        <f>IF(A13="","",VLOOKUP(A13,#REF!,6,FALSE))</f>
        <v/>
      </c>
      <c r="D13" s="20" t="str">
        <f>IF(A13="","",VLOOKUP(A13,#REF!,9,FALSE))</f>
        <v/>
      </c>
      <c r="E13" s="2" t="str">
        <f>IF(A13="","",VLOOKUP(A13,#REF!,10,FALSE))</f>
        <v/>
      </c>
      <c r="F13" s="3" t="str">
        <f>IF(A13="","",VLOOKUP(A13,#REF!,11,FALSE))</f>
        <v/>
      </c>
      <c r="G13" s="4" t="str">
        <f>IF(A13="","",IF(VLOOKUP(A13,#REF!,14,FALSE)="②一般競争入札（総合評価方式）","一般競争入札"&amp;CHAR(10)&amp;"（総合評価方式）","一般競争入札"))</f>
        <v/>
      </c>
      <c r="H13" s="5"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7,FALSE)&lt;&gt;"",TEXT(VLOOKUP(A13,#REF!,16,FALSE),"#,##0円")&amp;CHAR(10)&amp;"(A)",VLOOKUP(A13,#REF!,16,FALSE))))))</f>
        <v/>
      </c>
      <c r="I13" s="5" t="str">
        <f>IF(A13="","",VLOOKUP(A13,#REF!,17,FALSE))</f>
        <v/>
      </c>
      <c r="J13" s="6" t="str">
        <f>IF(A13="","",IF(VLOOKUP(A13,#REF!,16,FALSE)="他官署で調達手続きを実施のため","－",IF(VLOOKUP(A13,#REF!,23,FALSE)="②同種の他の契約の予定価格を類推されるおそれがあるため公表しない","－",IF(VLOOKUP(A13,#REF!,23,FALSE)="－","－",IF(VLOOKUP(A13,#REF!,7,FALSE)&lt;&gt;"",TEXT(VLOOKUP(A13,#REF!,19,FALSE),"#.0%")&amp;CHAR(10)&amp;"(B/A×100)",VLOOKUP(A13,#REF!,19,FALSE))))))</f>
        <v/>
      </c>
      <c r="K13" s="7" t="str">
        <f>IF(A13="","",IF(VLOOKUP(A13,#REF!,12,FALSE)="①公益社団法人","公社",IF(VLOOKUP(A13,#REF!,12,FALSE)="②公益財団法人","公財","")))</f>
        <v/>
      </c>
      <c r="L13" s="7" t="str">
        <f>IF(A13="","",VLOOKUP(A13,#REF!,13,FALSE))</f>
        <v/>
      </c>
      <c r="M13" s="8" t="str">
        <f>IF(A13="","",IF(VLOOKUP(A13,#REF!,13,FALSE)="国所管",VLOOKUP(A13,#REF!,24,FALSE),""))</f>
        <v/>
      </c>
      <c r="N13" s="9" t="str">
        <f>IF(A13="","",IF(AND(P13="○",O13="分担契約/単価契約"),"単価契約"&amp;CHAR(10)&amp;"予定調達総額 "&amp;TEXT(VLOOKUP(A13,#REF!,16,FALSE),"#,##0円")&amp;"(B)"&amp;CHAR(10)&amp;"分担契約"&amp;CHAR(10)&amp;VLOOKUP(A13,#REF!,32,FALSE),IF(AND(P13="○",O13="分担契約"),"分担契約"&amp;CHAR(10)&amp;"契約総額 "&amp;TEXT(VLOOKUP(A13,#REF!,16,FALSE),"#,##0円")&amp;"(B)"&amp;CHAR(10)&amp;VLOOKUP(A13,#REF!,32,FALSE),(IF(O13="分担契約/単価契約","単価契約"&amp;CHAR(10)&amp;"予定調達総額 "&amp;TEXT(VLOOKUP(A13,#REF!,16,FALSE),"#,##0円")&amp;CHAR(10)&amp;"分担契約"&amp;CHAR(10)&amp;VLOOKUP(A13,#REF!,32,FALSE),IF(O13="分担契約","分担契約"&amp;CHAR(10)&amp;"契約総額 "&amp;TEXT(VLOOKUP(A13,#REF!,16,FALSE),"#,##0円")&amp;CHAR(10)&amp;VLOOKUP(A13,#REF!,32,FALSE),IF(O13="単価契約","単価契約"&amp;CHAR(10)&amp;"予定調達総額 "&amp;TEXT(VLOOKUP(A13,#REF!,16,FALSE),"#,##0円")&amp;CHAR(10)&amp;VLOOKUP(A13,#REF!,32,FALSE),VLOOKUP(A13,#REF!,32,FALSE))))))))</f>
        <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4"/>
      <c r="B14" s="2" t="str">
        <f>IF(A14="","",VLOOKUP(A14,#REF!,5,FALSE))</f>
        <v/>
      </c>
      <c r="C14" s="1" t="str">
        <f>IF(A14="","",VLOOKUP(A14,#REF!,6,FALSE))</f>
        <v/>
      </c>
      <c r="D14" s="20" t="str">
        <f>IF(A14="","",VLOOKUP(A14,#REF!,9,FALSE))</f>
        <v/>
      </c>
      <c r="E14" s="2" t="str">
        <f>IF(A14="","",VLOOKUP(A14,#REF!,10,FALSE))</f>
        <v/>
      </c>
      <c r="F14" s="3" t="str">
        <f>IF(A14="","",VLOOKUP(A14,#REF!,11,FALSE))</f>
        <v/>
      </c>
      <c r="G14" s="4" t="str">
        <f>IF(A14="","",IF(VLOOKUP(A14,#REF!,14,FALSE)="②一般競争入札（総合評価方式）","一般競争入札"&amp;CHAR(10)&amp;"（総合評価方式）","一般競争入札"))</f>
        <v/>
      </c>
      <c r="H14" s="5"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5" t="str">
        <f>IF(A14="","",VLOOKUP(A14,#REF!,17,FALSE))</f>
        <v/>
      </c>
      <c r="J14" s="6"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7" t="str">
        <f>IF(A14="","",IF(VLOOKUP(A14,#REF!,12,FALSE)="①公益社団法人","公社",IF(VLOOKUP(A14,#REF!,12,FALSE)="②公益財団法人","公財","")))</f>
        <v/>
      </c>
      <c r="L14" s="7" t="str">
        <f>IF(A14="","",VLOOKUP(A14,#REF!,13,FALSE))</f>
        <v/>
      </c>
      <c r="M14" s="8" t="str">
        <f>IF(A14="","",IF(VLOOKUP(A14,#REF!,13,FALSE)="国所管",VLOOKUP(A14,#REF!,24,FALSE),""))</f>
        <v/>
      </c>
      <c r="N14" s="9"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4"/>
      <c r="B15" s="2" t="str">
        <f>IF(A15="","",VLOOKUP(A15,#REF!,5,FALSE))</f>
        <v/>
      </c>
      <c r="C15" s="1" t="str">
        <f>IF(A15="","",VLOOKUP(A15,#REF!,6,FALSE))</f>
        <v/>
      </c>
      <c r="D15" s="20" t="str">
        <f>IF(A15="","",VLOOKUP(A15,#REF!,9,FALSE))</f>
        <v/>
      </c>
      <c r="E15" s="2" t="str">
        <f>IF(A15="","",VLOOKUP(A15,#REF!,10,FALSE))</f>
        <v/>
      </c>
      <c r="F15" s="3" t="str">
        <f>IF(A15="","",VLOOKUP(A15,#REF!,11,FALSE))</f>
        <v/>
      </c>
      <c r="G15" s="4" t="str">
        <f>IF(A15="","",IF(VLOOKUP(A15,#REF!,14,FALSE)="②一般競争入札（総合評価方式）","一般競争入札"&amp;CHAR(10)&amp;"（総合評価方式）","一般競争入札"))</f>
        <v/>
      </c>
      <c r="H15" s="5"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5" t="str">
        <f>IF(A15="","",VLOOKUP(A15,#REF!,17,FALSE))</f>
        <v/>
      </c>
      <c r="J15" s="6"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7" t="str">
        <f>IF(A15="","",IF(VLOOKUP(A15,#REF!,12,FALSE)="①公益社団法人","公社",IF(VLOOKUP(A15,#REF!,12,FALSE)="②公益財団法人","公財","")))</f>
        <v/>
      </c>
      <c r="L15" s="7" t="str">
        <f>IF(A15="","",VLOOKUP(A15,#REF!,13,FALSE))</f>
        <v/>
      </c>
      <c r="M15" s="8" t="str">
        <f>IF(A15="","",IF(VLOOKUP(A15,#REF!,13,FALSE)="国所管",VLOOKUP(A15,#REF!,24,FALSE),""))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4"/>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4"/>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4"/>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4"/>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4"/>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4"/>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4"/>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4"/>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4"/>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4"/>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4"/>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4"/>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4"/>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4"/>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4"/>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4"/>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4"/>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4"/>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4"/>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4"/>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4"/>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4"/>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4"/>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4"/>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4"/>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4"/>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4"/>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4"/>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4"/>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4"/>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4"/>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4"/>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4"/>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4"/>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4"/>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4"/>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4"/>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4"/>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4"/>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4"/>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4"/>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4"/>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4"/>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4"/>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4"/>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4"/>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4"/>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4"/>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4"/>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4"/>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4"/>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4"/>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4"/>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4"/>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4"/>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4"/>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4"/>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4"/>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4"/>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4"/>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4"/>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4"/>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4"/>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4"/>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4"/>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4"/>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4"/>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4"/>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4"/>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4"/>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4"/>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4"/>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4"/>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4"/>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4"/>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4"/>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4"/>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4"/>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4"/>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4"/>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4"/>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4"/>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4"/>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4"/>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4"/>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4"/>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4"/>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4"/>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4"/>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4"/>
      <c r="B105" s="2" t="str">
        <f>IF(A105="","",VLOOKUP(A105,#REF!,5,FALSE))</f>
        <v/>
      </c>
      <c r="C105" s="1" t="str">
        <f>IF(A105="","",VLOOKUP(A105,#REF!,6,FALSE))</f>
        <v/>
      </c>
      <c r="D105" s="20" t="str">
        <f>IF(A105="","",VLOOKUP(A105,#REF!,9,FALSE))</f>
        <v/>
      </c>
      <c r="E105" s="2" t="str">
        <f>IF(A105="","",VLOOKUP(A105,#REF!,10,FALSE))</f>
        <v/>
      </c>
      <c r="F105" s="3" t="str">
        <f>IF(A105="","",VLOOKUP(A105,#REF!,11,FALSE))</f>
        <v/>
      </c>
      <c r="G105" s="4" t="str">
        <f>IF(A105="","",IF(VLOOKUP(A105,#REF!,14,FALSE)="②一般競争入札（総合評価方式）","一般競争入札"&amp;CHAR(10)&amp;"（総合評価方式）","一般競争入札"))</f>
        <v/>
      </c>
      <c r="H105" s="5"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7,FALSE)&lt;&gt;"",TEXT(VLOOKUP(A105,#REF!,16,FALSE),"#,##0円")&amp;CHAR(10)&amp;"(A)",VLOOKUP(A105,#REF!,16,FALSE))))))</f>
        <v/>
      </c>
      <c r="I105" s="5" t="str">
        <f>IF(A105="","",VLOOKUP(A105,#REF!,17,FALSE))</f>
        <v/>
      </c>
      <c r="J105" s="6" t="str">
        <f>IF(A105="","",IF(VLOOKUP(A105,#REF!,16,FALSE)="他官署で調達手続きを実施のため","－",IF(VLOOKUP(A105,#REF!,23,FALSE)="②同種の他の契約の予定価格を類推されるおそれがあるため公表しない","－",IF(VLOOKUP(A105,#REF!,23,FALSE)="－","－",IF(VLOOKUP(A105,#REF!,7,FALSE)&lt;&gt;"",TEXT(VLOOKUP(A105,#REF!,19,FALSE),"#.0%")&amp;CHAR(10)&amp;"(B/A×100)",VLOOKUP(A105,#REF!,19,FALSE))))))</f>
        <v/>
      </c>
      <c r="K105" s="7" t="str">
        <f>IF(A105="","",IF(VLOOKUP(A105,#REF!,12,FALSE)="①公益社団法人","公社",IF(VLOOKUP(A105,#REF!,12,FALSE)="②公益財団法人","公財","")))</f>
        <v/>
      </c>
      <c r="L105" s="7" t="str">
        <f>IF(A105="","",VLOOKUP(A105,#REF!,13,FALSE))</f>
        <v/>
      </c>
      <c r="M105" s="8" t="str">
        <f>IF(A105="","",IF(VLOOKUP(A105,#REF!,13,FALSE)="国所管",VLOOKUP(A105,#REF!,24,FALSE),""))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xr:uid="{00000000-0002-0000-0300-000000000000}"/>
    <dataValidation imeMode="halfAlpha" allowBlank="1" showInputMessage="1" showErrorMessage="1" errorTitle="参考" error="半角数字で入力して下さい。" promptTitle="入力方法" prompt="半角数字で入力して下さい。" sqref="H6:J10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 ds:uri="b5471033-25ca-41e4-b4f9-0c69817a7d90"/>
    <ds:schemaRef ds:uri="248ab0bc-7e59-4567-bd72-f8d7ec109bec"/>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0603bn</vt:lpstr>
      <vt:lpstr>'0603bn'!Print_Area</vt:lpstr>
      <vt:lpstr>'0603bn'!Print_Titles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