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600会計課\会計課\04総務係\03_組織参考資料フォルダ\R03事務年度\34 調達情報HP掲載\0307－11データ\"/>
    </mc:Choice>
  </mc:AlternateContent>
  <bookViews>
    <workbookView xWindow="0" yWindow="0" windowWidth="15345" windowHeight="4110"/>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別紙様式４!$B$1:$O$150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2" l="1"/>
  <c r="M149" i="2"/>
  <c r="L149" i="2"/>
  <c r="D149" i="2"/>
  <c r="C149" i="2"/>
  <c r="A149" i="2"/>
  <c r="O149" i="2" s="1"/>
  <c r="O148" i="2"/>
  <c r="M148" i="2"/>
  <c r="H148" i="2"/>
  <c r="G148" i="2"/>
  <c r="C148" i="2"/>
  <c r="B148" i="2"/>
  <c r="A148" i="2"/>
  <c r="N148" i="2" s="1"/>
  <c r="A147" i="2"/>
  <c r="O147" i="2" s="1"/>
  <c r="A146" i="2"/>
  <c r="A145" i="2"/>
  <c r="A144" i="2"/>
  <c r="L144" i="2" s="1"/>
  <c r="O143" i="2"/>
  <c r="E143" i="2"/>
  <c r="A143" i="2"/>
  <c r="N142" i="2"/>
  <c r="H142" i="2"/>
  <c r="E142" i="2"/>
  <c r="D142" i="2"/>
  <c r="A142" i="2"/>
  <c r="M142" i="2" s="1"/>
  <c r="P141" i="2"/>
  <c r="M141" i="2"/>
  <c r="L141" i="2"/>
  <c r="G141" i="2"/>
  <c r="D141" i="2"/>
  <c r="C141" i="2"/>
  <c r="A141" i="2"/>
  <c r="O141" i="2" s="1"/>
  <c r="P140" i="2"/>
  <c r="O140" i="2"/>
  <c r="M140" i="2"/>
  <c r="J140" i="2"/>
  <c r="H140" i="2"/>
  <c r="G140" i="2"/>
  <c r="D140" i="2"/>
  <c r="C140" i="2"/>
  <c r="B140" i="2"/>
  <c r="A140" i="2"/>
  <c r="N140" i="2" s="1"/>
  <c r="O139" i="2"/>
  <c r="N139" i="2"/>
  <c r="E139" i="2"/>
  <c r="B139" i="2"/>
  <c r="A139" i="2"/>
  <c r="J139" i="2" s="1"/>
  <c r="A138" i="2"/>
  <c r="L137" i="2"/>
  <c r="H137" i="2"/>
  <c r="A137" i="2"/>
  <c r="L136" i="2"/>
  <c r="F136" i="2"/>
  <c r="A136" i="2"/>
  <c r="A135" i="2"/>
  <c r="A134" i="2"/>
  <c r="A133" i="2"/>
  <c r="A132" i="2"/>
  <c r="A131" i="2"/>
  <c r="O130" i="2"/>
  <c r="E130" i="2"/>
  <c r="D130" i="2"/>
  <c r="A130" i="2"/>
  <c r="J130" i="2" s="1"/>
  <c r="N129" i="2"/>
  <c r="L129" i="2"/>
  <c r="I129" i="2"/>
  <c r="E129" i="2"/>
  <c r="D129" i="2"/>
  <c r="C129" i="2"/>
  <c r="A129" i="2"/>
  <c r="P129" i="2" s="1"/>
  <c r="P128" i="2"/>
  <c r="O128" i="2"/>
  <c r="M128" i="2"/>
  <c r="J128" i="2"/>
  <c r="H128" i="2"/>
  <c r="G128" i="2"/>
  <c r="D128" i="2"/>
  <c r="C128" i="2"/>
  <c r="B128" i="2"/>
  <c r="A128" i="2"/>
  <c r="N128" i="2" s="1"/>
  <c r="A127" i="2"/>
  <c r="O127" i="2" s="1"/>
  <c r="A126" i="2"/>
  <c r="A125" i="2"/>
  <c r="A124" i="2"/>
  <c r="F123" i="2"/>
  <c r="E123" i="2"/>
  <c r="A123" i="2"/>
  <c r="O123" i="2" s="1"/>
  <c r="M122" i="2"/>
  <c r="A122" i="2"/>
  <c r="A121" i="2"/>
  <c r="L120" i="2"/>
  <c r="F120" i="2"/>
  <c r="D120" i="2"/>
  <c r="A120" i="2"/>
  <c r="O119" i="2"/>
  <c r="N119" i="2"/>
  <c r="F119" i="2"/>
  <c r="E119" i="2"/>
  <c r="B119" i="2"/>
  <c r="A119" i="2"/>
  <c r="J119" i="2" s="1"/>
  <c r="I118" i="2"/>
  <c r="A118" i="2"/>
  <c r="M118" i="2" s="1"/>
  <c r="A117" i="2"/>
  <c r="A116" i="2"/>
  <c r="I115" i="2"/>
  <c r="A115" i="2"/>
  <c r="J115" i="2" s="1"/>
  <c r="A114" i="2"/>
  <c r="L113" i="2"/>
  <c r="A113" i="2"/>
  <c r="L112" i="2"/>
  <c r="A112" i="2"/>
  <c r="F111" i="2"/>
  <c r="E111" i="2"/>
  <c r="A111" i="2"/>
  <c r="P111" i="2" s="1"/>
  <c r="N110" i="2"/>
  <c r="J110" i="2"/>
  <c r="I110" i="2"/>
  <c r="E110" i="2"/>
  <c r="D110" i="2"/>
  <c r="B110" i="2"/>
  <c r="A110" i="2"/>
  <c r="O110" i="2" s="1"/>
  <c r="N109" i="2"/>
  <c r="D109" i="2"/>
  <c r="A109" i="2"/>
  <c r="M108" i="2"/>
  <c r="L108" i="2"/>
  <c r="H108" i="2"/>
  <c r="F108" i="2"/>
  <c r="C108" i="2"/>
  <c r="B108" i="2"/>
  <c r="A108" i="2"/>
  <c r="N107" i="2"/>
  <c r="I107" i="2"/>
  <c r="G107" i="2"/>
  <c r="A107" i="2"/>
  <c r="A106" i="2"/>
  <c r="E105" i="2"/>
  <c r="A105" i="2"/>
  <c r="G104" i="2"/>
  <c r="A104" i="2"/>
  <c r="P103" i="2"/>
  <c r="A103" i="2"/>
  <c r="N102" i="2"/>
  <c r="J102" i="2"/>
  <c r="I102" i="2"/>
  <c r="E102" i="2"/>
  <c r="D102" i="2"/>
  <c r="B102" i="2"/>
  <c r="A102" i="2"/>
  <c r="O102" i="2" s="1"/>
  <c r="N101" i="2"/>
  <c r="I101" i="2"/>
  <c r="A101" i="2"/>
  <c r="O100" i="2"/>
  <c r="L100" i="2"/>
  <c r="G100" i="2"/>
  <c r="C100" i="2"/>
  <c r="B100" i="2"/>
  <c r="A100" i="2"/>
  <c r="I99" i="2"/>
  <c r="G99" i="2"/>
  <c r="B99" i="2"/>
  <c r="A99" i="2"/>
  <c r="A98" i="2"/>
  <c r="A97" i="2"/>
  <c r="L97" i="2" s="1"/>
  <c r="M96" i="2"/>
  <c r="L96" i="2"/>
  <c r="H96" i="2"/>
  <c r="F96" i="2"/>
  <c r="C96" i="2"/>
  <c r="B96" i="2"/>
  <c r="A96" i="2"/>
  <c r="J95" i="2"/>
  <c r="F95" i="2"/>
  <c r="E95" i="2"/>
  <c r="A95" i="2"/>
  <c r="P95" i="2" s="1"/>
  <c r="A94" i="2"/>
  <c r="I93" i="2"/>
  <c r="C93" i="2"/>
  <c r="A93" i="2"/>
  <c r="N93" i="2" s="1"/>
  <c r="P92" i="2"/>
  <c r="O92" i="2"/>
  <c r="M92" i="2"/>
  <c r="J92" i="2"/>
  <c r="H92" i="2"/>
  <c r="G92" i="2"/>
  <c r="D92" i="2"/>
  <c r="C92" i="2"/>
  <c r="B92" i="2"/>
  <c r="A92" i="2"/>
  <c r="N92" i="2" s="1"/>
  <c r="L91" i="2"/>
  <c r="I91" i="2"/>
  <c r="C91" i="2"/>
  <c r="A91" i="2"/>
  <c r="M90" i="2"/>
  <c r="J90" i="2"/>
  <c r="B90" i="2"/>
  <c r="A90" i="2"/>
  <c r="M89" i="2"/>
  <c r="A89" i="2"/>
  <c r="L88" i="2"/>
  <c r="D88" i="2"/>
  <c r="A88" i="2"/>
  <c r="O87" i="2"/>
  <c r="L87" i="2"/>
  <c r="F87" i="2"/>
  <c r="E87" i="2"/>
  <c r="C87" i="2"/>
  <c r="A87" i="2"/>
  <c r="J87" i="2" s="1"/>
  <c r="O86" i="2"/>
  <c r="N86" i="2"/>
  <c r="H86" i="2"/>
  <c r="E86" i="2"/>
  <c r="D86" i="2"/>
  <c r="A86" i="2"/>
  <c r="P85" i="2"/>
  <c r="E85" i="2"/>
  <c r="A85" i="2"/>
  <c r="D84" i="2"/>
  <c r="A84" i="2"/>
  <c r="L83" i="2"/>
  <c r="D83" i="2"/>
  <c r="A83" i="2"/>
  <c r="C82" i="2"/>
  <c r="A82" i="2"/>
  <c r="A81" i="2"/>
  <c r="N81" i="2" s="1"/>
  <c r="F80" i="2"/>
  <c r="A80" i="2"/>
  <c r="A79" i="2"/>
  <c r="H78" i="2"/>
  <c r="B78" i="2"/>
  <c r="A78" i="2"/>
  <c r="M78" i="2" s="1"/>
  <c r="A77" i="2"/>
  <c r="L77" i="2" s="1"/>
  <c r="O76" i="2"/>
  <c r="M76" i="2"/>
  <c r="J76" i="2"/>
  <c r="F76" i="2"/>
  <c r="D76" i="2"/>
  <c r="B76" i="2"/>
  <c r="A76" i="2"/>
  <c r="N76" i="2" s="1"/>
  <c r="A75" i="2"/>
  <c r="H74" i="2"/>
  <c r="B74" i="2"/>
  <c r="A74" i="2"/>
  <c r="M74" i="2" s="1"/>
  <c r="A73" i="2"/>
  <c r="A72" i="2"/>
  <c r="P71" i="2"/>
  <c r="H71" i="2"/>
  <c r="E71" i="2"/>
  <c r="A71" i="2"/>
  <c r="A70" i="2"/>
  <c r="P69" i="2"/>
  <c r="N69" i="2"/>
  <c r="J69" i="2"/>
  <c r="I69" i="2"/>
  <c r="E69" i="2"/>
  <c r="C69" i="2"/>
  <c r="B69" i="2"/>
  <c r="A69" i="2"/>
  <c r="O69" i="2" s="1"/>
  <c r="A68" i="2"/>
  <c r="L67" i="2"/>
  <c r="E67" i="2"/>
  <c r="A67" i="2"/>
  <c r="H66" i="2"/>
  <c r="B66" i="2"/>
  <c r="A66" i="2"/>
  <c r="M66" i="2" s="1"/>
  <c r="A65" i="2"/>
  <c r="M65" i="2" s="1"/>
  <c r="M64" i="2"/>
  <c r="H64" i="2"/>
  <c r="D64" i="2"/>
  <c r="A64" i="2"/>
  <c r="P64" i="2" s="1"/>
  <c r="P63" i="2"/>
  <c r="M63" i="2"/>
  <c r="L63" i="2"/>
  <c r="G63" i="2"/>
  <c r="D63" i="2"/>
  <c r="C63" i="2"/>
  <c r="A63" i="2"/>
  <c r="O63" i="2" s="1"/>
  <c r="P62" i="2"/>
  <c r="O62" i="2"/>
  <c r="M62" i="2"/>
  <c r="J62" i="2"/>
  <c r="H62" i="2"/>
  <c r="G62" i="2"/>
  <c r="D62" i="2"/>
  <c r="C62" i="2"/>
  <c r="B62" i="2"/>
  <c r="A62" i="2"/>
  <c r="N62" i="2" s="1"/>
  <c r="A61" i="2"/>
  <c r="M61" i="2" s="1"/>
  <c r="M60" i="2"/>
  <c r="A60" i="2"/>
  <c r="P59" i="2"/>
  <c r="M59" i="2"/>
  <c r="G59" i="2"/>
  <c r="D59" i="2"/>
  <c r="C59" i="2"/>
  <c r="A59" i="2"/>
  <c r="P58" i="2"/>
  <c r="O58" i="2"/>
  <c r="M58" i="2"/>
  <c r="J58" i="2"/>
  <c r="H58" i="2"/>
  <c r="G58" i="2"/>
  <c r="D58" i="2"/>
  <c r="C58" i="2"/>
  <c r="B58" i="2"/>
  <c r="A58" i="2"/>
  <c r="N58" i="2" s="1"/>
  <c r="A57" i="2"/>
  <c r="M56" i="2"/>
  <c r="H56" i="2"/>
  <c r="A56" i="2"/>
  <c r="P56" i="2" s="1"/>
  <c r="P55" i="2"/>
  <c r="M55" i="2"/>
  <c r="G55" i="2"/>
  <c r="D55" i="2"/>
  <c r="A55" i="2"/>
  <c r="O55" i="2" s="1"/>
  <c r="P54" i="2"/>
  <c r="O54" i="2"/>
  <c r="J54" i="2"/>
  <c r="H54" i="2"/>
  <c r="D54" i="2"/>
  <c r="C54" i="2"/>
  <c r="A54" i="2"/>
  <c r="N54" i="2" s="1"/>
  <c r="A53" i="2"/>
  <c r="A52" i="2"/>
  <c r="A51" i="2"/>
  <c r="H51" i="2" s="1"/>
  <c r="L50" i="2"/>
  <c r="F50" i="2"/>
  <c r="A50" i="2"/>
  <c r="A49" i="2"/>
  <c r="I49" i="2" s="1"/>
  <c r="D48" i="2"/>
  <c r="A48" i="2"/>
  <c r="P48" i="2" s="1"/>
  <c r="L47" i="2"/>
  <c r="C47" i="2"/>
  <c r="A47" i="2"/>
  <c r="O47" i="2" s="1"/>
  <c r="M46" i="2"/>
  <c r="G46" i="2"/>
  <c r="B46" i="2"/>
  <c r="A46" i="2"/>
  <c r="N46" i="2" s="1"/>
  <c r="A45" i="2"/>
  <c r="H44" i="2"/>
  <c r="A44" i="2"/>
  <c r="P44" i="2" s="1"/>
  <c r="A43" i="2"/>
  <c r="O42" i="2"/>
  <c r="F42" i="2"/>
  <c r="C42" i="2"/>
  <c r="A42" i="2"/>
  <c r="H42" i="2" s="1"/>
  <c r="A41" i="2"/>
  <c r="I41" i="2" s="1"/>
  <c r="M40" i="2"/>
  <c r="H40" i="2"/>
  <c r="D40" i="2"/>
  <c r="A40" i="2"/>
  <c r="P40" i="2" s="1"/>
  <c r="P39" i="2"/>
  <c r="M39" i="2"/>
  <c r="L39" i="2"/>
  <c r="G39" i="2"/>
  <c r="D39" i="2"/>
  <c r="C39" i="2"/>
  <c r="A39" i="2"/>
  <c r="O39" i="2" s="1"/>
  <c r="P38" i="2"/>
  <c r="O38" i="2"/>
  <c r="M38" i="2"/>
  <c r="J38" i="2"/>
  <c r="H38" i="2"/>
  <c r="G38" i="2"/>
  <c r="D38" i="2"/>
  <c r="C38" i="2"/>
  <c r="B38" i="2"/>
  <c r="A38" i="2"/>
  <c r="N38" i="2" s="1"/>
  <c r="A37" i="2"/>
  <c r="H36" i="2"/>
  <c r="A36" i="2"/>
  <c r="M35" i="2"/>
  <c r="H35" i="2"/>
  <c r="D35" i="2"/>
  <c r="A35" i="2"/>
  <c r="A34" i="2"/>
  <c r="H34" i="2" s="1"/>
  <c r="A33" i="2"/>
  <c r="I33" i="2" s="1"/>
  <c r="A32" i="2"/>
  <c r="D32" i="2" s="1"/>
  <c r="P31" i="2"/>
  <c r="H31" i="2"/>
  <c r="G31" i="2"/>
  <c r="C31" i="2"/>
  <c r="A31" i="2"/>
  <c r="M30" i="2"/>
  <c r="F30" i="2"/>
  <c r="A30" i="2"/>
  <c r="J30" i="2" s="1"/>
  <c r="A29" i="2"/>
  <c r="I29" i="2" s="1"/>
  <c r="A28" i="2"/>
  <c r="M27" i="2"/>
  <c r="D27" i="2"/>
  <c r="C27" i="2"/>
  <c r="A27" i="2"/>
  <c r="H27" i="2" s="1"/>
  <c r="M26" i="2"/>
  <c r="L26" i="2"/>
  <c r="H26" i="2"/>
  <c r="F26" i="2"/>
  <c r="C26" i="2"/>
  <c r="B26" i="2"/>
  <c r="A26" i="2"/>
  <c r="A25" i="2"/>
  <c r="M24" i="2"/>
  <c r="H24" i="2"/>
  <c r="D24" i="2"/>
  <c r="A24" i="2"/>
  <c r="P24" i="2" s="1"/>
  <c r="P23" i="2"/>
  <c r="M23" i="2"/>
  <c r="L23" i="2"/>
  <c r="G23" i="2"/>
  <c r="D23" i="2"/>
  <c r="C23" i="2"/>
  <c r="A23" i="2"/>
  <c r="O23" i="2" s="1"/>
  <c r="P22" i="2"/>
  <c r="O22" i="2"/>
  <c r="M22" i="2"/>
  <c r="J22" i="2"/>
  <c r="H22" i="2"/>
  <c r="G22" i="2"/>
  <c r="D22" i="2"/>
  <c r="C22" i="2"/>
  <c r="B22" i="2"/>
  <c r="A22" i="2"/>
  <c r="N22" i="2" s="1"/>
  <c r="A21" i="2"/>
  <c r="I21" i="2" s="1"/>
  <c r="A20" i="2"/>
  <c r="H20" i="2" s="1"/>
  <c r="P19" i="2"/>
  <c r="H19" i="2"/>
  <c r="G19" i="2"/>
  <c r="D19" i="2"/>
  <c r="A19" i="2"/>
  <c r="O18" i="2"/>
  <c r="F18" i="2"/>
  <c r="A18" i="2"/>
  <c r="J18" i="2" s="1"/>
  <c r="A17" i="2"/>
  <c r="E17" i="2" s="1"/>
  <c r="A16" i="2"/>
  <c r="P15" i="2"/>
  <c r="G15" i="2"/>
  <c r="C15" i="2"/>
  <c r="A15" i="2"/>
  <c r="H15" i="2" s="1"/>
  <c r="L14" i="2"/>
  <c r="D14" i="2"/>
  <c r="A14" i="2"/>
  <c r="A13" i="2"/>
  <c r="N13" i="2" s="1"/>
  <c r="O12" i="2"/>
  <c r="M12" i="2"/>
  <c r="H12" i="2"/>
  <c r="G12" i="2"/>
  <c r="C12" i="2"/>
  <c r="B12" i="2"/>
  <c r="A12" i="2"/>
  <c r="N12" i="2" s="1"/>
  <c r="P11" i="2"/>
  <c r="O11" i="2"/>
  <c r="M11" i="2"/>
  <c r="J11" i="2"/>
  <c r="H11" i="2"/>
  <c r="G11" i="2"/>
  <c r="D11" i="2"/>
  <c r="C11" i="2"/>
  <c r="B11" i="2"/>
  <c r="A11" i="2"/>
  <c r="N11" i="2" s="1"/>
  <c r="P10" i="2"/>
  <c r="J10" i="2"/>
  <c r="D10" i="2"/>
  <c r="A10" i="2"/>
  <c r="N10" i="2" s="1"/>
  <c r="A9" i="2"/>
  <c r="N9" i="2" s="1"/>
  <c r="M8" i="2"/>
  <c r="H8" i="2"/>
  <c r="G8" i="2"/>
  <c r="C8" i="2"/>
  <c r="B8" i="2"/>
  <c r="A8" i="2"/>
  <c r="N8" i="2" s="1"/>
  <c r="P7" i="2"/>
  <c r="M7" i="2"/>
  <c r="J7" i="2"/>
  <c r="H7" i="2"/>
  <c r="G7" i="2"/>
  <c r="D7" i="2"/>
  <c r="C7" i="2"/>
  <c r="B7" i="2"/>
  <c r="A7" i="2"/>
  <c r="N7" i="2" s="1"/>
  <c r="P6" i="2"/>
  <c r="J6" i="2"/>
  <c r="D6" i="2"/>
  <c r="A6" i="2"/>
  <c r="N6" i="2" s="1"/>
  <c r="F9" i="2" l="1"/>
  <c r="L9" i="2"/>
  <c r="F13" i="2"/>
  <c r="L13" i="2"/>
  <c r="Q13" i="2"/>
  <c r="F6" i="2"/>
  <c r="L6" i="2"/>
  <c r="Q6" i="2"/>
  <c r="O6" i="2" s="1"/>
  <c r="B9" i="2"/>
  <c r="G9" i="2"/>
  <c r="M9" i="2"/>
  <c r="N14" i="2"/>
  <c r="O14" i="2"/>
  <c r="H14" i="2"/>
  <c r="M14" i="2"/>
  <c r="P16" i="2"/>
  <c r="H16" i="2"/>
  <c r="P28" i="2"/>
  <c r="M28" i="2"/>
  <c r="O43" i="2"/>
  <c r="L43" i="2"/>
  <c r="C43" i="2"/>
  <c r="P43" i="2"/>
  <c r="G43" i="2"/>
  <c r="N70" i="2"/>
  <c r="O70" i="2"/>
  <c r="H70" i="2"/>
  <c r="C70" i="2"/>
  <c r="M70" i="2"/>
  <c r="F70" i="2"/>
  <c r="L70" i="2"/>
  <c r="D70" i="2"/>
  <c r="J70" i="2"/>
  <c r="B70" i="2"/>
  <c r="L75" i="2"/>
  <c r="E75" i="2"/>
  <c r="B6" i="2"/>
  <c r="G6" i="2"/>
  <c r="M6" i="2"/>
  <c r="F7" i="2"/>
  <c r="L7" i="2"/>
  <c r="Q7" i="2"/>
  <c r="O7" i="2" s="1"/>
  <c r="D8" i="2"/>
  <c r="J8" i="2"/>
  <c r="P8" i="2"/>
  <c r="C9" i="2"/>
  <c r="H9" i="2"/>
  <c r="B10" i="2"/>
  <c r="G10" i="2"/>
  <c r="M10" i="2"/>
  <c r="F11" i="2"/>
  <c r="L11" i="2"/>
  <c r="Q11" i="2"/>
  <c r="D12" i="2"/>
  <c r="J12" i="2"/>
  <c r="P12" i="2"/>
  <c r="C13" i="2"/>
  <c r="H13" i="2"/>
  <c r="O13" i="2"/>
  <c r="B14" i="2"/>
  <c r="G14" i="2"/>
  <c r="P14" i="2"/>
  <c r="D16" i="2"/>
  <c r="C18" i="2"/>
  <c r="O19" i="2"/>
  <c r="L19" i="2"/>
  <c r="C19" i="2"/>
  <c r="M19" i="2"/>
  <c r="M20" i="2"/>
  <c r="N26" i="2"/>
  <c r="P26" i="2"/>
  <c r="J26" i="2"/>
  <c r="D26" i="2"/>
  <c r="G26" i="2"/>
  <c r="O26" i="2"/>
  <c r="D28" i="2"/>
  <c r="B30" i="2"/>
  <c r="O31" i="2"/>
  <c r="M31" i="2"/>
  <c r="D31" i="2"/>
  <c r="L31" i="2"/>
  <c r="M32" i="2"/>
  <c r="F34" i="2"/>
  <c r="O35" i="2"/>
  <c r="P35" i="2"/>
  <c r="G35" i="2"/>
  <c r="L35" i="2"/>
  <c r="C35" i="2"/>
  <c r="P36" i="2"/>
  <c r="M36" i="2"/>
  <c r="D36" i="2"/>
  <c r="D43" i="2"/>
  <c r="N50" i="2"/>
  <c r="P50" i="2"/>
  <c r="J50" i="2"/>
  <c r="D50" i="2"/>
  <c r="O50" i="2"/>
  <c r="H50" i="2"/>
  <c r="C50" i="2"/>
  <c r="M50" i="2"/>
  <c r="G50" i="2"/>
  <c r="B50" i="2"/>
  <c r="G70" i="2"/>
  <c r="F10" i="2"/>
  <c r="L10" i="2"/>
  <c r="Q10" i="2"/>
  <c r="B13" i="2"/>
  <c r="G13" i="2"/>
  <c r="M13" i="2"/>
  <c r="F14" i="2"/>
  <c r="N18" i="2"/>
  <c r="M18" i="2"/>
  <c r="G18" i="2"/>
  <c r="B18" i="2"/>
  <c r="H18" i="2"/>
  <c r="P18" i="2"/>
  <c r="N30" i="2"/>
  <c r="O30" i="2"/>
  <c r="H30" i="2"/>
  <c r="C30" i="2"/>
  <c r="G30" i="2"/>
  <c r="P30" i="2"/>
  <c r="C34" i="2"/>
  <c r="O34" i="2"/>
  <c r="O51" i="2"/>
  <c r="P51" i="2"/>
  <c r="G51" i="2"/>
  <c r="M51" i="2"/>
  <c r="D51" i="2"/>
  <c r="L51" i="2"/>
  <c r="C51" i="2"/>
  <c r="P73" i="2"/>
  <c r="J73" i="2"/>
  <c r="E73" i="2"/>
  <c r="C6" i="2"/>
  <c r="H6" i="2"/>
  <c r="F8" i="2"/>
  <c r="L8" i="2"/>
  <c r="Q8" i="2"/>
  <c r="O8" i="2" s="1"/>
  <c r="D9" i="2"/>
  <c r="J9" i="2"/>
  <c r="P9" i="2"/>
  <c r="C10" i="2"/>
  <c r="H10" i="2"/>
  <c r="O10" i="2"/>
  <c r="F12" i="2"/>
  <c r="L12" i="2"/>
  <c r="Q12" i="2"/>
  <c r="D13" i="2"/>
  <c r="J13" i="2"/>
  <c r="P13" i="2"/>
  <c r="C14" i="2"/>
  <c r="J14" i="2"/>
  <c r="O15" i="2"/>
  <c r="M15" i="2"/>
  <c r="D15" i="2"/>
  <c r="L15" i="2"/>
  <c r="M16" i="2"/>
  <c r="D18" i="2"/>
  <c r="L18" i="2"/>
  <c r="O27" i="2"/>
  <c r="P27" i="2"/>
  <c r="G27" i="2"/>
  <c r="L27" i="2"/>
  <c r="H28" i="2"/>
  <c r="D30" i="2"/>
  <c r="L30" i="2"/>
  <c r="N42" i="2"/>
  <c r="M42" i="2"/>
  <c r="G42" i="2"/>
  <c r="B42" i="2"/>
  <c r="P42" i="2"/>
  <c r="J42" i="2"/>
  <c r="D42" i="2"/>
  <c r="L42" i="2"/>
  <c r="H43" i="2"/>
  <c r="P52" i="2"/>
  <c r="M52" i="2"/>
  <c r="H52" i="2"/>
  <c r="D52" i="2"/>
  <c r="P70" i="2"/>
  <c r="Q9" i="2"/>
  <c r="O9" i="2" s="1"/>
  <c r="P20" i="2"/>
  <c r="D20" i="2"/>
  <c r="P32" i="2"/>
  <c r="H32" i="2"/>
  <c r="N34" i="2"/>
  <c r="P34" i="2"/>
  <c r="J34" i="2"/>
  <c r="D34" i="2"/>
  <c r="M34" i="2"/>
  <c r="G34" i="2"/>
  <c r="B34" i="2"/>
  <c r="L34" i="2"/>
  <c r="M43" i="2"/>
  <c r="O72" i="2"/>
  <c r="D72" i="2"/>
  <c r="J72" i="2"/>
  <c r="I72" i="2"/>
  <c r="E72" i="2"/>
  <c r="F22" i="2"/>
  <c r="L22" i="2"/>
  <c r="H23" i="2"/>
  <c r="F38" i="2"/>
  <c r="L38" i="2"/>
  <c r="H39" i="2"/>
  <c r="M44" i="2"/>
  <c r="C46" i="2"/>
  <c r="H46" i="2"/>
  <c r="O46" i="2"/>
  <c r="D47" i="2"/>
  <c r="M47" i="2"/>
  <c r="H48" i="2"/>
  <c r="F54" i="2"/>
  <c r="L54" i="2"/>
  <c r="H55" i="2"/>
  <c r="P60" i="2"/>
  <c r="D60" i="2"/>
  <c r="C66" i="2"/>
  <c r="L66" i="2"/>
  <c r="L71" i="2"/>
  <c r="D71" i="2"/>
  <c r="I71" i="2"/>
  <c r="C74" i="2"/>
  <c r="L74" i="2"/>
  <c r="C78" i="2"/>
  <c r="L78" i="2"/>
  <c r="N80" i="2"/>
  <c r="M80" i="2"/>
  <c r="D80" i="2"/>
  <c r="J80" i="2"/>
  <c r="N83" i="2"/>
  <c r="O83" i="2"/>
  <c r="H83" i="2"/>
  <c r="C83" i="2"/>
  <c r="G83" i="2"/>
  <c r="P83" i="2"/>
  <c r="J85" i="2"/>
  <c r="D85" i="2"/>
  <c r="I85" i="2"/>
  <c r="N88" i="2"/>
  <c r="M88" i="2"/>
  <c r="G88" i="2"/>
  <c r="B88" i="2"/>
  <c r="H88" i="2"/>
  <c r="P88" i="2"/>
  <c r="I94" i="2"/>
  <c r="B94" i="2"/>
  <c r="J94" i="2"/>
  <c r="N116" i="2"/>
  <c r="P116" i="2"/>
  <c r="J116" i="2"/>
  <c r="D116" i="2"/>
  <c r="O116" i="2"/>
  <c r="H116" i="2"/>
  <c r="C116" i="2"/>
  <c r="M116" i="2"/>
  <c r="B116" i="2"/>
  <c r="O117" i="2"/>
  <c r="P117" i="2"/>
  <c r="G117" i="2"/>
  <c r="M117" i="2"/>
  <c r="D117" i="2"/>
  <c r="L117" i="2"/>
  <c r="O121" i="2"/>
  <c r="M121" i="2"/>
  <c r="D121" i="2"/>
  <c r="L121" i="2"/>
  <c r="C121" i="2"/>
  <c r="G121" i="2"/>
  <c r="N124" i="2"/>
  <c r="P124" i="2"/>
  <c r="J124" i="2"/>
  <c r="D124" i="2"/>
  <c r="O124" i="2"/>
  <c r="H124" i="2"/>
  <c r="C124" i="2"/>
  <c r="G124" i="2"/>
  <c r="M124" i="2"/>
  <c r="N126" i="2"/>
  <c r="H126" i="2"/>
  <c r="E126" i="2"/>
  <c r="N132" i="2"/>
  <c r="P132" i="2"/>
  <c r="J132" i="2"/>
  <c r="D132" i="2"/>
  <c r="O132" i="2"/>
  <c r="H132" i="2"/>
  <c r="C132" i="2"/>
  <c r="G132" i="2"/>
  <c r="M132" i="2"/>
  <c r="H146" i="2"/>
  <c r="E146" i="2"/>
  <c r="D46" i="2"/>
  <c r="J46" i="2"/>
  <c r="P46" i="2"/>
  <c r="G47" i="2"/>
  <c r="P47" i="2"/>
  <c r="M48" i="2"/>
  <c r="B54" i="2"/>
  <c r="G54" i="2"/>
  <c r="M54" i="2"/>
  <c r="C55" i="2"/>
  <c r="L55" i="2"/>
  <c r="D56" i="2"/>
  <c r="F58" i="2"/>
  <c r="L58" i="2"/>
  <c r="O59" i="2"/>
  <c r="L59" i="2"/>
  <c r="H59" i="2"/>
  <c r="H60" i="2"/>
  <c r="F66" i="2"/>
  <c r="C71" i="2"/>
  <c r="N71" i="2"/>
  <c r="F74" i="2"/>
  <c r="F78" i="2"/>
  <c r="B80" i="2"/>
  <c r="O80" i="2"/>
  <c r="P82" i="2"/>
  <c r="I82" i="2"/>
  <c r="B83" i="2"/>
  <c r="J83" i="2"/>
  <c r="L84" i="2"/>
  <c r="I84" i="2"/>
  <c r="B85" i="2"/>
  <c r="N85" i="2"/>
  <c r="C88" i="2"/>
  <c r="J88" i="2"/>
  <c r="P89" i="2"/>
  <c r="E89" i="2"/>
  <c r="D94" i="2"/>
  <c r="N94" i="2"/>
  <c r="E97" i="2"/>
  <c r="N104" i="2"/>
  <c r="O104" i="2"/>
  <c r="H104" i="2"/>
  <c r="C104" i="2"/>
  <c r="J104" i="2"/>
  <c r="B104" i="2"/>
  <c r="L104" i="2"/>
  <c r="N112" i="2"/>
  <c r="P112" i="2"/>
  <c r="J112" i="2"/>
  <c r="D112" i="2"/>
  <c r="O112" i="2"/>
  <c r="H112" i="2"/>
  <c r="C112" i="2"/>
  <c r="G112" i="2"/>
  <c r="M112" i="2"/>
  <c r="I114" i="2"/>
  <c r="H114" i="2"/>
  <c r="F116" i="2"/>
  <c r="C117" i="2"/>
  <c r="H121" i="2"/>
  <c r="B124" i="2"/>
  <c r="O125" i="2"/>
  <c r="P125" i="2"/>
  <c r="G125" i="2"/>
  <c r="M125" i="2"/>
  <c r="D125" i="2"/>
  <c r="C125" i="2"/>
  <c r="N127" i="2"/>
  <c r="E127" i="2"/>
  <c r="J127" i="2"/>
  <c r="C127" i="2"/>
  <c r="I127" i="2"/>
  <c r="P127" i="2"/>
  <c r="B132" i="2"/>
  <c r="O133" i="2"/>
  <c r="P133" i="2"/>
  <c r="G133" i="2"/>
  <c r="M133" i="2"/>
  <c r="D133" i="2"/>
  <c r="C133" i="2"/>
  <c r="N144" i="2"/>
  <c r="O144" i="2"/>
  <c r="H144" i="2"/>
  <c r="C144" i="2"/>
  <c r="M144" i="2"/>
  <c r="G144" i="2"/>
  <c r="B144" i="2"/>
  <c r="P144" i="2"/>
  <c r="D144" i="2"/>
  <c r="O145" i="2"/>
  <c r="M145" i="2"/>
  <c r="D145" i="2"/>
  <c r="L145" i="2"/>
  <c r="C145" i="2"/>
  <c r="P145" i="2"/>
  <c r="N146" i="2"/>
  <c r="D44" i="2"/>
  <c r="F46" i="2"/>
  <c r="L46" i="2"/>
  <c r="H47" i="2"/>
  <c r="N66" i="2"/>
  <c r="J66" i="2"/>
  <c r="D66" i="2"/>
  <c r="G66" i="2"/>
  <c r="P66" i="2"/>
  <c r="N74" i="2"/>
  <c r="P74" i="2"/>
  <c r="J74" i="2"/>
  <c r="D74" i="2"/>
  <c r="G74" i="2"/>
  <c r="O74" i="2"/>
  <c r="N78" i="2"/>
  <c r="P78" i="2"/>
  <c r="J78" i="2"/>
  <c r="D78" i="2"/>
  <c r="G78" i="2"/>
  <c r="O78" i="2"/>
  <c r="O81" i="2"/>
  <c r="H81" i="2"/>
  <c r="E94" i="2"/>
  <c r="O94" i="2"/>
  <c r="L101" i="2"/>
  <c r="H101" i="2"/>
  <c r="D101" i="2"/>
  <c r="P101" i="2"/>
  <c r="J103" i="2"/>
  <c r="E103" i="2"/>
  <c r="D104" i="2"/>
  <c r="M104" i="2"/>
  <c r="L109" i="2"/>
  <c r="H109" i="2"/>
  <c r="I109" i="2"/>
  <c r="P109" i="2"/>
  <c r="B112" i="2"/>
  <c r="O113" i="2"/>
  <c r="P113" i="2"/>
  <c r="G113" i="2"/>
  <c r="M113" i="2"/>
  <c r="D113" i="2"/>
  <c r="C113" i="2"/>
  <c r="G116" i="2"/>
  <c r="H117" i="2"/>
  <c r="P121" i="2"/>
  <c r="F124" i="2"/>
  <c r="H125" i="2"/>
  <c r="B127" i="2"/>
  <c r="F132" i="2"/>
  <c r="H133" i="2"/>
  <c r="N136" i="2"/>
  <c r="P136" i="2"/>
  <c r="J136" i="2"/>
  <c r="D136" i="2"/>
  <c r="O136" i="2"/>
  <c r="H136" i="2"/>
  <c r="C136" i="2"/>
  <c r="G136" i="2"/>
  <c r="M136" i="2"/>
  <c r="M138" i="2"/>
  <c r="I138" i="2"/>
  <c r="D138" i="2"/>
  <c r="F144" i="2"/>
  <c r="G145" i="2"/>
  <c r="H80" i="2"/>
  <c r="C81" i="2"/>
  <c r="O82" i="2"/>
  <c r="F83" i="2"/>
  <c r="M83" i="2"/>
  <c r="P84" i="2"/>
  <c r="H85" i="2"/>
  <c r="I86" i="2"/>
  <c r="B86" i="2"/>
  <c r="J86" i="2"/>
  <c r="F88" i="2"/>
  <c r="O88" i="2"/>
  <c r="N90" i="2"/>
  <c r="E90" i="2"/>
  <c r="N91" i="2"/>
  <c r="B91" i="2"/>
  <c r="H94" i="2"/>
  <c r="N96" i="2"/>
  <c r="P96" i="2"/>
  <c r="J96" i="2"/>
  <c r="D96" i="2"/>
  <c r="G96" i="2"/>
  <c r="O96" i="2"/>
  <c r="N100" i="2"/>
  <c r="P100" i="2"/>
  <c r="J100" i="2"/>
  <c r="D100" i="2"/>
  <c r="M100" i="2"/>
  <c r="F100" i="2"/>
  <c r="H100" i="2"/>
  <c r="C101" i="2"/>
  <c r="F103" i="2"/>
  <c r="F104" i="2"/>
  <c r="P104" i="2"/>
  <c r="P107" i="2"/>
  <c r="O107" i="2"/>
  <c r="C107" i="2"/>
  <c r="B107" i="2"/>
  <c r="C109" i="2"/>
  <c r="F112" i="2"/>
  <c r="H113" i="2"/>
  <c r="L116" i="2"/>
  <c r="N120" i="2"/>
  <c r="O120" i="2"/>
  <c r="H120" i="2"/>
  <c r="C120" i="2"/>
  <c r="M120" i="2"/>
  <c r="G120" i="2"/>
  <c r="B120" i="2"/>
  <c r="J120" i="2"/>
  <c r="P120" i="2"/>
  <c r="E122" i="2"/>
  <c r="N122" i="2"/>
  <c r="D122" i="2"/>
  <c r="H122" i="2"/>
  <c r="L124" i="2"/>
  <c r="L125" i="2"/>
  <c r="G127" i="2"/>
  <c r="L132" i="2"/>
  <c r="L133" i="2"/>
  <c r="B136" i="2"/>
  <c r="O137" i="2"/>
  <c r="P137" i="2"/>
  <c r="G137" i="2"/>
  <c r="M137" i="2"/>
  <c r="D137" i="2"/>
  <c r="C137" i="2"/>
  <c r="J144" i="2"/>
  <c r="H145" i="2"/>
  <c r="F62" i="2"/>
  <c r="L62" i="2"/>
  <c r="H63" i="2"/>
  <c r="G69" i="2"/>
  <c r="H76" i="2"/>
  <c r="F92" i="2"/>
  <c r="L92" i="2"/>
  <c r="P99" i="2"/>
  <c r="O99" i="2"/>
  <c r="C99" i="2"/>
  <c r="N99" i="2"/>
  <c r="G105" i="2"/>
  <c r="L105" i="2"/>
  <c r="N108" i="2"/>
  <c r="P108" i="2"/>
  <c r="J108" i="2"/>
  <c r="D108" i="2"/>
  <c r="G108" i="2"/>
  <c r="O108" i="2"/>
  <c r="J131" i="2"/>
  <c r="F131" i="2"/>
  <c r="J135" i="2"/>
  <c r="I135" i="2"/>
  <c r="B135" i="2"/>
  <c r="N143" i="2"/>
  <c r="F143" i="2"/>
  <c r="H102" i="2"/>
  <c r="H110" i="2"/>
  <c r="J111" i="2"/>
  <c r="N123" i="2"/>
  <c r="F128" i="2"/>
  <c r="L128" i="2"/>
  <c r="H129" i="2"/>
  <c r="I130" i="2"/>
  <c r="F139" i="2"/>
  <c r="F140" i="2"/>
  <c r="L140" i="2"/>
  <c r="H141" i="2"/>
  <c r="D148" i="2"/>
  <c r="J148" i="2"/>
  <c r="P148" i="2"/>
  <c r="G149" i="2"/>
  <c r="P149" i="2"/>
  <c r="F148" i="2"/>
  <c r="L148" i="2"/>
  <c r="H149" i="2"/>
  <c r="M25" i="2"/>
  <c r="H25" i="2"/>
  <c r="D25" i="2"/>
  <c r="P25" i="2"/>
  <c r="L25" i="2"/>
  <c r="G25" i="2"/>
  <c r="C25" i="2"/>
  <c r="O25" i="2"/>
  <c r="J25" i="2"/>
  <c r="F25" i="2"/>
  <c r="B25" i="2"/>
  <c r="M37" i="2"/>
  <c r="H37" i="2"/>
  <c r="D37" i="2"/>
  <c r="P37" i="2"/>
  <c r="L37" i="2"/>
  <c r="G37" i="2"/>
  <c r="C37" i="2"/>
  <c r="O37" i="2"/>
  <c r="J37" i="2"/>
  <c r="F37" i="2"/>
  <c r="B37" i="2"/>
  <c r="M45" i="2"/>
  <c r="H45" i="2"/>
  <c r="D45" i="2"/>
  <c r="P45" i="2"/>
  <c r="L45" i="2"/>
  <c r="G45" i="2"/>
  <c r="C45" i="2"/>
  <c r="O45" i="2"/>
  <c r="J45" i="2"/>
  <c r="F45" i="2"/>
  <c r="B45" i="2"/>
  <c r="M53" i="2"/>
  <c r="H53" i="2"/>
  <c r="D53" i="2"/>
  <c r="P53" i="2"/>
  <c r="L53" i="2"/>
  <c r="G53" i="2"/>
  <c r="C53" i="2"/>
  <c r="O53" i="2"/>
  <c r="J53" i="2"/>
  <c r="F53" i="2"/>
  <c r="B53" i="2"/>
  <c r="M57" i="2"/>
  <c r="H57" i="2"/>
  <c r="D57" i="2"/>
  <c r="P57" i="2"/>
  <c r="L57" i="2"/>
  <c r="G57" i="2"/>
  <c r="C57" i="2"/>
  <c r="N57" i="2"/>
  <c r="O57" i="2"/>
  <c r="J57" i="2"/>
  <c r="F57" i="2"/>
  <c r="B57" i="2"/>
  <c r="E21" i="2"/>
  <c r="E25" i="2"/>
  <c r="E29" i="2"/>
  <c r="E33" i="2"/>
  <c r="E37" i="2"/>
  <c r="E41" i="2"/>
  <c r="E45" i="2"/>
  <c r="E49" i="2"/>
  <c r="E53" i="2"/>
  <c r="E57" i="2"/>
  <c r="M17" i="2"/>
  <c r="H17" i="2"/>
  <c r="D17" i="2"/>
  <c r="P17" i="2"/>
  <c r="L17" i="2"/>
  <c r="G17" i="2"/>
  <c r="C17" i="2"/>
  <c r="O17" i="2"/>
  <c r="J17" i="2"/>
  <c r="F17" i="2"/>
  <c r="B17" i="2"/>
  <c r="I17" i="2"/>
  <c r="I25" i="2"/>
  <c r="I37" i="2"/>
  <c r="I45" i="2"/>
  <c r="I53" i="2"/>
  <c r="I57" i="2"/>
  <c r="M21" i="2"/>
  <c r="H21" i="2"/>
  <c r="D21" i="2"/>
  <c r="P21" i="2"/>
  <c r="L21" i="2"/>
  <c r="G21" i="2"/>
  <c r="C21" i="2"/>
  <c r="O21" i="2"/>
  <c r="J21" i="2"/>
  <c r="F21" i="2"/>
  <c r="B21" i="2"/>
  <c r="M29" i="2"/>
  <c r="H29" i="2"/>
  <c r="D29" i="2"/>
  <c r="P29" i="2"/>
  <c r="L29" i="2"/>
  <c r="G29" i="2"/>
  <c r="C29" i="2"/>
  <c r="O29" i="2"/>
  <c r="J29" i="2"/>
  <c r="F29" i="2"/>
  <c r="B29" i="2"/>
  <c r="M33" i="2"/>
  <c r="H33" i="2"/>
  <c r="D33" i="2"/>
  <c r="P33" i="2"/>
  <c r="L33" i="2"/>
  <c r="G33" i="2"/>
  <c r="C33" i="2"/>
  <c r="O33" i="2"/>
  <c r="J33" i="2"/>
  <c r="F33" i="2"/>
  <c r="B33" i="2"/>
  <c r="M41" i="2"/>
  <c r="H41" i="2"/>
  <c r="D41" i="2"/>
  <c r="P41" i="2"/>
  <c r="L41" i="2"/>
  <c r="G41" i="2"/>
  <c r="C41" i="2"/>
  <c r="O41" i="2"/>
  <c r="J41" i="2"/>
  <c r="F41" i="2"/>
  <c r="B41" i="2"/>
  <c r="M49" i="2"/>
  <c r="H49" i="2"/>
  <c r="D49" i="2"/>
  <c r="P49" i="2"/>
  <c r="L49" i="2"/>
  <c r="G49" i="2"/>
  <c r="C49" i="2"/>
  <c r="O49" i="2"/>
  <c r="J49" i="2"/>
  <c r="F49" i="2"/>
  <c r="B49" i="2"/>
  <c r="N17" i="2"/>
  <c r="N21" i="2"/>
  <c r="N25" i="2"/>
  <c r="N29" i="2"/>
  <c r="N33" i="2"/>
  <c r="N37" i="2"/>
  <c r="N41" i="2"/>
  <c r="N45" i="2"/>
  <c r="N49" i="2"/>
  <c r="N53" i="2"/>
  <c r="I61" i="2"/>
  <c r="N61" i="2"/>
  <c r="P68" i="2"/>
  <c r="L68" i="2"/>
  <c r="G68" i="2"/>
  <c r="C68" i="2"/>
  <c r="M68" i="2"/>
  <c r="M79" i="2"/>
  <c r="H79" i="2"/>
  <c r="D79" i="2"/>
  <c r="O79" i="2"/>
  <c r="J79" i="2"/>
  <c r="F79" i="2"/>
  <c r="B79" i="2"/>
  <c r="E16" i="2"/>
  <c r="I16" i="2"/>
  <c r="N16" i="2"/>
  <c r="E20" i="2"/>
  <c r="I20" i="2"/>
  <c r="N20" i="2"/>
  <c r="E24" i="2"/>
  <c r="I24" i="2"/>
  <c r="N24" i="2"/>
  <c r="E28" i="2"/>
  <c r="I28" i="2"/>
  <c r="N28" i="2"/>
  <c r="E32" i="2"/>
  <c r="I32" i="2"/>
  <c r="N32" i="2"/>
  <c r="E36" i="2"/>
  <c r="I36" i="2"/>
  <c r="N36" i="2"/>
  <c r="E40" i="2"/>
  <c r="I40" i="2"/>
  <c r="N40" i="2"/>
  <c r="E44" i="2"/>
  <c r="I44" i="2"/>
  <c r="N44" i="2"/>
  <c r="E48" i="2"/>
  <c r="I48" i="2"/>
  <c r="N48" i="2"/>
  <c r="E52" i="2"/>
  <c r="I52" i="2"/>
  <c r="N52" i="2"/>
  <c r="E56" i="2"/>
  <c r="I56" i="2"/>
  <c r="N56" i="2"/>
  <c r="E60" i="2"/>
  <c r="I60" i="2"/>
  <c r="N60" i="2"/>
  <c r="B61" i="2"/>
  <c r="F61" i="2"/>
  <c r="J61" i="2"/>
  <c r="O61" i="2"/>
  <c r="E64" i="2"/>
  <c r="I64" i="2"/>
  <c r="N64" i="2"/>
  <c r="B65" i="2"/>
  <c r="F65" i="2"/>
  <c r="J65" i="2"/>
  <c r="O65" i="2"/>
  <c r="O67" i="2"/>
  <c r="J67" i="2"/>
  <c r="F67" i="2"/>
  <c r="B67" i="2"/>
  <c r="G67" i="2"/>
  <c r="M67" i="2"/>
  <c r="B68" i="2"/>
  <c r="H68" i="2"/>
  <c r="N68" i="2"/>
  <c r="M73" i="2"/>
  <c r="H73" i="2"/>
  <c r="D73" i="2"/>
  <c r="F73" i="2"/>
  <c r="L73" i="2"/>
  <c r="O75" i="2"/>
  <c r="J75" i="2"/>
  <c r="F75" i="2"/>
  <c r="B75" i="2"/>
  <c r="G75" i="2"/>
  <c r="M75" i="2"/>
  <c r="C77" i="2"/>
  <c r="C79" i="2"/>
  <c r="L79" i="2"/>
  <c r="P98" i="2"/>
  <c r="L98" i="2"/>
  <c r="G98" i="2"/>
  <c r="C98" i="2"/>
  <c r="J98" i="2"/>
  <c r="E98" i="2"/>
  <c r="O98" i="2"/>
  <c r="I98" i="2"/>
  <c r="D98" i="2"/>
  <c r="H98" i="2"/>
  <c r="F98" i="2"/>
  <c r="N98" i="2"/>
  <c r="B98" i="2"/>
  <c r="E61" i="2"/>
  <c r="E65" i="2"/>
  <c r="I65" i="2"/>
  <c r="N65" i="2"/>
  <c r="O77" i="2"/>
  <c r="J77" i="2"/>
  <c r="F77" i="2"/>
  <c r="B77" i="2"/>
  <c r="M77" i="2"/>
  <c r="H77" i="2"/>
  <c r="D77" i="2"/>
  <c r="I77" i="2"/>
  <c r="I79" i="2"/>
  <c r="E15" i="2"/>
  <c r="I15" i="2"/>
  <c r="N15" i="2"/>
  <c r="B16" i="2"/>
  <c r="F16" i="2"/>
  <c r="J16" i="2"/>
  <c r="O16" i="2"/>
  <c r="E19" i="2"/>
  <c r="I19" i="2"/>
  <c r="N19" i="2"/>
  <c r="B20" i="2"/>
  <c r="F20" i="2"/>
  <c r="J20" i="2"/>
  <c r="O20" i="2"/>
  <c r="E23" i="2"/>
  <c r="I23" i="2"/>
  <c r="N23" i="2"/>
  <c r="B24" i="2"/>
  <c r="F24" i="2"/>
  <c r="J24" i="2"/>
  <c r="O24" i="2"/>
  <c r="E27" i="2"/>
  <c r="I27" i="2"/>
  <c r="N27" i="2"/>
  <c r="B28" i="2"/>
  <c r="F28" i="2"/>
  <c r="J28" i="2"/>
  <c r="O28" i="2"/>
  <c r="E31" i="2"/>
  <c r="I31" i="2"/>
  <c r="N31" i="2"/>
  <c r="B32" i="2"/>
  <c r="F32" i="2"/>
  <c r="J32" i="2"/>
  <c r="O32" i="2"/>
  <c r="E35" i="2"/>
  <c r="I35" i="2"/>
  <c r="N35" i="2"/>
  <c r="B36" i="2"/>
  <c r="F36" i="2"/>
  <c r="J36" i="2"/>
  <c r="O36" i="2"/>
  <c r="E39" i="2"/>
  <c r="I39" i="2"/>
  <c r="N39" i="2"/>
  <c r="B40" i="2"/>
  <c r="F40" i="2"/>
  <c r="J40" i="2"/>
  <c r="O40" i="2"/>
  <c r="E43" i="2"/>
  <c r="I43" i="2"/>
  <c r="N43" i="2"/>
  <c r="B44" i="2"/>
  <c r="F44" i="2"/>
  <c r="J44" i="2"/>
  <c r="O44" i="2"/>
  <c r="E47" i="2"/>
  <c r="I47" i="2"/>
  <c r="N47" i="2"/>
  <c r="B48" i="2"/>
  <c r="F48" i="2"/>
  <c r="J48" i="2"/>
  <c r="O48" i="2"/>
  <c r="E51" i="2"/>
  <c r="I51" i="2"/>
  <c r="N51" i="2"/>
  <c r="B52" i="2"/>
  <c r="F52" i="2"/>
  <c r="J52" i="2"/>
  <c r="O52" i="2"/>
  <c r="E55" i="2"/>
  <c r="I55" i="2"/>
  <c r="N55" i="2"/>
  <c r="B56" i="2"/>
  <c r="F56" i="2"/>
  <c r="J56" i="2"/>
  <c r="O56" i="2"/>
  <c r="E59" i="2"/>
  <c r="I59" i="2"/>
  <c r="N59" i="2"/>
  <c r="B60" i="2"/>
  <c r="F60" i="2"/>
  <c r="J60" i="2"/>
  <c r="O60" i="2"/>
  <c r="C61" i="2"/>
  <c r="G61" i="2"/>
  <c r="L61" i="2"/>
  <c r="P61" i="2"/>
  <c r="E63" i="2"/>
  <c r="I63" i="2"/>
  <c r="N63" i="2"/>
  <c r="B64" i="2"/>
  <c r="F64" i="2"/>
  <c r="J64" i="2"/>
  <c r="O64" i="2"/>
  <c r="C65" i="2"/>
  <c r="G65" i="2"/>
  <c r="L65" i="2"/>
  <c r="P65" i="2"/>
  <c r="C67" i="2"/>
  <c r="H67" i="2"/>
  <c r="N67" i="2"/>
  <c r="D68" i="2"/>
  <c r="I68" i="2"/>
  <c r="O68" i="2"/>
  <c r="P72" i="2"/>
  <c r="L72" i="2"/>
  <c r="G72" i="2"/>
  <c r="C72" i="2"/>
  <c r="F72" i="2"/>
  <c r="M72" i="2"/>
  <c r="B73" i="2"/>
  <c r="G73" i="2"/>
  <c r="N73" i="2"/>
  <c r="C75" i="2"/>
  <c r="H75" i="2"/>
  <c r="N75" i="2"/>
  <c r="E77" i="2"/>
  <c r="N77" i="2"/>
  <c r="E79" i="2"/>
  <c r="N79" i="2"/>
  <c r="M98" i="2"/>
  <c r="P106" i="2"/>
  <c r="L106" i="2"/>
  <c r="G106" i="2"/>
  <c r="C106" i="2"/>
  <c r="J106" i="2"/>
  <c r="E106" i="2"/>
  <c r="O106" i="2"/>
  <c r="I106" i="2"/>
  <c r="D106" i="2"/>
  <c r="H106" i="2"/>
  <c r="F106" i="2"/>
  <c r="N106" i="2"/>
  <c r="B106" i="2"/>
  <c r="F68" i="2"/>
  <c r="P134" i="2"/>
  <c r="L134" i="2"/>
  <c r="G134" i="2"/>
  <c r="C134" i="2"/>
  <c r="O134" i="2"/>
  <c r="J134" i="2"/>
  <c r="F134" i="2"/>
  <c r="B134" i="2"/>
  <c r="N134" i="2"/>
  <c r="E134" i="2"/>
  <c r="M134" i="2"/>
  <c r="D134" i="2"/>
  <c r="I134" i="2"/>
  <c r="H134" i="2"/>
  <c r="E6" i="2"/>
  <c r="I6" i="2"/>
  <c r="E7" i="2"/>
  <c r="I7" i="2"/>
  <c r="E8" i="2"/>
  <c r="I8" i="2"/>
  <c r="E9" i="2"/>
  <c r="I9" i="2"/>
  <c r="E10" i="2"/>
  <c r="I10" i="2"/>
  <c r="E11" i="2"/>
  <c r="I11" i="2"/>
  <c r="E12" i="2"/>
  <c r="I12" i="2"/>
  <c r="E13" i="2"/>
  <c r="I13" i="2"/>
  <c r="E14" i="2"/>
  <c r="I14" i="2"/>
  <c r="B15" i="2"/>
  <c r="F15" i="2"/>
  <c r="J15" i="2"/>
  <c r="C16" i="2"/>
  <c r="G16" i="2"/>
  <c r="L16" i="2"/>
  <c r="E18" i="2"/>
  <c r="I18" i="2"/>
  <c r="B19" i="2"/>
  <c r="F19" i="2"/>
  <c r="J19" i="2"/>
  <c r="C20" i="2"/>
  <c r="G20" i="2"/>
  <c r="L20" i="2"/>
  <c r="E22" i="2"/>
  <c r="I22" i="2"/>
  <c r="B23" i="2"/>
  <c r="F23" i="2"/>
  <c r="J23" i="2"/>
  <c r="C24" i="2"/>
  <c r="G24" i="2"/>
  <c r="L24" i="2"/>
  <c r="E26" i="2"/>
  <c r="I26" i="2"/>
  <c r="B27" i="2"/>
  <c r="F27" i="2"/>
  <c r="J27" i="2"/>
  <c r="C28" i="2"/>
  <c r="G28" i="2"/>
  <c r="L28" i="2"/>
  <c r="E30" i="2"/>
  <c r="I30" i="2"/>
  <c r="B31" i="2"/>
  <c r="F31" i="2"/>
  <c r="J31" i="2"/>
  <c r="C32" i="2"/>
  <c r="G32" i="2"/>
  <c r="L32" i="2"/>
  <c r="E34" i="2"/>
  <c r="I34" i="2"/>
  <c r="B35" i="2"/>
  <c r="F35" i="2"/>
  <c r="J35" i="2"/>
  <c r="C36" i="2"/>
  <c r="G36" i="2"/>
  <c r="L36" i="2"/>
  <c r="E38" i="2"/>
  <c r="I38" i="2"/>
  <c r="B39" i="2"/>
  <c r="F39" i="2"/>
  <c r="J39" i="2"/>
  <c r="C40" i="2"/>
  <c r="G40" i="2"/>
  <c r="L40" i="2"/>
  <c r="E42" i="2"/>
  <c r="I42" i="2"/>
  <c r="B43" i="2"/>
  <c r="F43" i="2"/>
  <c r="J43" i="2"/>
  <c r="C44" i="2"/>
  <c r="G44" i="2"/>
  <c r="L44" i="2"/>
  <c r="E46" i="2"/>
  <c r="I46" i="2"/>
  <c r="B47" i="2"/>
  <c r="F47" i="2"/>
  <c r="J47" i="2"/>
  <c r="C48" i="2"/>
  <c r="G48" i="2"/>
  <c r="L48" i="2"/>
  <c r="E50" i="2"/>
  <c r="I50" i="2"/>
  <c r="B51" i="2"/>
  <c r="F51" i="2"/>
  <c r="J51" i="2"/>
  <c r="C52" i="2"/>
  <c r="G52" i="2"/>
  <c r="L52" i="2"/>
  <c r="E54" i="2"/>
  <c r="I54" i="2"/>
  <c r="B55" i="2"/>
  <c r="F55" i="2"/>
  <c r="J55" i="2"/>
  <c r="C56" i="2"/>
  <c r="G56" i="2"/>
  <c r="L56" i="2"/>
  <c r="E58" i="2"/>
  <c r="I58" i="2"/>
  <c r="B59" i="2"/>
  <c r="F59" i="2"/>
  <c r="J59" i="2"/>
  <c r="C60" i="2"/>
  <c r="G60" i="2"/>
  <c r="L60" i="2"/>
  <c r="D61" i="2"/>
  <c r="H61" i="2"/>
  <c r="E62" i="2"/>
  <c r="I62" i="2"/>
  <c r="B63" i="2"/>
  <c r="F63" i="2"/>
  <c r="J63" i="2"/>
  <c r="C64" i="2"/>
  <c r="G64" i="2"/>
  <c r="L64" i="2"/>
  <c r="D65" i="2"/>
  <c r="H65" i="2"/>
  <c r="E66" i="2"/>
  <c r="I66" i="2"/>
  <c r="O66" i="2"/>
  <c r="D67" i="2"/>
  <c r="I67" i="2"/>
  <c r="P67" i="2"/>
  <c r="E68" i="2"/>
  <c r="J68" i="2"/>
  <c r="M69" i="2"/>
  <c r="H69" i="2"/>
  <c r="D69" i="2"/>
  <c r="F69" i="2"/>
  <c r="L69" i="2"/>
  <c r="O71" i="2"/>
  <c r="J71" i="2"/>
  <c r="F71" i="2"/>
  <c r="B71" i="2"/>
  <c r="G71" i="2"/>
  <c r="M71" i="2"/>
  <c r="B72" i="2"/>
  <c r="H72" i="2"/>
  <c r="N72" i="2"/>
  <c r="C73" i="2"/>
  <c r="I73" i="2"/>
  <c r="O73" i="2"/>
  <c r="D75" i="2"/>
  <c r="I75" i="2"/>
  <c r="P75" i="2"/>
  <c r="G77" i="2"/>
  <c r="P77" i="2"/>
  <c r="G79" i="2"/>
  <c r="P79" i="2"/>
  <c r="M106" i="2"/>
  <c r="E70" i="2"/>
  <c r="I70" i="2"/>
  <c r="E74" i="2"/>
  <c r="I74" i="2"/>
  <c r="C76" i="2"/>
  <c r="G76" i="2"/>
  <c r="L76" i="2"/>
  <c r="P76" i="2"/>
  <c r="E78" i="2"/>
  <c r="I78" i="2"/>
  <c r="C80" i="2"/>
  <c r="G80" i="2"/>
  <c r="L80" i="2"/>
  <c r="P80" i="2"/>
  <c r="D81" i="2"/>
  <c r="I81" i="2"/>
  <c r="E82" i="2"/>
  <c r="J82" i="2"/>
  <c r="E84" i="2"/>
  <c r="O85" i="2"/>
  <c r="L85" i="2"/>
  <c r="G85" i="2"/>
  <c r="C85" i="2"/>
  <c r="F85" i="2"/>
  <c r="M85" i="2"/>
  <c r="M87" i="2"/>
  <c r="H87" i="2"/>
  <c r="D87" i="2"/>
  <c r="N87" i="2"/>
  <c r="G87" i="2"/>
  <c r="B87" i="2"/>
  <c r="I87" i="2"/>
  <c r="P87" i="2"/>
  <c r="G89" i="2"/>
  <c r="F90" i="2"/>
  <c r="F91" i="2"/>
  <c r="D93" i="2"/>
  <c r="M93" i="2"/>
  <c r="M95" i="2"/>
  <c r="H95" i="2"/>
  <c r="D95" i="2"/>
  <c r="O95" i="2"/>
  <c r="I95" i="2"/>
  <c r="C95" i="2"/>
  <c r="N95" i="2"/>
  <c r="G95" i="2"/>
  <c r="B95" i="2"/>
  <c r="L95" i="2"/>
  <c r="G97" i="2"/>
  <c r="M103" i="2"/>
  <c r="H103" i="2"/>
  <c r="D103" i="2"/>
  <c r="O103" i="2"/>
  <c r="I103" i="2"/>
  <c r="C103" i="2"/>
  <c r="N103" i="2"/>
  <c r="G103" i="2"/>
  <c r="B103" i="2"/>
  <c r="L103" i="2"/>
  <c r="M111" i="2"/>
  <c r="H111" i="2"/>
  <c r="D111" i="2"/>
  <c r="O111" i="2"/>
  <c r="I111" i="2"/>
  <c r="C111" i="2"/>
  <c r="N111" i="2"/>
  <c r="G111" i="2"/>
  <c r="B111" i="2"/>
  <c r="L111" i="2"/>
  <c r="P81" i="2"/>
  <c r="L81" i="2"/>
  <c r="G81" i="2"/>
  <c r="E81" i="2"/>
  <c r="J81" i="2"/>
  <c r="M82" i="2"/>
  <c r="H82" i="2"/>
  <c r="D82" i="2"/>
  <c r="F82" i="2"/>
  <c r="L82" i="2"/>
  <c r="O84" i="2"/>
  <c r="J84" i="2"/>
  <c r="F84" i="2"/>
  <c r="B84" i="2"/>
  <c r="G84" i="2"/>
  <c r="M84" i="2"/>
  <c r="O89" i="2"/>
  <c r="J89" i="2"/>
  <c r="F89" i="2"/>
  <c r="B89" i="2"/>
  <c r="N89" i="2"/>
  <c r="H89" i="2"/>
  <c r="C89" i="2"/>
  <c r="I89" i="2"/>
  <c r="P90" i="2"/>
  <c r="L90" i="2"/>
  <c r="G90" i="2"/>
  <c r="C90" i="2"/>
  <c r="O90" i="2"/>
  <c r="I90" i="2"/>
  <c r="D90" i="2"/>
  <c r="H90" i="2"/>
  <c r="M91" i="2"/>
  <c r="H91" i="2"/>
  <c r="D91" i="2"/>
  <c r="P91" i="2"/>
  <c r="J91" i="2"/>
  <c r="E91" i="2"/>
  <c r="G91" i="2"/>
  <c r="O91" i="2"/>
  <c r="G93" i="2"/>
  <c r="M115" i="2"/>
  <c r="H115" i="2"/>
  <c r="D115" i="2"/>
  <c r="P115" i="2"/>
  <c r="L115" i="2"/>
  <c r="G115" i="2"/>
  <c r="C115" i="2"/>
  <c r="O115" i="2"/>
  <c r="F115" i="2"/>
  <c r="N115" i="2"/>
  <c r="E115" i="2"/>
  <c r="P118" i="2"/>
  <c r="L118" i="2"/>
  <c r="G118" i="2"/>
  <c r="C118" i="2"/>
  <c r="O118" i="2"/>
  <c r="J118" i="2"/>
  <c r="F118" i="2"/>
  <c r="B118" i="2"/>
  <c r="H118" i="2"/>
  <c r="N118" i="2"/>
  <c r="E118" i="2"/>
  <c r="E76" i="2"/>
  <c r="I76" i="2"/>
  <c r="E80" i="2"/>
  <c r="I80" i="2"/>
  <c r="B81" i="2"/>
  <c r="F81" i="2"/>
  <c r="M81" i="2"/>
  <c r="B82" i="2"/>
  <c r="G82" i="2"/>
  <c r="N82" i="2"/>
  <c r="C84" i="2"/>
  <c r="H84" i="2"/>
  <c r="N84" i="2"/>
  <c r="D89" i="2"/>
  <c r="L89" i="2"/>
  <c r="O93" i="2"/>
  <c r="J93" i="2"/>
  <c r="F93" i="2"/>
  <c r="B93" i="2"/>
  <c r="L93" i="2"/>
  <c r="E93" i="2"/>
  <c r="H93" i="2"/>
  <c r="P93" i="2"/>
  <c r="O97" i="2"/>
  <c r="J97" i="2"/>
  <c r="F97" i="2"/>
  <c r="B97" i="2"/>
  <c r="P97" i="2"/>
  <c r="I97" i="2"/>
  <c r="D97" i="2"/>
  <c r="N97" i="2"/>
  <c r="H97" i="2"/>
  <c r="C97" i="2"/>
  <c r="M97" i="2"/>
  <c r="O105" i="2"/>
  <c r="J105" i="2"/>
  <c r="F105" i="2"/>
  <c r="B105" i="2"/>
  <c r="P105" i="2"/>
  <c r="I105" i="2"/>
  <c r="D105" i="2"/>
  <c r="N105" i="2"/>
  <c r="H105" i="2"/>
  <c r="C105" i="2"/>
  <c r="M105" i="2"/>
  <c r="P114" i="2"/>
  <c r="L114" i="2"/>
  <c r="G114" i="2"/>
  <c r="C114" i="2"/>
  <c r="O114" i="2"/>
  <c r="J114" i="2"/>
  <c r="F114" i="2"/>
  <c r="B114" i="2"/>
  <c r="N114" i="2"/>
  <c r="E114" i="2"/>
  <c r="M114" i="2"/>
  <c r="D114" i="2"/>
  <c r="B115" i="2"/>
  <c r="D118" i="2"/>
  <c r="M147" i="2"/>
  <c r="H147" i="2"/>
  <c r="D147" i="2"/>
  <c r="P147" i="2"/>
  <c r="L147" i="2"/>
  <c r="G147" i="2"/>
  <c r="C147" i="2"/>
  <c r="N147" i="2"/>
  <c r="E147" i="2"/>
  <c r="J147" i="2"/>
  <c r="B147" i="2"/>
  <c r="P150" i="2"/>
  <c r="L150" i="2"/>
  <c r="G150" i="2"/>
  <c r="C150" i="2"/>
  <c r="O150" i="2"/>
  <c r="J150" i="2"/>
  <c r="F150" i="2"/>
  <c r="B150" i="2"/>
  <c r="N150" i="2"/>
  <c r="E150" i="2"/>
  <c r="M150" i="2"/>
  <c r="D150" i="2"/>
  <c r="E83" i="2"/>
  <c r="I83" i="2"/>
  <c r="P86" i="2"/>
  <c r="L86" i="2"/>
  <c r="G86" i="2"/>
  <c r="C86" i="2"/>
  <c r="F86" i="2"/>
  <c r="M86" i="2"/>
  <c r="P94" i="2"/>
  <c r="L94" i="2"/>
  <c r="G94" i="2"/>
  <c r="C94" i="2"/>
  <c r="F94" i="2"/>
  <c r="M94" i="2"/>
  <c r="E99" i="2"/>
  <c r="J99" i="2"/>
  <c r="E101" i="2"/>
  <c r="P102" i="2"/>
  <c r="L102" i="2"/>
  <c r="G102" i="2"/>
  <c r="C102" i="2"/>
  <c r="F102" i="2"/>
  <c r="M102" i="2"/>
  <c r="E107" i="2"/>
  <c r="J107" i="2"/>
  <c r="E109" i="2"/>
  <c r="P110" i="2"/>
  <c r="L110" i="2"/>
  <c r="G110" i="2"/>
  <c r="C110" i="2"/>
  <c r="F110" i="2"/>
  <c r="M110" i="2"/>
  <c r="M123" i="2"/>
  <c r="H123" i="2"/>
  <c r="D123" i="2"/>
  <c r="P123" i="2"/>
  <c r="L123" i="2"/>
  <c r="G123" i="2"/>
  <c r="C123" i="2"/>
  <c r="I123" i="2"/>
  <c r="P126" i="2"/>
  <c r="L126" i="2"/>
  <c r="G126" i="2"/>
  <c r="C126" i="2"/>
  <c r="O126" i="2"/>
  <c r="J126" i="2"/>
  <c r="F126" i="2"/>
  <c r="B126" i="2"/>
  <c r="I126" i="2"/>
  <c r="M131" i="2"/>
  <c r="H131" i="2"/>
  <c r="D131" i="2"/>
  <c r="O131" i="2"/>
  <c r="I131" i="2"/>
  <c r="C131" i="2"/>
  <c r="N131" i="2"/>
  <c r="G131" i="2"/>
  <c r="B131" i="2"/>
  <c r="L131" i="2"/>
  <c r="F147" i="2"/>
  <c r="H150" i="2"/>
  <c r="M99" i="2"/>
  <c r="H99" i="2"/>
  <c r="D99" i="2"/>
  <c r="F99" i="2"/>
  <c r="L99" i="2"/>
  <c r="O101" i="2"/>
  <c r="J101" i="2"/>
  <c r="F101" i="2"/>
  <c r="B101" i="2"/>
  <c r="G101" i="2"/>
  <c r="M101" i="2"/>
  <c r="M107" i="2"/>
  <c r="H107" i="2"/>
  <c r="D107" i="2"/>
  <c r="F107" i="2"/>
  <c r="L107" i="2"/>
  <c r="O109" i="2"/>
  <c r="J109" i="2"/>
  <c r="F109" i="2"/>
  <c r="B109" i="2"/>
  <c r="G109" i="2"/>
  <c r="M109" i="2"/>
  <c r="M119" i="2"/>
  <c r="H119" i="2"/>
  <c r="D119" i="2"/>
  <c r="P119" i="2"/>
  <c r="L119" i="2"/>
  <c r="G119" i="2"/>
  <c r="C119" i="2"/>
  <c r="I119" i="2"/>
  <c r="P122" i="2"/>
  <c r="L122" i="2"/>
  <c r="G122" i="2"/>
  <c r="C122" i="2"/>
  <c r="O122" i="2"/>
  <c r="J122" i="2"/>
  <c r="F122" i="2"/>
  <c r="B122" i="2"/>
  <c r="I122" i="2"/>
  <c r="B123" i="2"/>
  <c r="J123" i="2"/>
  <c r="D126" i="2"/>
  <c r="M126" i="2"/>
  <c r="E131" i="2"/>
  <c r="P131" i="2"/>
  <c r="M135" i="2"/>
  <c r="H135" i="2"/>
  <c r="D135" i="2"/>
  <c r="P135" i="2"/>
  <c r="L135" i="2"/>
  <c r="G135" i="2"/>
  <c r="C135" i="2"/>
  <c r="O135" i="2"/>
  <c r="F135" i="2"/>
  <c r="N135" i="2"/>
  <c r="E135" i="2"/>
  <c r="P138" i="2"/>
  <c r="L138" i="2"/>
  <c r="G138" i="2"/>
  <c r="C138" i="2"/>
  <c r="O138" i="2"/>
  <c r="J138" i="2"/>
  <c r="F138" i="2"/>
  <c r="B138" i="2"/>
  <c r="H138" i="2"/>
  <c r="N138" i="2"/>
  <c r="E138" i="2"/>
  <c r="I147" i="2"/>
  <c r="I150" i="2"/>
  <c r="E113" i="2"/>
  <c r="I113" i="2"/>
  <c r="N113" i="2"/>
  <c r="E117" i="2"/>
  <c r="I117" i="2"/>
  <c r="N117" i="2"/>
  <c r="E121" i="2"/>
  <c r="I121" i="2"/>
  <c r="N121" i="2"/>
  <c r="E125" i="2"/>
  <c r="I125" i="2"/>
  <c r="N125" i="2"/>
  <c r="P130" i="2"/>
  <c r="L130" i="2"/>
  <c r="G130" i="2"/>
  <c r="C130" i="2"/>
  <c r="F130" i="2"/>
  <c r="M130" i="2"/>
  <c r="M143" i="2"/>
  <c r="H143" i="2"/>
  <c r="D143" i="2"/>
  <c r="P143" i="2"/>
  <c r="L143" i="2"/>
  <c r="G143" i="2"/>
  <c r="C143" i="2"/>
  <c r="I143" i="2"/>
  <c r="P146" i="2"/>
  <c r="L146" i="2"/>
  <c r="G146" i="2"/>
  <c r="C146" i="2"/>
  <c r="O146" i="2"/>
  <c r="J146" i="2"/>
  <c r="F146" i="2"/>
  <c r="B146" i="2"/>
  <c r="I146" i="2"/>
  <c r="E88" i="2"/>
  <c r="I88" i="2"/>
  <c r="E92" i="2"/>
  <c r="I92" i="2"/>
  <c r="E96" i="2"/>
  <c r="I96" i="2"/>
  <c r="E100" i="2"/>
  <c r="I100" i="2"/>
  <c r="E104" i="2"/>
  <c r="I104" i="2"/>
  <c r="E108" i="2"/>
  <c r="I108" i="2"/>
  <c r="E112" i="2"/>
  <c r="I112" i="2"/>
  <c r="B113" i="2"/>
  <c r="F113" i="2"/>
  <c r="J113" i="2"/>
  <c r="E116" i="2"/>
  <c r="I116" i="2"/>
  <c r="B117" i="2"/>
  <c r="F117" i="2"/>
  <c r="J117" i="2"/>
  <c r="E120" i="2"/>
  <c r="I120" i="2"/>
  <c r="B121" i="2"/>
  <c r="F121" i="2"/>
  <c r="J121" i="2"/>
  <c r="E124" i="2"/>
  <c r="I124" i="2"/>
  <c r="B125" i="2"/>
  <c r="F125" i="2"/>
  <c r="J125" i="2"/>
  <c r="M127" i="2"/>
  <c r="H127" i="2"/>
  <c r="D127" i="2"/>
  <c r="F127" i="2"/>
  <c r="L127" i="2"/>
  <c r="O129" i="2"/>
  <c r="J129" i="2"/>
  <c r="F129" i="2"/>
  <c r="B129" i="2"/>
  <c r="G129" i="2"/>
  <c r="M129" i="2"/>
  <c r="B130" i="2"/>
  <c r="H130" i="2"/>
  <c r="N130" i="2"/>
  <c r="M139" i="2"/>
  <c r="H139" i="2"/>
  <c r="D139" i="2"/>
  <c r="P139" i="2"/>
  <c r="L139" i="2"/>
  <c r="G139" i="2"/>
  <c r="C139" i="2"/>
  <c r="I139" i="2"/>
  <c r="P142" i="2"/>
  <c r="L142" i="2"/>
  <c r="G142" i="2"/>
  <c r="C142" i="2"/>
  <c r="O142" i="2"/>
  <c r="J142" i="2"/>
  <c r="F142" i="2"/>
  <c r="B142" i="2"/>
  <c r="I142" i="2"/>
  <c r="B143" i="2"/>
  <c r="J143" i="2"/>
  <c r="D146" i="2"/>
  <c r="M146" i="2"/>
  <c r="E133" i="2"/>
  <c r="I133" i="2"/>
  <c r="N133" i="2"/>
  <c r="E137" i="2"/>
  <c r="I137" i="2"/>
  <c r="N137" i="2"/>
  <c r="E141" i="2"/>
  <c r="I141" i="2"/>
  <c r="N141" i="2"/>
  <c r="E145" i="2"/>
  <c r="I145" i="2"/>
  <c r="N145" i="2"/>
  <c r="E149" i="2"/>
  <c r="I149" i="2"/>
  <c r="N149" i="2"/>
  <c r="E128" i="2"/>
  <c r="I128" i="2"/>
  <c r="E132" i="2"/>
  <c r="I132" i="2"/>
  <c r="B133" i="2"/>
  <c r="F133" i="2"/>
  <c r="J133" i="2"/>
  <c r="E136" i="2"/>
  <c r="I136" i="2"/>
  <c r="B137" i="2"/>
  <c r="F137" i="2"/>
  <c r="J137" i="2"/>
  <c r="E140" i="2"/>
  <c r="I140" i="2"/>
  <c r="B141" i="2"/>
  <c r="F141" i="2"/>
  <c r="J141" i="2"/>
  <c r="E144" i="2"/>
  <c r="I144" i="2"/>
  <c r="B145" i="2"/>
  <c r="F145" i="2"/>
  <c r="J145" i="2"/>
  <c r="E148" i="2"/>
  <c r="I148" i="2"/>
  <c r="B149" i="2"/>
  <c r="F149" i="2"/>
  <c r="J149" i="2"/>
</calcChain>
</file>

<file path=xl/sharedStrings.xml><?xml version="1.0" encoding="utf-8"?>
<sst xmlns="http://schemas.openxmlformats.org/spreadsheetml/2006/main" count="16" uniqueCount="16">
  <si>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</si>
  <si>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</si>
  <si>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</si>
  <si>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</si>
  <si>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</si>
  <si>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</si>
  <si>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</si>
  <si>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</si>
  <si>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</si>
  <si>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</si>
  <si>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</si>
  <si>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</si>
  <si>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2"/>
  </si>
  <si>
    <t>国所管、都道府県所管の区分</t>
    <rPh sb="4" eb="8">
      <t>トドウフケン</t>
    </rPh>
    <phoneticPr fontId="2"/>
  </si>
  <si>
    <t>応札・応募者数</t>
  </si>
  <si>
    <t>備　　考</t>
    <rPh sb="0" eb="1">
      <t>ソナエ</t>
    </rPh>
    <rPh sb="3" eb="4">
      <t>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</si>
</sst>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indexed="11"/>
      <name val="ＭＳ Ｐ明朝"/>
      <family val="1"/>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A00600&#20250;&#35336;&#35506;/&#20250;&#35336;&#35506;/04&#32207;&#21209;&#20418;/&#22865;&#32004;&#29366;&#27841;&#35519;&#26619;&#31080;&#65288;&#8592;&#32076;&#36027;&#20418;&#65289;/Dk&#65288;11&#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（11月分）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15</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※26欄に「○」又は「×」が付されたものについて記載する。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15</v>
          </cell>
          <cell r="AZ4">
            <v>0</v>
          </cell>
          <cell r="BA4">
            <v>7</v>
          </cell>
          <cell r="BB4">
            <v>7</v>
          </cell>
          <cell r="BC4"/>
          <cell r="BD4"/>
          <cell r="BE4"/>
          <cell r="BF4"/>
          <cell r="BG4"/>
          <cell r="BH4"/>
          <cell r="BI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F6">
            <v>1</v>
          </cell>
          <cell r="G6" t="str">
            <v>Dk103</v>
          </cell>
          <cell r="H6" t="str">
            <v>⑩役務</v>
          </cell>
          <cell r="I6" t="str">
            <v>令和３年度確定申告期における「無料申告相談」の税理士業務の委託（第1グループ（徳島県））
136人日</v>
          </cell>
          <cell r="J6" t="str">
            <v>支出負担行為担当官
高松国税局総務部次長
多田　建司
香川県高松市天神前２－１０</v>
          </cell>
          <cell r="K6"/>
          <cell r="L6"/>
          <cell r="M6">
            <v>44522</v>
          </cell>
          <cell r="N6" t="str">
            <v>四国税理士会
香川県高松市番町２－７－１２</v>
          </cell>
          <cell r="O6">
            <v>6470005001073</v>
          </cell>
          <cell r="P6" t="str">
            <v>④随意契約（企画競争無し）</v>
          </cell>
          <cell r="Q6" t="str">
            <v>○</v>
          </cell>
          <cell r="R6">
            <v>2564688</v>
          </cell>
          <cell r="S6" t="str">
            <v>＠18,858円</v>
          </cell>
          <cell r="T6">
            <v>2564688</v>
          </cell>
          <cell r="U6">
            <v>1</v>
          </cell>
          <cell r="V6"/>
          <cell r="W6"/>
          <cell r="X6"/>
          <cell r="Y6" t="str">
            <v>①公表</v>
          </cell>
          <cell r="Z6">
            <v>1</v>
          </cell>
          <cell r="AA6"/>
          <cell r="AB6"/>
          <cell r="AC6"/>
          <cell r="AD6"/>
          <cell r="AE6" t="str">
            <v>⑥その他の法人等</v>
          </cell>
          <cell r="AF6"/>
          <cell r="AG6"/>
          <cell r="AH6" t="str">
            <v>①会計法第29条の3第4項（契約の性質又は目的が競争を許さない場合）</v>
          </cell>
          <cell r="AI6" t="str">
            <v>公募を実施した結果、本業務の履行可能な者が１者しかなく、競争を許さないことから、会計法第29条の３第４項に該当するため。</v>
          </cell>
          <cell r="AJ6"/>
          <cell r="AK6"/>
          <cell r="AL6"/>
          <cell r="AM6"/>
          <cell r="AN6"/>
          <cell r="AO6"/>
          <cell r="AP6"/>
          <cell r="AQ6"/>
          <cell r="AR6"/>
          <cell r="AS6"/>
          <cell r="AT6"/>
          <cell r="AU6"/>
          <cell r="AV6"/>
          <cell r="AW6"/>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F7">
            <v>2</v>
          </cell>
          <cell r="G7" t="str">
            <v>Dk104</v>
          </cell>
          <cell r="H7" t="str">
            <v>⑩役務</v>
          </cell>
          <cell r="I7" t="str">
            <v>令和３年度確定申告期における「無料申告相談」の税理士業務の委託（第2グループ（香川県））
250人日</v>
          </cell>
          <cell r="J7" t="str">
            <v>支出負担行為担当官
高松国税局総務部次長
多田　建司
香川県高松市天神前２－１０</v>
          </cell>
          <cell r="K7"/>
          <cell r="L7"/>
          <cell r="M7">
            <v>44522</v>
          </cell>
          <cell r="N7" t="str">
            <v>四国税理士会
香川県高松市番町２－７－１２</v>
          </cell>
          <cell r="O7">
            <v>6470005001073</v>
          </cell>
          <cell r="P7" t="str">
            <v>④随意契約（企画競争無し）</v>
          </cell>
          <cell r="Q7" t="str">
            <v>○</v>
          </cell>
          <cell r="R7">
            <v>4714500</v>
          </cell>
          <cell r="S7" t="str">
            <v>＠18,858円</v>
          </cell>
          <cell r="T7">
            <v>4714500</v>
          </cell>
          <cell r="U7">
            <v>1</v>
          </cell>
          <cell r="V7"/>
          <cell r="W7"/>
          <cell r="X7"/>
          <cell r="Y7" t="str">
            <v>①公表</v>
          </cell>
          <cell r="Z7">
            <v>1</v>
          </cell>
          <cell r="AA7"/>
          <cell r="AB7"/>
          <cell r="AC7"/>
          <cell r="AD7"/>
          <cell r="AE7" t="str">
            <v>⑥その他の法人等</v>
          </cell>
          <cell r="AF7"/>
          <cell r="AG7"/>
          <cell r="AH7" t="str">
            <v>①会計法第29条の3第4項（契約の性質又は目的が競争を許さない場合）</v>
          </cell>
          <cell r="AI7" t="str">
            <v>公募を実施した結果、本業務の履行可能な者が１者しかなく、競争を許さないことから、会計法第29条の３第４項に該当するため。</v>
          </cell>
          <cell r="AJ7"/>
          <cell r="AK7"/>
          <cell r="AL7"/>
          <cell r="AM7"/>
          <cell r="AN7"/>
          <cell r="AO7"/>
          <cell r="AP7"/>
          <cell r="AQ7"/>
          <cell r="AR7"/>
          <cell r="AS7"/>
          <cell r="AT7"/>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F8">
            <v>3</v>
          </cell>
          <cell r="G8" t="str">
            <v>Dk105</v>
          </cell>
          <cell r="H8" t="str">
            <v>⑩役務</v>
          </cell>
          <cell r="I8" t="str">
            <v>令和３年度確定申告期における「無料申告相談」の税理士業務の委託（第3グループ（愛媛県））
226人日</v>
          </cell>
          <cell r="J8" t="str">
            <v>支出負担行為担当官
高松国税局総務部次長
多田　建司
香川県高松市天神前２－１０</v>
          </cell>
          <cell r="K8"/>
          <cell r="L8"/>
          <cell r="M8">
            <v>44522</v>
          </cell>
          <cell r="N8" t="str">
            <v>四国税理士会
香川県高松市番町２－７－１２</v>
          </cell>
          <cell r="O8">
            <v>6470005001073</v>
          </cell>
          <cell r="P8" t="str">
            <v>④随意契約（企画競争無し）</v>
          </cell>
          <cell r="Q8" t="str">
            <v>○</v>
          </cell>
          <cell r="R8">
            <v>4261908</v>
          </cell>
          <cell r="S8" t="str">
            <v>＠18,858円</v>
          </cell>
          <cell r="T8">
            <v>4261908</v>
          </cell>
          <cell r="U8">
            <v>1</v>
          </cell>
          <cell r="V8"/>
          <cell r="W8"/>
          <cell r="X8"/>
          <cell r="Y8" t="str">
            <v>①公表</v>
          </cell>
          <cell r="Z8">
            <v>1</v>
          </cell>
          <cell r="AA8"/>
          <cell r="AB8"/>
          <cell r="AC8"/>
          <cell r="AD8"/>
          <cell r="AE8" t="str">
            <v>⑥その他の法人等</v>
          </cell>
          <cell r="AF8"/>
          <cell r="AG8"/>
          <cell r="AH8" t="str">
            <v>①会計法第29条の3第4項（契約の性質又は目的が競争を許さない場合）</v>
          </cell>
          <cell r="AI8" t="str">
            <v>公募を実施した結果、本業務の履行可能な者が１者しかなく、競争を許さないことから、会計法第29条の３第４項に該当するため。</v>
          </cell>
          <cell r="AJ8"/>
          <cell r="AK8"/>
          <cell r="AL8"/>
          <cell r="AM8"/>
          <cell r="AN8"/>
          <cell r="AO8"/>
          <cell r="AP8"/>
          <cell r="AQ8"/>
          <cell r="AR8"/>
          <cell r="AS8"/>
          <cell r="AT8"/>
          <cell r="AU8"/>
          <cell r="AV8"/>
          <cell r="AW8"/>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F9">
            <v>4</v>
          </cell>
          <cell r="G9" t="str">
            <v>Dk106</v>
          </cell>
          <cell r="H9" t="str">
            <v>⑩役務</v>
          </cell>
          <cell r="I9" t="str">
            <v>令和３年度確定申告期における「無料申告相談」の税理士業務の委託（第4グループ（高知県））
173人日</v>
          </cell>
          <cell r="J9" t="str">
            <v>支出負担行為担当官
高松国税局総務部次長
多田　建司
香川県高松市天神前２－１０</v>
          </cell>
          <cell r="K9"/>
          <cell r="L9"/>
          <cell r="M9">
            <v>44522</v>
          </cell>
          <cell r="N9" t="str">
            <v>四国税理士会
香川県高松市番町２－７－１２</v>
          </cell>
          <cell r="O9">
            <v>6470005001073</v>
          </cell>
          <cell r="P9" t="str">
            <v>④随意契約（企画競争無し）</v>
          </cell>
          <cell r="Q9" t="str">
            <v>○</v>
          </cell>
          <cell r="R9">
            <v>3262434</v>
          </cell>
          <cell r="S9" t="str">
            <v>＠18,858円</v>
          </cell>
          <cell r="T9">
            <v>3262434</v>
          </cell>
          <cell r="U9">
            <v>1</v>
          </cell>
          <cell r="V9"/>
          <cell r="W9"/>
          <cell r="X9"/>
          <cell r="Y9" t="str">
            <v>①公表</v>
          </cell>
          <cell r="Z9">
            <v>1</v>
          </cell>
          <cell r="AA9"/>
          <cell r="AB9"/>
          <cell r="AC9"/>
          <cell r="AD9"/>
          <cell r="AE9" t="str">
            <v>⑥その他の法人等</v>
          </cell>
          <cell r="AF9"/>
          <cell r="AG9"/>
          <cell r="AH9" t="str">
            <v>①会計法第29条の3第4項（契約の性質又は目的が競争を許さない場合）</v>
          </cell>
          <cell r="AI9" t="str">
            <v>公募を実施した結果、本業務の履行可能な者が１者しかなく、競争を許さないことから、会計法第29条の３第４項に該当するため。</v>
          </cell>
          <cell r="AJ9"/>
          <cell r="AK9"/>
          <cell r="AL9"/>
          <cell r="AM9"/>
          <cell r="AN9"/>
          <cell r="AO9"/>
          <cell r="AP9"/>
          <cell r="AQ9"/>
          <cell r="AR9"/>
          <cell r="AS9"/>
          <cell r="AT9"/>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F10">
            <v>5</v>
          </cell>
          <cell r="G10" t="str">
            <v>Dk107</v>
          </cell>
          <cell r="H10" t="str">
            <v>⑩役務</v>
          </cell>
          <cell r="I10" t="str">
            <v>令和３年度確定申告電話相談センターにおける電話相談等業務（税理士業務を含む）の委託
99人日</v>
          </cell>
          <cell r="J10" t="str">
            <v>支出負担行為担当官
高松国税局総務部次長
多田　建司
香川県高松市天神前２－１０</v>
          </cell>
          <cell r="K10"/>
          <cell r="L10"/>
          <cell r="M10">
            <v>44522</v>
          </cell>
          <cell r="N10" t="str">
            <v>四国税理士会
香川県高松市番町２－７－１２</v>
          </cell>
          <cell r="O10">
            <v>6470005001073</v>
          </cell>
          <cell r="P10" t="str">
            <v>④随意契約（企画競争無し）</v>
          </cell>
          <cell r="Q10" t="str">
            <v>○</v>
          </cell>
          <cell r="R10">
            <v>2593008</v>
          </cell>
          <cell r="S10" t="str">
            <v>＠26,192円</v>
          </cell>
          <cell r="T10">
            <v>2593008</v>
          </cell>
          <cell r="U10">
            <v>1</v>
          </cell>
          <cell r="V10"/>
          <cell r="W10"/>
          <cell r="X10"/>
          <cell r="Y10" t="str">
            <v>①公表</v>
          </cell>
          <cell r="Z10">
            <v>1</v>
          </cell>
          <cell r="AA10"/>
          <cell r="AB10"/>
          <cell r="AC10"/>
          <cell r="AD10"/>
          <cell r="AE10" t="str">
            <v>⑥その他の法人等</v>
          </cell>
          <cell r="AF10"/>
          <cell r="AG10"/>
          <cell r="AH10" t="str">
            <v>①会計法第29条の3第4項（契約の性質又は目的が競争を許さない場合）</v>
          </cell>
          <cell r="AI10" t="str">
            <v>公募を実施した結果、本業務の履行可能な者が１者しかなく、競争を許さないことから、会計法第29条の３第４項に該当するため。</v>
          </cell>
          <cell r="AJ10"/>
          <cell r="AK10"/>
          <cell r="AL10"/>
          <cell r="AM10"/>
          <cell r="AN10"/>
          <cell r="AO10"/>
          <cell r="AP10"/>
          <cell r="AQ10"/>
          <cell r="AR10"/>
          <cell r="AS10"/>
          <cell r="AT10"/>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F11" t="str">
            <v/>
          </cell>
          <cell r="G11" t="str">
            <v>Dk108</v>
          </cell>
          <cell r="H11" t="str">
            <v>⑩役務</v>
          </cell>
          <cell r="I11" t="str">
            <v>令和３年度　確定申告期等における駐車場警備等請負業務（第1グループ（鳴門・阿南税務署））
69人日</v>
          </cell>
          <cell r="J11" t="str">
            <v>支出負担行為担当官
高松国税局総務部次長
多田　建司
香川県高松市天神前２－１０</v>
          </cell>
          <cell r="K11"/>
          <cell r="L11"/>
          <cell r="M11">
            <v>44522</v>
          </cell>
          <cell r="N11" t="str">
            <v>日本ガード株式会社
徳島県徳島市津田海岸町７－４８</v>
          </cell>
          <cell r="O11">
            <v>5480001001713</v>
          </cell>
          <cell r="P11" t="str">
            <v>①一般競争入札</v>
          </cell>
          <cell r="Q11"/>
          <cell r="R11">
            <v>1577812</v>
          </cell>
          <cell r="S11">
            <v>1126400</v>
          </cell>
          <cell r="T11"/>
          <cell r="U11">
            <v>0.71299999999999997</v>
          </cell>
          <cell r="V11"/>
          <cell r="W11"/>
          <cell r="X11"/>
          <cell r="Y11" t="str">
            <v>②同種の他の契約の予定価格を類推されるおそれがあるため公表しない</v>
          </cell>
          <cell r="Z11">
            <v>3</v>
          </cell>
          <cell r="AA11">
            <v>1</v>
          </cell>
          <cell r="AB11"/>
          <cell r="AC11"/>
          <cell r="AD11"/>
          <cell r="AE11" t="str">
            <v>⑥その他の法人等</v>
          </cell>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v>0</v>
          </cell>
          <cell r="BD11" t="str">
            <v>⑩役務</v>
          </cell>
          <cell r="BE11" t="str">
            <v/>
          </cell>
          <cell r="BF11" t="str">
            <v/>
          </cell>
          <cell r="BG11" t="str">
            <v>○</v>
          </cell>
          <cell r="BH11" t="b">
            <v>1</v>
          </cell>
          <cell r="BI11" t="b">
            <v>1</v>
          </cell>
        </row>
        <row r="12">
          <cell r="F12"/>
          <cell r="G12" t="str">
            <v>Dk109</v>
          </cell>
          <cell r="H12" t="str">
            <v>⑩役務</v>
          </cell>
          <cell r="I12" t="str">
            <v>令和３年度　確定申告期等における駐車場警備等請負業務（第7グループ（松山税務署））
174人日</v>
          </cell>
          <cell r="J12" t="str">
            <v>支出負担行為担当官
高松国税局総務部次長
多田　建司
香川県高松市天神前２－１０</v>
          </cell>
          <cell r="K12"/>
          <cell r="L12"/>
          <cell r="M12">
            <v>44522</v>
          </cell>
          <cell r="N12" t="str">
            <v>株式会社JSP
高知県高知市土居町８－８</v>
          </cell>
          <cell r="O12">
            <v>5490001007585</v>
          </cell>
          <cell r="P12" t="str">
            <v>①一般競争入札</v>
          </cell>
          <cell r="Q12"/>
          <cell r="R12">
            <v>5358817</v>
          </cell>
          <cell r="S12">
            <v>4210800</v>
          </cell>
          <cell r="T12"/>
          <cell r="U12">
            <v>0.78500000000000003</v>
          </cell>
          <cell r="V12"/>
          <cell r="W12"/>
          <cell r="X12"/>
          <cell r="Y12" t="str">
            <v>②同種の他の契約の予定価格を類推されるおそれがあるため公表しない</v>
          </cell>
          <cell r="Z12">
            <v>2</v>
          </cell>
          <cell r="AA12">
            <v>1</v>
          </cell>
          <cell r="AB12"/>
          <cell r="AC12"/>
          <cell r="AD12"/>
          <cell r="AE12" t="str">
            <v>⑥その他の法人等</v>
          </cell>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v>0</v>
          </cell>
          <cell r="BD12" t="str">
            <v>⑩役務</v>
          </cell>
          <cell r="BE12" t="str">
            <v/>
          </cell>
          <cell r="BF12" t="str">
            <v/>
          </cell>
          <cell r="BG12" t="str">
            <v>○</v>
          </cell>
          <cell r="BH12" t="b">
            <v>1</v>
          </cell>
          <cell r="BI12" t="b">
            <v>1</v>
          </cell>
        </row>
        <row r="13">
          <cell r="F13" t="str">
            <v/>
          </cell>
          <cell r="G13" t="str">
            <v>Dk110</v>
          </cell>
          <cell r="H13" t="str">
            <v>⑩役務</v>
          </cell>
          <cell r="I13" t="str">
            <v>令和３年度　確定申告期等における駐車場警備等請負業務（第8グループ（今治税務署））
45人日</v>
          </cell>
          <cell r="J13" t="str">
            <v>支出負担行為担当官
高松国税局総務部次長
多田　建司
香川県高松市天神前２－１０</v>
          </cell>
          <cell r="K13"/>
          <cell r="L13"/>
          <cell r="M13">
            <v>44522</v>
          </cell>
          <cell r="N13" t="str">
            <v>愛媛県警備保障株式会社
愛媛県今治市北宝来町１－２－２０</v>
          </cell>
          <cell r="O13">
            <v>1500001011267</v>
          </cell>
          <cell r="P13" t="str">
            <v>①一般競争入札</v>
          </cell>
          <cell r="Q13"/>
          <cell r="R13">
            <v>1307592</v>
          </cell>
          <cell r="S13">
            <v>1163250</v>
          </cell>
          <cell r="T13"/>
          <cell r="U13">
            <v>0.88900000000000001</v>
          </cell>
          <cell r="V13"/>
          <cell r="W13"/>
          <cell r="X13"/>
          <cell r="Y13" t="str">
            <v>②同種の他の契約の予定価格を類推されるおそれがあるため公表しない</v>
          </cell>
          <cell r="Z13">
            <v>1</v>
          </cell>
          <cell r="AA13"/>
          <cell r="AB13"/>
          <cell r="AC13"/>
          <cell r="AD13"/>
          <cell r="AE13" t="str">
            <v>⑥その他の法人等</v>
          </cell>
          <cell r="AF13"/>
          <cell r="AG13"/>
          <cell r="AH13"/>
          <cell r="AI13"/>
          <cell r="AJ13"/>
          <cell r="AK13"/>
          <cell r="AL13"/>
          <cell r="AM13" t="str">
            <v>×</v>
          </cell>
          <cell r="AN13"/>
          <cell r="AO13"/>
          <cell r="AP13"/>
          <cell r="AQ13" t="str">
            <v>⑧人材の確保や体制整備に時間が足りないと判断している可能性があるもの</v>
          </cell>
          <cell r="AR13"/>
          <cell r="AS13"/>
          <cell r="AT13"/>
          <cell r="AU13"/>
          <cell r="AV13"/>
          <cell r="AW13"/>
          <cell r="AX13" t="str">
            <v>予定価格</v>
          </cell>
          <cell r="AY13" t="str">
            <v>○</v>
          </cell>
          <cell r="AZ13" t="str">
            <v>×</v>
          </cell>
          <cell r="BA13" t="str">
            <v>○</v>
          </cell>
          <cell r="BB13" t="str">
            <v>○</v>
          </cell>
          <cell r="BC13">
            <v>0</v>
          </cell>
          <cell r="BD13" t="str">
            <v>⑩役務</v>
          </cell>
          <cell r="BE13" t="str">
            <v/>
          </cell>
          <cell r="BF13" t="str">
            <v/>
          </cell>
          <cell r="BG13" t="str">
            <v>○</v>
          </cell>
          <cell r="BH13" t="b">
            <v>1</v>
          </cell>
          <cell r="BI13" t="b">
            <v>1</v>
          </cell>
        </row>
        <row r="14">
          <cell r="F14"/>
          <cell r="G14" t="str">
            <v>Dk111</v>
          </cell>
          <cell r="H14" t="str">
            <v>⑩役務</v>
          </cell>
          <cell r="I14" t="str">
            <v>令和３年度　確定申告期等における駐車場警備等請負業務（第10グループ（伊予三島税務署））
87人日</v>
          </cell>
          <cell r="J14" t="str">
            <v>支出負担行為担当官
高松国税局総務部次長
多田　建司
香川県高松市天神前２－１０</v>
          </cell>
          <cell r="K14"/>
          <cell r="L14"/>
          <cell r="M14">
            <v>44522</v>
          </cell>
          <cell r="N14" t="str">
            <v>株式会社JSP
高知県高知市土居町８－８</v>
          </cell>
          <cell r="O14">
            <v>5490001007585</v>
          </cell>
          <cell r="P14" t="str">
            <v>①一般競争入札</v>
          </cell>
          <cell r="Q14"/>
          <cell r="R14">
            <v>2763337</v>
          </cell>
          <cell r="S14">
            <v>2679600</v>
          </cell>
          <cell r="T14"/>
          <cell r="U14">
            <v>0.96899999999999997</v>
          </cell>
          <cell r="V14"/>
          <cell r="W14"/>
          <cell r="X14"/>
          <cell r="Y14" t="str">
            <v>②同種の他の契約の予定価格を類推されるおそれがあるため公表しない</v>
          </cell>
          <cell r="Z14">
            <v>2</v>
          </cell>
          <cell r="AA14"/>
          <cell r="AB14"/>
          <cell r="AC14"/>
          <cell r="AD14"/>
          <cell r="AE14" t="str">
            <v>⑥その他の法人等</v>
          </cell>
          <cell r="AF14"/>
          <cell r="AG14"/>
          <cell r="AH14"/>
          <cell r="AI14"/>
          <cell r="AJ14"/>
          <cell r="AK14"/>
          <cell r="AL14"/>
          <cell r="AM14"/>
          <cell r="AN14"/>
          <cell r="AO14"/>
          <cell r="AP14"/>
          <cell r="AQ14"/>
          <cell r="AR14"/>
          <cell r="AS14"/>
          <cell r="AT14"/>
          <cell r="AU14"/>
          <cell r="AV14"/>
          <cell r="AW14"/>
          <cell r="AX14" t="str">
            <v>予定価格</v>
          </cell>
          <cell r="AY14" t="str">
            <v>○</v>
          </cell>
          <cell r="AZ14" t="str">
            <v>×</v>
          </cell>
          <cell r="BA14" t="str">
            <v>○</v>
          </cell>
          <cell r="BB14" t="str">
            <v>○</v>
          </cell>
          <cell r="BC14">
            <v>0</v>
          </cell>
          <cell r="BD14" t="str">
            <v>⑩役務</v>
          </cell>
          <cell r="BE14" t="str">
            <v/>
          </cell>
          <cell r="BF14" t="str">
            <v/>
          </cell>
          <cell r="BG14" t="str">
            <v>○</v>
          </cell>
          <cell r="BH14" t="b">
            <v>1</v>
          </cell>
          <cell r="BI14" t="b">
            <v>1</v>
          </cell>
        </row>
        <row r="15">
          <cell r="F15" t="str">
            <v/>
          </cell>
          <cell r="G15" t="str">
            <v>Dk112</v>
          </cell>
          <cell r="H15" t="str">
            <v>⑩役務</v>
          </cell>
          <cell r="I15" t="str">
            <v>令和３年度　確定申告期等における駐車場警備等請負業務（第11グループ（高知税務署））
144人日</v>
          </cell>
          <cell r="J15" t="str">
            <v>支出負担行為担当官
高松国税局総務部次長
多田　建司
香川県高松市天神前２－１０</v>
          </cell>
          <cell r="K15"/>
          <cell r="L15"/>
          <cell r="M15">
            <v>44522</v>
          </cell>
          <cell r="N15" t="str">
            <v>株式会社横田商事
高知県高知市比島町２－１６－１２パストラル高知３Ｆ－Ａ</v>
          </cell>
          <cell r="O15">
            <v>6490001004136</v>
          </cell>
          <cell r="P15" t="str">
            <v>①一般競争入札</v>
          </cell>
          <cell r="Q15"/>
          <cell r="R15">
            <v>3748694</v>
          </cell>
          <cell r="S15">
            <v>3009600</v>
          </cell>
          <cell r="T15"/>
          <cell r="U15">
            <v>0.80200000000000005</v>
          </cell>
          <cell r="V15"/>
          <cell r="W15"/>
          <cell r="X15"/>
          <cell r="Y15" t="str">
            <v>②同種の他の契約の予定価格を類推されるおそれがあるため公表しない</v>
          </cell>
          <cell r="Z15">
            <v>3</v>
          </cell>
          <cell r="AA15"/>
          <cell r="AB15"/>
          <cell r="AC15"/>
          <cell r="AD15"/>
          <cell r="AE15" t="str">
            <v>⑥その他の法人等</v>
          </cell>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v>0</v>
          </cell>
          <cell r="BD15" t="str">
            <v>⑩役務</v>
          </cell>
          <cell r="BE15" t="str">
            <v/>
          </cell>
          <cell r="BF15" t="str">
            <v/>
          </cell>
          <cell r="BG15" t="str">
            <v>○</v>
          </cell>
          <cell r="BH15" t="b">
            <v>1</v>
          </cell>
          <cell r="BI15" t="b">
            <v>1</v>
          </cell>
        </row>
        <row r="16">
          <cell r="F16" t="str">
            <v/>
          </cell>
          <cell r="G16" t="str">
            <v>Dk113</v>
          </cell>
          <cell r="H16" t="str">
            <v>⑩役務</v>
          </cell>
          <cell r="I16" t="str">
            <v>令和３年度　確定申告期等における駐車場警備等請負業務（第12グループ（安芸・南国税務署））
70人日</v>
          </cell>
          <cell r="J16" t="str">
            <v>支出負担行為担当官
高松国税局総務部次長
多田　建司
香川県高松市天神前２－１０</v>
          </cell>
          <cell r="K16"/>
          <cell r="L16"/>
          <cell r="M16">
            <v>44522</v>
          </cell>
          <cell r="N16" t="str">
            <v>株式会社黒潮警備保障
高知県高知市葛島２－８－１２</v>
          </cell>
          <cell r="O16">
            <v>9490001002467</v>
          </cell>
          <cell r="P16" t="str">
            <v>①一般競争入札</v>
          </cell>
          <cell r="Q16"/>
          <cell r="R16">
            <v>1848000</v>
          </cell>
          <cell r="S16">
            <v>1655500</v>
          </cell>
          <cell r="T16"/>
          <cell r="U16">
            <v>0.89500000000000002</v>
          </cell>
          <cell r="V16"/>
          <cell r="W16"/>
          <cell r="X16"/>
          <cell r="Y16" t="str">
            <v>②同種の他の契約の予定価格を類推されるおそれがあるため公表しない</v>
          </cell>
          <cell r="Z16">
            <v>3</v>
          </cell>
          <cell r="AA16"/>
          <cell r="AB16"/>
          <cell r="AC16"/>
          <cell r="AD16"/>
          <cell r="AE16" t="str">
            <v>⑥その他の法人等</v>
          </cell>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v>0</v>
          </cell>
          <cell r="BD16" t="str">
            <v>⑩役務</v>
          </cell>
          <cell r="BE16" t="str">
            <v/>
          </cell>
          <cell r="BF16" t="str">
            <v/>
          </cell>
          <cell r="BG16" t="str">
            <v>○</v>
          </cell>
          <cell r="BH16" t="b">
            <v>1</v>
          </cell>
          <cell r="BI16" t="b">
            <v>1</v>
          </cell>
        </row>
        <row r="17">
          <cell r="F17" t="str">
            <v/>
          </cell>
          <cell r="G17" t="str">
            <v>Dk114</v>
          </cell>
          <cell r="H17" t="str">
            <v>⑩役務</v>
          </cell>
          <cell r="I17" t="str">
            <v>令和３年分「所得税及び復興特別所得税」及び「消費税及び地方消費税」の確定申告書等の封入作業委託業務（72,467件及び5,081件）</v>
          </cell>
          <cell r="J17" t="str">
            <v>支出負担行為担当官
高松国税局総務部次長
多田　建司
香川県高松市天神前２－１０</v>
          </cell>
          <cell r="K17"/>
          <cell r="L17"/>
          <cell r="M17">
            <v>44522</v>
          </cell>
          <cell r="N17" t="str">
            <v>株式会社グロップ
岡山県岡山市中区穝東町２－２－５</v>
          </cell>
          <cell r="O17">
            <v>6260001002220</v>
          </cell>
          <cell r="P17" t="str">
            <v>①一般競争入札</v>
          </cell>
          <cell r="Q17"/>
          <cell r="R17">
            <v>6750099</v>
          </cell>
          <cell r="S17" t="str">
            <v>＠71.72円ほか</v>
          </cell>
          <cell r="T17">
            <v>5592761</v>
          </cell>
          <cell r="U17">
            <v>0.82799999999999996</v>
          </cell>
          <cell r="V17"/>
          <cell r="W17"/>
          <cell r="X17"/>
          <cell r="Y17" t="str">
            <v>②同種の他の契約の予定価格を類推されるおそれがあるため公表しない</v>
          </cell>
          <cell r="Z17">
            <v>2</v>
          </cell>
          <cell r="AA17">
            <v>1</v>
          </cell>
          <cell r="AB17"/>
          <cell r="AC17"/>
          <cell r="AD17"/>
          <cell r="AE17" t="str">
            <v>⑥その他の法人等</v>
          </cell>
          <cell r="AF17"/>
          <cell r="AG17"/>
          <cell r="AH17"/>
          <cell r="AI17"/>
          <cell r="AJ17"/>
          <cell r="AK17"/>
          <cell r="AL17"/>
          <cell r="AM17" t="str">
            <v>○</v>
          </cell>
          <cell r="AN17" t="str">
            <v>⑧その他</v>
          </cell>
          <cell r="AO17"/>
          <cell r="AP17" t="str">
            <v>仕様内容の見直し及び継続して積極的な声掛けを実施したため。</v>
          </cell>
          <cell r="AQ17"/>
          <cell r="AR17"/>
          <cell r="AS17"/>
          <cell r="AT17"/>
          <cell r="AU17"/>
          <cell r="AV17"/>
          <cell r="AW17"/>
          <cell r="AX17" t="str">
            <v>年間支払金額</v>
          </cell>
          <cell r="AY17" t="str">
            <v>○</v>
          </cell>
          <cell r="AZ17" t="str">
            <v>×</v>
          </cell>
          <cell r="BA17" t="str">
            <v>×</v>
          </cell>
          <cell r="BB17" t="str">
            <v>×</v>
          </cell>
          <cell r="BC17" t="str">
            <v/>
          </cell>
          <cell r="BD17" t="str">
            <v>⑩役務</v>
          </cell>
          <cell r="BE17" t="str">
            <v>単価契約</v>
          </cell>
          <cell r="BF17" t="str">
            <v/>
          </cell>
          <cell r="BG17" t="str">
            <v>○</v>
          </cell>
          <cell r="BH17" t="b">
            <v>1</v>
          </cell>
          <cell r="BI17" t="b">
            <v>1</v>
          </cell>
        </row>
        <row r="18">
          <cell r="F18" t="str">
            <v/>
          </cell>
          <cell r="G18" t="str">
            <v>Dk115</v>
          </cell>
          <cell r="H18" t="str">
            <v>⑩役務</v>
          </cell>
          <cell r="I18" t="str">
            <v>令和３年分確定申告に係る納付書等の封入作業委託業務（41,162件及び18,270件）</v>
          </cell>
          <cell r="J18" t="str">
            <v>支出負担行為担当官
高松国税局総務部次長
多田　建司
香川県高松市天神前２－１０</v>
          </cell>
          <cell r="K18"/>
          <cell r="L18"/>
          <cell r="M18">
            <v>44522</v>
          </cell>
          <cell r="N18" t="str">
            <v>日本通運株式会社四国支店
香川県高松市錦町２－６－３</v>
          </cell>
          <cell r="O18">
            <v>4010401022860</v>
          </cell>
          <cell r="P18" t="str">
            <v>①一般競争入札</v>
          </cell>
          <cell r="Q18"/>
          <cell r="R18">
            <v>1956651</v>
          </cell>
          <cell r="S18" t="str">
            <v>＠24.20円ほか</v>
          </cell>
          <cell r="T18">
            <v>1341788</v>
          </cell>
          <cell r="U18">
            <v>0.68500000000000005</v>
          </cell>
          <cell r="V18"/>
          <cell r="W18"/>
          <cell r="X18"/>
          <cell r="Y18" t="str">
            <v>②同種の他の契約の予定価格を類推されるおそれがあるため公表しない</v>
          </cell>
          <cell r="Z18">
            <v>3</v>
          </cell>
          <cell r="AA18">
            <v>1</v>
          </cell>
          <cell r="AB18"/>
          <cell r="AC18"/>
          <cell r="AD18"/>
          <cell r="AE18" t="str">
            <v>⑥その他の法人等</v>
          </cell>
          <cell r="AF18"/>
          <cell r="AG18"/>
          <cell r="AH18"/>
          <cell r="AI18"/>
          <cell r="AJ18"/>
          <cell r="AK18"/>
          <cell r="AL18"/>
          <cell r="AM18"/>
          <cell r="AN18"/>
          <cell r="AO18"/>
          <cell r="AP18"/>
          <cell r="AQ18"/>
          <cell r="AR18"/>
          <cell r="AS18"/>
          <cell r="AT18"/>
          <cell r="AU18"/>
          <cell r="AV18"/>
          <cell r="AW18"/>
          <cell r="AX18" t="str">
            <v>年間支払金額</v>
          </cell>
          <cell r="AY18" t="str">
            <v>○</v>
          </cell>
          <cell r="AZ18" t="str">
            <v>×</v>
          </cell>
          <cell r="BA18" t="str">
            <v>×</v>
          </cell>
          <cell r="BB18" t="str">
            <v>×</v>
          </cell>
          <cell r="BC18" t="str">
            <v/>
          </cell>
          <cell r="BD18" t="str">
            <v>⑩役務</v>
          </cell>
          <cell r="BE18" t="str">
            <v>単価契約</v>
          </cell>
          <cell r="BF18" t="str">
            <v/>
          </cell>
          <cell r="BG18" t="str">
            <v>○</v>
          </cell>
          <cell r="BH18" t="b">
            <v>1</v>
          </cell>
          <cell r="BI18" t="b">
            <v>1</v>
          </cell>
        </row>
        <row r="19">
          <cell r="F19" t="str">
            <v/>
          </cell>
          <cell r="G19" t="str">
            <v>Dk116</v>
          </cell>
          <cell r="H19" t="str">
            <v>⑨物品等賃借</v>
          </cell>
          <cell r="I19" t="str">
            <v>確定申告に係るハイテーブル等物品の借上げ業務一式</v>
          </cell>
          <cell r="J19" t="str">
            <v>支出負担行為担当官
高松国税局総務部次長
多田　建司
香川県高松市天神前２－１０</v>
          </cell>
          <cell r="K19"/>
          <cell r="L19"/>
          <cell r="M19">
            <v>44522</v>
          </cell>
          <cell r="N19" t="str">
            <v>山王スペース＆レンタル株式会社
東京都中央区銀座３－１０－６</v>
          </cell>
          <cell r="O19">
            <v>7010001009719</v>
          </cell>
          <cell r="P19" t="str">
            <v>①一般競争入札</v>
          </cell>
          <cell r="Q19"/>
          <cell r="R19">
            <v>14485662</v>
          </cell>
          <cell r="S19">
            <v>10340000</v>
          </cell>
          <cell r="T19"/>
          <cell r="U19">
            <v>0.71299999999999997</v>
          </cell>
          <cell r="V19"/>
          <cell r="W19"/>
          <cell r="X19"/>
          <cell r="Y19" t="str">
            <v>②同種の他の契約の予定価格を類推されるおそれがあるため公表しない</v>
          </cell>
          <cell r="Z19">
            <v>2</v>
          </cell>
          <cell r="AA19">
            <v>1</v>
          </cell>
          <cell r="AB19"/>
          <cell r="AC19"/>
          <cell r="AD19"/>
          <cell r="AE19" t="str">
            <v>⑥その他の法人等</v>
          </cell>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v>0</v>
          </cell>
          <cell r="BD19" t="str">
            <v>⑨物品等賃借</v>
          </cell>
          <cell r="BE19" t="str">
            <v/>
          </cell>
          <cell r="BF19" t="str">
            <v/>
          </cell>
          <cell r="BG19" t="str">
            <v>○</v>
          </cell>
          <cell r="BH19" t="b">
            <v>1</v>
          </cell>
          <cell r="BI19" t="b">
            <v>1</v>
          </cell>
        </row>
        <row r="20">
          <cell r="F20" t="str">
            <v/>
          </cell>
          <cell r="G20" t="str">
            <v>Dk117</v>
          </cell>
          <cell r="H20" t="str">
            <v>①工事</v>
          </cell>
          <cell r="I20" t="str">
            <v>坂出合同庁舎　会議室等空調機器更新工事</v>
          </cell>
          <cell r="J20" t="str">
            <v>支出負担行為担当官
高松国税局総務部次長
多田　建司
香川県高松市天神前２－１０</v>
          </cell>
          <cell r="K20" t="str">
            <v>③合庁</v>
          </cell>
          <cell r="L20"/>
          <cell r="M20">
            <v>44508</v>
          </cell>
          <cell r="N20" t="str">
            <v>三宅産業株式会社
香川県観音寺市坂本町７－２－１０</v>
          </cell>
          <cell r="O20">
            <v>6470001010103</v>
          </cell>
          <cell r="P20" t="str">
            <v>①一般競争入札</v>
          </cell>
          <cell r="Q20"/>
          <cell r="R20">
            <v>4979700</v>
          </cell>
          <cell r="S20">
            <v>1955589</v>
          </cell>
          <cell r="T20">
            <v>4048000</v>
          </cell>
          <cell r="U20">
            <v>0.81200000000000006</v>
          </cell>
          <cell r="V20"/>
          <cell r="W20"/>
          <cell r="X20"/>
          <cell r="Y20" t="str">
            <v>①公表</v>
          </cell>
          <cell r="Z20">
            <v>4</v>
          </cell>
          <cell r="AA20">
            <v>4</v>
          </cell>
          <cell r="AB20"/>
          <cell r="AC20"/>
          <cell r="AD20"/>
          <cell r="AE20" t="str">
            <v>⑥その他の法人等</v>
          </cell>
          <cell r="AF20"/>
          <cell r="AG20"/>
          <cell r="AH20"/>
          <cell r="AI20"/>
          <cell r="AJ20"/>
          <cell r="AK20"/>
          <cell r="AL20"/>
          <cell r="AM20"/>
          <cell r="AN20"/>
          <cell r="AO20"/>
          <cell r="AP20"/>
          <cell r="AQ20"/>
          <cell r="AR20"/>
          <cell r="AS20"/>
          <cell r="AT20"/>
          <cell r="AU20"/>
          <cell r="AV20"/>
          <cell r="AW20"/>
          <cell r="AX20" t="str">
            <v>年間支払金額(自官署のみ)</v>
          </cell>
          <cell r="AY20" t="str">
            <v>○</v>
          </cell>
          <cell r="AZ20" t="str">
            <v>×</v>
          </cell>
          <cell r="BA20" t="str">
            <v>×</v>
          </cell>
          <cell r="BB20" t="str">
            <v>×</v>
          </cell>
          <cell r="BC20" t="str">
            <v/>
          </cell>
          <cell r="BD20" t="str">
            <v>①工事</v>
          </cell>
          <cell r="BE20" t="str">
            <v>分担契約</v>
          </cell>
          <cell r="BF20" t="str">
            <v/>
          </cell>
          <cell r="BG20" t="str">
            <v>○</v>
          </cell>
          <cell r="BH20" t="b">
            <v>1</v>
          </cell>
          <cell r="BI20" t="b">
            <v>1</v>
          </cell>
        </row>
        <row r="21">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BH247"/>
          <cell r="BI247"/>
          <cell r="BJ247"/>
        </row>
        <row r="248">
          <cell r="BH248"/>
          <cell r="BI248"/>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B1" sqref="B1:O1"/>
    </sheetView>
  </sheetViews>
  <sheetFormatPr defaultColWidth="9" defaultRowHeight="11.25"/>
  <cols>
    <col min="1" max="1" width="9" style="2"/>
    <col min="2" max="2" width="30.62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7.62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7" s="9" customFormat="1" ht="36" customHeight="1">
      <c r="A5" s="25"/>
      <c r="B5" s="21"/>
      <c r="C5" s="21"/>
      <c r="D5" s="21"/>
      <c r="E5" s="21"/>
      <c r="F5" s="30"/>
      <c r="G5" s="31"/>
      <c r="H5" s="32"/>
      <c r="I5" s="21"/>
      <c r="J5" s="21"/>
      <c r="K5" s="21"/>
      <c r="L5" s="8" t="s">
        <v>12</v>
      </c>
      <c r="M5" s="8" t="s">
        <v>13</v>
      </c>
      <c r="N5" s="8" t="s">
        <v>14</v>
      </c>
      <c r="O5" s="8" t="s">
        <v>15</v>
      </c>
    </row>
    <row r="6" spans="1:17" s="9" customFormat="1" ht="138.75" customHeight="1">
      <c r="A6" s="10">
        <f>IF(MAX([7]令和3年度契約状況調査票!F5:F246)&gt;=ROW()-5,ROW()-5,"")</f>
        <v>1</v>
      </c>
      <c r="B6" s="11" t="str">
        <f>IF(A6="","",VLOOKUP(A6,[7]令和3年度契約状況調査票!$F:$AR,4,FALSE))</f>
        <v>令和３年度確定申告期における「無料申告相談」の税理士業務の委託（第1グループ（徳島県））
136人日</v>
      </c>
      <c r="C6" s="12" t="str">
        <f>IF(A6="","",VLOOKUP(A6,[7]令和3年度契約状況調査票!$F:$AR,5,FALSE))</f>
        <v>支出負担行為担当官
高松国税局総務部次長
多田　建司
香川県高松市天神前２－１０</v>
      </c>
      <c r="D6" s="13">
        <f>IF(A6="","",VLOOKUP(A6,[7]令和3年度契約状況調査票!$F:$AR,8,FALSE))</f>
        <v>44522</v>
      </c>
      <c r="E6" s="11" t="str">
        <f>IF(A6="","",VLOOKUP(A6,[7]令和3年度契約状況調査票!$F:$AR,9,FALSE))</f>
        <v>四国税理士会
香川県高松市番町２－７－１２</v>
      </c>
      <c r="F6" s="14">
        <f>IF(A6="","",VLOOKUP(A6,[7]令和3年度契約状況調査票!$F:$AR,10,FALSE))</f>
        <v>6470005001073</v>
      </c>
      <c r="G6" s="15" t="str">
        <f>IF(A6="","",VLOOKUP(A6,[7]令和3年度契約状況調査票!$F:$AR,30,FALSE))</f>
        <v>公募を実施した結果、本業務の履行可能な者が１者しかなく、競争を許さないことから、会計法第29条の３第４項に該当するため。</v>
      </c>
      <c r="H6" s="16">
        <f>IF(A6="","",IF(VLOOKUP(A6,[7]令和3年度契約状況調査票!$F:$AR,13,FALSE)="他官署で調達手続きを実施のため","他官署で調達手続きを実施のため",IF(VLOOKUP(A6,[7]令和3年度契約状況調査票!$F:$AR,20,FALSE)="②同種の他の契約の予定価格を類推されるおそれがあるため公表しない","同種の他の契約の予定価格を類推されるおそれがあるため公表しない",IF(VLOOKUP(A6,[7]令和3年度契約状況調査票!$F:$AR,20,FALSE)="－","－",IF(VLOOKUP(A6,[7]令和3年度契約状況調査票!$F:$AR,6,FALSE)&lt;&gt;"",TEXT(VLOOKUP(A6,[7]令和3年度契約状況調査票!$F:$AR,13,FALSE),"#,##0円")&amp;CHAR(10)&amp;"(A)",VLOOKUP(A6,[7]令和3年度契約状況調査票!$F:$AR,13,FALSE))))))</f>
        <v>2564688</v>
      </c>
      <c r="I6" s="16" t="str">
        <f>IF(A6="","",VLOOKUP(A6,[7]令和3年度契約状況調査票!$F:$AR,14,FALSE))</f>
        <v>＠18,858円</v>
      </c>
      <c r="J6" s="17">
        <f>IF(A6="","",IF(VLOOKUP(A6,[7]令和3年度契約状況調査票!$F:$AR,13,FALSE)="他官署で調達手続きを実施のため","－",IF(VLOOKUP(A6,[7]令和3年度契約状況調査票!$F:$AR,20,FALSE)="②同種の他の契約の予定価格を類推されるおそれがあるため公表しない","－",IF(VLOOKUP(A6,[7]令和3年度契約状況調査票!$F:$AR,20,FALSE)="－","－",IF(VLOOKUP(A6,[7]令和3年度契約状況調査票!$F:$AR,6,FALSE)&lt;&gt;"",TEXT(VLOOKUP(A6,[7]令和3年度契約状況調査票!$F:$AR,16,FALSE),"#.0%")&amp;CHAR(10)&amp;"(B/A×100)",VLOOKUP(A6,[7]令和3年度契約状況調査票!$F:$AR,16,FALSE))))))</f>
        <v>1</v>
      </c>
      <c r="K6" s="18"/>
      <c r="L6" s="17" t="str">
        <f>IF(A6="","",IF(VLOOKUP(A6,[7]令和3年度契約状況調査票!$F:$AR,26,FALSE)="①公益社団法人","公社",IF(VLOOKUP(A6,[7]令和3年度契約状況調査票!$F:$AR,26,FALSE)="②公益財団法人","公財","")))</f>
        <v/>
      </c>
      <c r="M6" s="17">
        <f>IF(A6="","",VLOOKUP(A6,[7]令和3年度契約状況調査票!$F:$AR,27,FALSE))</f>
        <v>0</v>
      </c>
      <c r="N6" s="17" t="str">
        <f>IF(A6="","",IF(VLOOKUP(A6,[7]令和3年度契約状況調査票!$F:$AR,27,FALSE)="国所管",VLOOKUP(A6,[7]令和3年度契約状況調査票!$F:$AR,21,FALSE),""))</f>
        <v/>
      </c>
      <c r="O6" s="19" t="str">
        <f>IF(A6="","",IF(AND(Q6="○",P6="分担契約/単価契約"),"単価契約"&amp;CHAR(10)&amp;"予定調達総額 "&amp;TEXT(VLOOKUP(A6,[7]令和3年度契約状況調査票!$F:$AR,15,FALSE),"#,##0円")&amp;"(B)"&amp;CHAR(10)&amp;"分担契約"&amp;CHAR(10)&amp;VLOOKUP(A6,[7]令和3年度契約状況調査票!$F:$AR,31,FALSE),IF(AND(Q6="○",P6="分担契約"),"分担契約"&amp;CHAR(10)&amp;"契約総額 "&amp;TEXT(VLOOKUP(A6,[7]令和3年度契約状況調査票!$F:$AR,15,FALSE),"#,##0円")&amp;"(B)"&amp;CHAR(10)&amp;VLOOKUP(A6,[7]令和3年度契約状況調査票!$F:$AR,31,FALSE),(IF(P6="分担契約/単価契約","単価契約"&amp;CHAR(10)&amp;"予定調達総額 "&amp;TEXT(VLOOKUP(A6,[7]令和3年度契約状況調査票!$F:$AR,15,FALSE),"#,##0円")&amp;CHAR(10)&amp;"分担契約"&amp;CHAR(10)&amp;VLOOKUP(A6,[7]令和3年度契約状況調査票!$F:$AR,31,FALSE),IF(P6="分担契約","分担契約"&amp;CHAR(10)&amp;"契約総額 "&amp;TEXT(VLOOKUP(A6,[7]令和3年度契約状況調査票!$F:$AR,15,FALSE),"#,##0円")&amp;CHAR(10)&amp;VLOOKUP(A6,[7]令和3年度契約状況調査票!$F:$AR,31,FALSE),IF(P6="単価契約","単価契約"&amp;CHAR(10)&amp;"予定調達総額 "&amp;TEXT(VLOOKUP(A6,[7]令和3年度契約状況調査票!$F:$AR,15,FALSE),"#,##0円")&amp;CHAR(10)&amp;VLOOKUP(A6,[7]令和3年度契約状況調査票!$F:$AR,31,FALSE),VLOOKUP(A6,[7]令和3年度契約状況調査票!$F:$AR,31,FALSE))))))))</f>
        <v xml:space="preserve">単価契約
予定調達総額 2,564,688円
</v>
      </c>
      <c r="P6" s="9" t="str">
        <f>IF(A6="","",VLOOKUP(A6,[7]令和3年度契約状況調査票!$F:$BY,52,FALSE))</f>
        <v>単価契約</v>
      </c>
      <c r="Q6" s="9" t="str">
        <f>IF(A6="","",IF(VLOOKUP(A6,[7]令和3年度契約状況調査票!$F:$AR,13,FALSE)="他官署で調達手続きを実施のため","×",IF(VLOOKUP(A6,[7]令和3年度契約状況調査票!$F:$AR,20,FALSE)="②同種の他の契約の予定価格を類推されるおそれがあるため公表しない","×","○")))</f>
        <v>○</v>
      </c>
    </row>
    <row r="7" spans="1:17" s="9" customFormat="1" ht="135" customHeight="1">
      <c r="A7" s="10">
        <f>IF(MAX([7]令和3年度契約状況調査票!F6:F247)&gt;=ROW()-5,ROW()-5,"")</f>
        <v>2</v>
      </c>
      <c r="B7" s="11" t="str">
        <f>IF(A7="","",VLOOKUP(A7,[7]令和3年度契約状況調査票!$F:$AR,4,FALSE))</f>
        <v>令和３年度確定申告期における「無料申告相談」の税理士業務の委託（第2グループ（香川県））
250人日</v>
      </c>
      <c r="C7" s="12" t="str">
        <f>IF(A7="","",VLOOKUP(A7,[7]令和3年度契約状況調査票!$F:$AR,5,FALSE))</f>
        <v>支出負担行為担当官
高松国税局総務部次長
多田　建司
香川県高松市天神前２－１０</v>
      </c>
      <c r="D7" s="13">
        <f>IF(A7="","",VLOOKUP(A7,[7]令和3年度契約状況調査票!$F:$AR,8,FALSE))</f>
        <v>44522</v>
      </c>
      <c r="E7" s="11" t="str">
        <f>IF(A7="","",VLOOKUP(A7,[7]令和3年度契約状況調査票!$F:$AR,9,FALSE))</f>
        <v>四国税理士会
香川県高松市番町２－７－１２</v>
      </c>
      <c r="F7" s="14">
        <f>IF(A7="","",VLOOKUP(A7,[7]令和3年度契約状況調査票!$F:$AR,10,FALSE))</f>
        <v>6470005001073</v>
      </c>
      <c r="G7" s="15" t="str">
        <f>IF(A7="","",VLOOKUP(A7,[7]令和3年度契約状況調査票!$F:$AR,30,FALSE))</f>
        <v>公募を実施した結果、本業務の履行可能な者が１者しかなく、競争を許さないことから、会計法第29条の３第４項に該当するため。</v>
      </c>
      <c r="H7" s="16">
        <f>IF(A7="","",IF(VLOOKUP(A7,[7]令和3年度契約状況調査票!$F:$AR,13,FALSE)="他官署で調達手続きを実施のため","他官署で調達手続きを実施のため",IF(VLOOKUP(A7,[7]令和3年度契約状況調査票!$F:$AR,20,FALSE)="②同種の他の契約の予定価格を類推されるおそれがあるため公表しない","同種の他の契約の予定価格を類推されるおそれがあるため公表しない",IF(VLOOKUP(A7,[7]令和3年度契約状況調査票!$F:$AR,20,FALSE)="－","－",IF(VLOOKUP(A7,[7]令和3年度契約状況調査票!$F:$AR,6,FALSE)&lt;&gt;"",TEXT(VLOOKUP(A7,[7]令和3年度契約状況調査票!$F:$AR,13,FALSE),"#,##0円")&amp;CHAR(10)&amp;"(A)",VLOOKUP(A7,[7]令和3年度契約状況調査票!$F:$AR,13,FALSE))))))</f>
        <v>4714500</v>
      </c>
      <c r="I7" s="16" t="str">
        <f>IF(A7="","",VLOOKUP(A7,[7]令和3年度契約状況調査票!$F:$AR,14,FALSE))</f>
        <v>＠18,858円</v>
      </c>
      <c r="J7" s="17">
        <f>IF(A7="","",IF(VLOOKUP(A7,[7]令和3年度契約状況調査票!$F:$AR,13,FALSE)="他官署で調達手続きを実施のため","－",IF(VLOOKUP(A7,[7]令和3年度契約状況調査票!$F:$AR,20,FALSE)="②同種の他の契約の予定価格を類推されるおそれがあるため公表しない","－",IF(VLOOKUP(A7,[7]令和3年度契約状況調査票!$F:$AR,20,FALSE)="－","－",IF(VLOOKUP(A7,[7]令和3年度契約状況調査票!$F:$AR,6,FALSE)&lt;&gt;"",TEXT(VLOOKUP(A7,[7]令和3年度契約状況調査票!$F:$AR,16,FALSE),"#.0%")&amp;CHAR(10)&amp;"(B/A×100)",VLOOKUP(A7,[7]令和3年度契約状況調査票!$F:$AR,16,FALSE))))))</f>
        <v>1</v>
      </c>
      <c r="K7" s="18"/>
      <c r="L7" s="17" t="str">
        <f>IF(A7="","",IF(VLOOKUP(A7,[7]令和3年度契約状況調査票!$F:$AR,26,FALSE)="①公益社団法人","公社",IF(VLOOKUP(A7,[7]令和3年度契約状況調査票!$F:$AR,26,FALSE)="②公益財団法人","公財","")))</f>
        <v/>
      </c>
      <c r="M7" s="17">
        <f>IF(A7="","",VLOOKUP(A7,[7]令和3年度契約状況調査票!$F:$AR,27,FALSE))</f>
        <v>0</v>
      </c>
      <c r="N7" s="17" t="str">
        <f>IF(A7="","",IF(VLOOKUP(A7,[7]令和3年度契約状況調査票!$F:$AR,27,FALSE)="国所管",VLOOKUP(A7,[7]令和3年度契約状況調査票!$F:$AR,21,FALSE),""))</f>
        <v/>
      </c>
      <c r="O7" s="19" t="str">
        <f>IF(A7="","",IF(AND(Q7="○",P7="分担契約/単価契約"),"単価契約"&amp;CHAR(10)&amp;"予定調達総額 "&amp;TEXT(VLOOKUP(A7,[7]令和3年度契約状況調査票!$F:$AR,15,FALSE),"#,##0円")&amp;"(B)"&amp;CHAR(10)&amp;"分担契約"&amp;CHAR(10)&amp;VLOOKUP(A7,[7]令和3年度契約状況調査票!$F:$AR,31,FALSE),IF(AND(Q7="○",P7="分担契約"),"分担契約"&amp;CHAR(10)&amp;"契約総額 "&amp;TEXT(VLOOKUP(A7,[7]令和3年度契約状況調査票!$F:$AR,15,FALSE),"#,##0円")&amp;"(B)"&amp;CHAR(10)&amp;VLOOKUP(A7,[7]令和3年度契約状況調査票!$F:$AR,31,FALSE),(IF(P7="分担契約/単価契約","単価契約"&amp;CHAR(10)&amp;"予定調達総額 "&amp;TEXT(VLOOKUP(A7,[7]令和3年度契約状況調査票!$F:$AR,15,FALSE),"#,##0円")&amp;CHAR(10)&amp;"分担契約"&amp;CHAR(10)&amp;VLOOKUP(A7,[7]令和3年度契約状況調査票!$F:$AR,31,FALSE),IF(P7="分担契約","分担契約"&amp;CHAR(10)&amp;"契約総額 "&amp;TEXT(VLOOKUP(A7,[7]令和3年度契約状況調査票!$F:$AR,15,FALSE),"#,##0円")&amp;CHAR(10)&amp;VLOOKUP(A7,[7]令和3年度契約状況調査票!$F:$AR,31,FALSE),IF(P7="単価契約","単価契約"&amp;CHAR(10)&amp;"予定調達総額 "&amp;TEXT(VLOOKUP(A7,[7]令和3年度契約状況調査票!$F:$AR,15,FALSE),"#,##0円")&amp;CHAR(10)&amp;VLOOKUP(A7,[7]令和3年度契約状況調査票!$F:$AR,31,FALSE),VLOOKUP(A7,[7]令和3年度契約状況調査票!$F:$AR,31,FALSE))))))))</f>
        <v xml:space="preserve">単価契約
予定調達総額 4,714,500円
</v>
      </c>
      <c r="P7" s="9" t="str">
        <f>IF(A7="","",VLOOKUP(A7,[7]令和3年度契約状況調査票!$F:$BY,52,FALSE))</f>
        <v>単価契約</v>
      </c>
      <c r="Q7" s="9" t="str">
        <f>IF(A7="","",IF(VLOOKUP(A7,[7]令和3年度契約状況調査票!$F:$AR,13,FALSE)="他官署で調達手続きを実施のため","×",IF(VLOOKUP(A7,[7]令和3年度契約状況調査票!$F:$AR,20,FALSE)="②同種の他の契約の予定価格を類推されるおそれがあるため公表しない","×","○")))</f>
        <v>○</v>
      </c>
    </row>
    <row r="8" spans="1:17" s="9" customFormat="1" ht="105" customHeight="1">
      <c r="A8" s="10">
        <f>IF(MAX([7]令和3年度契約状況調査票!F7:F248)&gt;=ROW()-5,ROW()-5,"")</f>
        <v>3</v>
      </c>
      <c r="B8" s="11" t="str">
        <f>IF(A8="","",VLOOKUP(A8,[7]令和3年度契約状況調査票!$F:$AR,4,FALSE))</f>
        <v>令和３年度確定申告期における「無料申告相談」の税理士業務の委託（第3グループ（愛媛県））
226人日</v>
      </c>
      <c r="C8" s="12" t="str">
        <f>IF(A8="","",VLOOKUP(A8,[7]令和3年度契約状況調査票!$F:$AR,5,FALSE))</f>
        <v>支出負担行為担当官
高松国税局総務部次長
多田　建司
香川県高松市天神前２－１０</v>
      </c>
      <c r="D8" s="13">
        <f>IF(A8="","",VLOOKUP(A8,[7]令和3年度契約状況調査票!$F:$AR,8,FALSE))</f>
        <v>44522</v>
      </c>
      <c r="E8" s="11" t="str">
        <f>IF(A8="","",VLOOKUP(A8,[7]令和3年度契約状況調査票!$F:$AR,9,FALSE))</f>
        <v>四国税理士会
香川県高松市番町２－７－１２</v>
      </c>
      <c r="F8" s="14">
        <f>IF(A8="","",VLOOKUP(A8,[7]令和3年度契約状況調査票!$F:$AR,10,FALSE))</f>
        <v>6470005001073</v>
      </c>
      <c r="G8" s="15" t="str">
        <f>IF(A8="","",VLOOKUP(A8,[7]令和3年度契約状況調査票!$F:$AR,30,FALSE))</f>
        <v>公募を実施した結果、本業務の履行可能な者が１者しかなく、競争を許さないことから、会計法第29条の３第４項に該当するため。</v>
      </c>
      <c r="H8" s="16">
        <f>IF(A8="","",IF(VLOOKUP(A8,[7]令和3年度契約状況調査票!$F:$AR,13,FALSE)="他官署で調達手続きを実施のため","他官署で調達手続きを実施のため",IF(VLOOKUP(A8,[7]令和3年度契約状況調査票!$F:$AR,20,FALSE)="②同種の他の契約の予定価格を類推されるおそれがあるため公表しない","同種の他の契約の予定価格を類推されるおそれがあるため公表しない",IF(VLOOKUP(A8,[7]令和3年度契約状況調査票!$F:$AR,20,FALSE)="－","－",IF(VLOOKUP(A8,[7]令和3年度契約状況調査票!$F:$AR,6,FALSE)&lt;&gt;"",TEXT(VLOOKUP(A8,[7]令和3年度契約状況調査票!$F:$AR,13,FALSE),"#,##0円")&amp;CHAR(10)&amp;"(A)",VLOOKUP(A8,[7]令和3年度契約状況調査票!$F:$AR,13,FALSE))))))</f>
        <v>4261908</v>
      </c>
      <c r="I8" s="16" t="str">
        <f>IF(A8="","",VLOOKUP(A8,[7]令和3年度契約状況調査票!$F:$AR,14,FALSE))</f>
        <v>＠18,858円</v>
      </c>
      <c r="J8" s="17">
        <f>IF(A8="","",IF(VLOOKUP(A8,[7]令和3年度契約状況調査票!$F:$AR,13,FALSE)="他官署で調達手続きを実施のため","－",IF(VLOOKUP(A8,[7]令和3年度契約状況調査票!$F:$AR,20,FALSE)="②同種の他の契約の予定価格を類推されるおそれがあるため公表しない","－",IF(VLOOKUP(A8,[7]令和3年度契約状況調査票!$F:$AR,20,FALSE)="－","－",IF(VLOOKUP(A8,[7]令和3年度契約状況調査票!$F:$AR,6,FALSE)&lt;&gt;"",TEXT(VLOOKUP(A8,[7]令和3年度契約状況調査票!$F:$AR,16,FALSE),"#.0%")&amp;CHAR(10)&amp;"(B/A×100)",VLOOKUP(A8,[7]令和3年度契約状況調査票!$F:$AR,16,FALSE))))))</f>
        <v>1</v>
      </c>
      <c r="K8" s="18"/>
      <c r="L8" s="17" t="str">
        <f>IF(A8="","",IF(VLOOKUP(A8,[7]令和3年度契約状況調査票!$F:$AR,26,FALSE)="①公益社団法人","公社",IF(VLOOKUP(A8,[7]令和3年度契約状況調査票!$F:$AR,26,FALSE)="②公益財団法人","公財","")))</f>
        <v/>
      </c>
      <c r="M8" s="17">
        <f>IF(A8="","",VLOOKUP(A8,[7]令和3年度契約状況調査票!$F:$AR,27,FALSE))</f>
        <v>0</v>
      </c>
      <c r="N8" s="17" t="str">
        <f>IF(A8="","",IF(VLOOKUP(A8,[7]令和3年度契約状況調査票!$F:$AR,27,FALSE)="国所管",VLOOKUP(A8,[7]令和3年度契約状況調査票!$F:$AR,21,FALSE),""))</f>
        <v/>
      </c>
      <c r="O8" s="19" t="str">
        <f>IF(A8="","",IF(AND(Q8="○",P8="分担契約/単価契約"),"単価契約"&amp;CHAR(10)&amp;"予定調達総額 "&amp;TEXT(VLOOKUP(A8,[7]令和3年度契約状況調査票!$F:$AR,15,FALSE),"#,##0円")&amp;"(B)"&amp;CHAR(10)&amp;"分担契約"&amp;CHAR(10)&amp;VLOOKUP(A8,[7]令和3年度契約状況調査票!$F:$AR,31,FALSE),IF(AND(Q8="○",P8="分担契約"),"分担契約"&amp;CHAR(10)&amp;"契約総額 "&amp;TEXT(VLOOKUP(A8,[7]令和3年度契約状況調査票!$F:$AR,15,FALSE),"#,##0円")&amp;"(B)"&amp;CHAR(10)&amp;VLOOKUP(A8,[7]令和3年度契約状況調査票!$F:$AR,31,FALSE),(IF(P8="分担契約/単価契約","単価契約"&amp;CHAR(10)&amp;"予定調達総額 "&amp;TEXT(VLOOKUP(A8,[7]令和3年度契約状況調査票!$F:$AR,15,FALSE),"#,##0円")&amp;CHAR(10)&amp;"分担契約"&amp;CHAR(10)&amp;VLOOKUP(A8,[7]令和3年度契約状況調査票!$F:$AR,31,FALSE),IF(P8="分担契約","分担契約"&amp;CHAR(10)&amp;"契約総額 "&amp;TEXT(VLOOKUP(A8,[7]令和3年度契約状況調査票!$F:$AR,15,FALSE),"#,##0円")&amp;CHAR(10)&amp;VLOOKUP(A8,[7]令和3年度契約状況調査票!$F:$AR,31,FALSE),IF(P8="単価契約","単価契約"&amp;CHAR(10)&amp;"予定調達総額 "&amp;TEXT(VLOOKUP(A8,[7]令和3年度契約状況調査票!$F:$AR,15,FALSE),"#,##0円")&amp;CHAR(10)&amp;VLOOKUP(A8,[7]令和3年度契約状況調査票!$F:$AR,31,FALSE),VLOOKUP(A8,[7]令和3年度契約状況調査票!$F:$AR,31,FALSE))))))))</f>
        <v xml:space="preserve">単価契約
予定調達総額 4,261,908円
</v>
      </c>
      <c r="P8" s="9" t="str">
        <f>IF(A8="","",VLOOKUP(A8,[7]令和3年度契約状況調査票!$F:$BY,52,FALSE))</f>
        <v>単価契約</v>
      </c>
      <c r="Q8" s="9" t="str">
        <f>IF(A8="","",IF(VLOOKUP(A8,[7]令和3年度契約状況調査票!$F:$AR,13,FALSE)="他官署で調達手続きを実施のため","×",IF(VLOOKUP(A8,[7]令和3年度契約状況調査票!$F:$AR,20,FALSE)="②同種の他の契約の予定価格を類推されるおそれがあるため公表しない","×","○")))</f>
        <v>○</v>
      </c>
    </row>
    <row r="9" spans="1:17" s="9" customFormat="1" ht="94.5" customHeight="1">
      <c r="A9" s="10">
        <f>IF(MAX([7]令和3年度契約状況調査票!F8:F249)&gt;=ROW()-5,ROW()-5,"")</f>
        <v>4</v>
      </c>
      <c r="B9" s="11" t="str">
        <f>IF(A9="","",VLOOKUP(A9,[7]令和3年度契約状況調査票!$F:$AR,4,FALSE))</f>
        <v>令和３年度確定申告期における「無料申告相談」の税理士業務の委託（第4グループ（高知県））
173人日</v>
      </c>
      <c r="C9" s="12" t="str">
        <f>IF(A9="","",VLOOKUP(A9,[7]令和3年度契約状況調査票!$F:$AR,5,FALSE))</f>
        <v>支出負担行為担当官
高松国税局総務部次長
多田　建司
香川県高松市天神前２－１０</v>
      </c>
      <c r="D9" s="13">
        <f>IF(A9="","",VLOOKUP(A9,[7]令和3年度契約状況調査票!$F:$AR,8,FALSE))</f>
        <v>44522</v>
      </c>
      <c r="E9" s="11" t="str">
        <f>IF(A9="","",VLOOKUP(A9,[7]令和3年度契約状況調査票!$F:$AR,9,FALSE))</f>
        <v>四国税理士会
香川県高松市番町２－７－１２</v>
      </c>
      <c r="F9" s="14">
        <f>IF(A9="","",VLOOKUP(A9,[7]令和3年度契約状況調査票!$F:$AR,10,FALSE))</f>
        <v>6470005001073</v>
      </c>
      <c r="G9" s="15" t="str">
        <f>IF(A9="","",VLOOKUP(A9,[7]令和3年度契約状況調査票!$F:$AR,30,FALSE))</f>
        <v>公募を実施した結果、本業務の履行可能な者が１者しかなく、競争を許さないことから、会計法第29条の３第４項に該当するため。</v>
      </c>
      <c r="H9" s="16">
        <f>IF(A9="","",IF(VLOOKUP(A9,[7]令和3年度契約状況調査票!$F:$AR,13,FALSE)="他官署で調達手続きを実施のため","他官署で調達手続きを実施のため",IF(VLOOKUP(A9,[7]令和3年度契約状況調査票!$F:$AR,20,FALSE)="②同種の他の契約の予定価格を類推されるおそれがあるため公表しない","同種の他の契約の予定価格を類推されるおそれがあるため公表しない",IF(VLOOKUP(A9,[7]令和3年度契約状況調査票!$F:$AR,20,FALSE)="－","－",IF(VLOOKUP(A9,[7]令和3年度契約状況調査票!$F:$AR,6,FALSE)&lt;&gt;"",TEXT(VLOOKUP(A9,[7]令和3年度契約状況調査票!$F:$AR,13,FALSE),"#,##0円")&amp;CHAR(10)&amp;"(A)",VLOOKUP(A9,[7]令和3年度契約状況調査票!$F:$AR,13,FALSE))))))</f>
        <v>3262434</v>
      </c>
      <c r="I9" s="16" t="str">
        <f>IF(A9="","",VLOOKUP(A9,[7]令和3年度契約状況調査票!$F:$AR,14,FALSE))</f>
        <v>＠18,858円</v>
      </c>
      <c r="J9" s="17">
        <f>IF(A9="","",IF(VLOOKUP(A9,[7]令和3年度契約状況調査票!$F:$AR,13,FALSE)="他官署で調達手続きを実施のため","－",IF(VLOOKUP(A9,[7]令和3年度契約状況調査票!$F:$AR,20,FALSE)="②同種の他の契約の予定価格を類推されるおそれがあるため公表しない","－",IF(VLOOKUP(A9,[7]令和3年度契約状況調査票!$F:$AR,20,FALSE)="－","－",IF(VLOOKUP(A9,[7]令和3年度契約状況調査票!$F:$AR,6,FALSE)&lt;&gt;"",TEXT(VLOOKUP(A9,[7]令和3年度契約状況調査票!$F:$AR,16,FALSE),"#.0%")&amp;CHAR(10)&amp;"(B/A×100)",VLOOKUP(A9,[7]令和3年度契約状況調査票!$F:$AR,16,FALSE))))))</f>
        <v>1</v>
      </c>
      <c r="K9" s="18"/>
      <c r="L9" s="17" t="str">
        <f>IF(A9="","",IF(VLOOKUP(A9,[7]令和3年度契約状況調査票!$F:$AR,26,FALSE)="①公益社団法人","公社",IF(VLOOKUP(A9,[7]令和3年度契約状況調査票!$F:$AR,26,FALSE)="②公益財団法人","公財","")))</f>
        <v/>
      </c>
      <c r="M9" s="17">
        <f>IF(A9="","",VLOOKUP(A9,[7]令和3年度契約状況調査票!$F:$AR,27,FALSE))</f>
        <v>0</v>
      </c>
      <c r="N9" s="17" t="str">
        <f>IF(A9="","",IF(VLOOKUP(A9,[7]令和3年度契約状況調査票!$F:$AR,27,FALSE)="国所管",VLOOKUP(A9,[7]令和3年度契約状況調査票!$F:$AR,21,FALSE),""))</f>
        <v/>
      </c>
      <c r="O9" s="19" t="str">
        <f>IF(A9="","",IF(AND(Q9="○",P9="分担契約/単価契約"),"単価契約"&amp;CHAR(10)&amp;"予定調達総額 "&amp;TEXT(VLOOKUP(A9,[7]令和3年度契約状況調査票!$F:$AR,15,FALSE),"#,##0円")&amp;"(B)"&amp;CHAR(10)&amp;"分担契約"&amp;CHAR(10)&amp;VLOOKUP(A9,[7]令和3年度契約状況調査票!$F:$AR,31,FALSE),IF(AND(Q9="○",P9="分担契約"),"分担契約"&amp;CHAR(10)&amp;"契約総額 "&amp;TEXT(VLOOKUP(A9,[7]令和3年度契約状況調査票!$F:$AR,15,FALSE),"#,##0円")&amp;"(B)"&amp;CHAR(10)&amp;VLOOKUP(A9,[7]令和3年度契約状況調査票!$F:$AR,31,FALSE),(IF(P9="分担契約/単価契約","単価契約"&amp;CHAR(10)&amp;"予定調達総額 "&amp;TEXT(VLOOKUP(A9,[7]令和3年度契約状況調査票!$F:$AR,15,FALSE),"#,##0円")&amp;CHAR(10)&amp;"分担契約"&amp;CHAR(10)&amp;VLOOKUP(A9,[7]令和3年度契約状況調査票!$F:$AR,31,FALSE),IF(P9="分担契約","分担契約"&amp;CHAR(10)&amp;"契約総額 "&amp;TEXT(VLOOKUP(A9,[7]令和3年度契約状況調査票!$F:$AR,15,FALSE),"#,##0円")&amp;CHAR(10)&amp;VLOOKUP(A9,[7]令和3年度契約状況調査票!$F:$AR,31,FALSE),IF(P9="単価契約","単価契約"&amp;CHAR(10)&amp;"予定調達総額 "&amp;TEXT(VLOOKUP(A9,[7]令和3年度契約状況調査票!$F:$AR,15,FALSE),"#,##0円")&amp;CHAR(10)&amp;VLOOKUP(A9,[7]令和3年度契約状況調査票!$F:$AR,31,FALSE),VLOOKUP(A9,[7]令和3年度契約状況調査票!$F:$AR,31,FALSE))))))))</f>
        <v xml:space="preserve">単価契約
予定調達総額 3,262,434円
</v>
      </c>
      <c r="P9" s="9" t="str">
        <f>IF(A9="","",VLOOKUP(A9,[7]令和3年度契約状況調査票!$F:$BY,52,FALSE))</f>
        <v>単価契約</v>
      </c>
      <c r="Q9" s="9" t="str">
        <f>IF(A9="","",IF(VLOOKUP(A9,[7]令和3年度契約状況調査票!$F:$AR,13,FALSE)="他官署で調達手続きを実施のため","×",IF(VLOOKUP(A9,[7]令和3年度契約状況調査票!$F:$AR,20,FALSE)="②同種の他の契約の予定価格を類推されるおそれがあるため公表しない","×","○")))</f>
        <v>○</v>
      </c>
    </row>
    <row r="10" spans="1:17" s="9" customFormat="1" ht="60" customHeight="1">
      <c r="A10" s="10">
        <f>IF(MAX([7]令和3年度契約状況調査票!F9:F250)&gt;=ROW()-5,ROW()-5,"")</f>
        <v>5</v>
      </c>
      <c r="B10" s="11" t="str">
        <f>IF(A10="","",VLOOKUP(A10,[7]令和3年度契約状況調査票!$F:$AR,4,FALSE))</f>
        <v>令和３年度確定申告電話相談センターにおける電話相談等業務（税理士業務を含む）の委託
99人日</v>
      </c>
      <c r="C10" s="12" t="str">
        <f>IF(A10="","",VLOOKUP(A10,[7]令和3年度契約状況調査票!$F:$AR,5,FALSE))</f>
        <v>支出負担行為担当官
高松国税局総務部次長
多田　建司
香川県高松市天神前２－１０</v>
      </c>
      <c r="D10" s="13">
        <f>IF(A10="","",VLOOKUP(A10,[7]令和3年度契約状況調査票!$F:$AR,8,FALSE))</f>
        <v>44522</v>
      </c>
      <c r="E10" s="11" t="str">
        <f>IF(A10="","",VLOOKUP(A10,[7]令和3年度契約状況調査票!$F:$AR,9,FALSE))</f>
        <v>四国税理士会
香川県高松市番町２－７－１２</v>
      </c>
      <c r="F10" s="14">
        <f>IF(A10="","",VLOOKUP(A10,[7]令和3年度契約状況調査票!$F:$AR,10,FALSE))</f>
        <v>6470005001073</v>
      </c>
      <c r="G10" s="15" t="str">
        <f>IF(A10="","",VLOOKUP(A10,[7]令和3年度契約状況調査票!$F:$AR,30,FALSE))</f>
        <v>公募を実施した結果、本業務の履行可能な者が１者しかなく、競争を許さないことから、会計法第29条の３第４項に該当するため。</v>
      </c>
      <c r="H10" s="16">
        <f>IF(A10="","",IF(VLOOKUP(A10,[7]令和3年度契約状況調査票!$F:$AR,13,FALSE)="他官署で調達手続きを実施のため","他官署で調達手続きを実施のため",IF(VLOOKUP(A10,[7]令和3年度契約状況調査票!$F:$AR,20,FALSE)="②同種の他の契約の予定価格を類推されるおそれがあるため公表しない","同種の他の契約の予定価格を類推されるおそれがあるため公表しない",IF(VLOOKUP(A10,[7]令和3年度契約状況調査票!$F:$AR,20,FALSE)="－","－",IF(VLOOKUP(A10,[7]令和3年度契約状況調査票!$F:$AR,6,FALSE)&lt;&gt;"",TEXT(VLOOKUP(A10,[7]令和3年度契約状況調査票!$F:$AR,13,FALSE),"#,##0円")&amp;CHAR(10)&amp;"(A)",VLOOKUP(A10,[7]令和3年度契約状況調査票!$F:$AR,13,FALSE))))))</f>
        <v>2593008</v>
      </c>
      <c r="I10" s="16" t="str">
        <f>IF(A10="","",VLOOKUP(A10,[7]令和3年度契約状況調査票!$F:$AR,14,FALSE))</f>
        <v>＠26,192円</v>
      </c>
      <c r="J10" s="17">
        <f>IF(A10="","",IF(VLOOKUP(A10,[7]令和3年度契約状況調査票!$F:$AR,13,FALSE)="他官署で調達手続きを実施のため","－",IF(VLOOKUP(A10,[7]令和3年度契約状況調査票!$F:$AR,20,FALSE)="②同種の他の契約の予定価格を類推されるおそれがあるため公表しない","－",IF(VLOOKUP(A10,[7]令和3年度契約状況調査票!$F:$AR,20,FALSE)="－","－",IF(VLOOKUP(A10,[7]令和3年度契約状況調査票!$F:$AR,6,FALSE)&lt;&gt;"",TEXT(VLOOKUP(A10,[7]令和3年度契約状況調査票!$F:$AR,16,FALSE),"#.0%")&amp;CHAR(10)&amp;"(B/A×100)",VLOOKUP(A10,[7]令和3年度契約状況調査票!$F:$AR,16,FALSE))))))</f>
        <v>1</v>
      </c>
      <c r="K10" s="18"/>
      <c r="L10" s="17" t="str">
        <f>IF(A10="","",IF(VLOOKUP(A10,[7]令和3年度契約状況調査票!$F:$AR,26,FALSE)="①公益社団法人","公社",IF(VLOOKUP(A10,[7]令和3年度契約状況調査票!$F:$AR,26,FALSE)="②公益財団法人","公財","")))</f>
        <v/>
      </c>
      <c r="M10" s="17">
        <f>IF(A10="","",VLOOKUP(A10,[7]令和3年度契約状況調査票!$F:$AR,27,FALSE))</f>
        <v>0</v>
      </c>
      <c r="N10" s="17" t="str">
        <f>IF(A10="","",IF(VLOOKUP(A10,[7]令和3年度契約状況調査票!$F:$AR,27,FALSE)="国所管",VLOOKUP(A10,[7]令和3年度契約状況調査票!$F:$AR,21,FALSE),""))</f>
        <v/>
      </c>
      <c r="O10" s="19" t="str">
        <f>IF(A10="","",IF(AND(Q10="○",P10="分担契約/単価契約"),"単価契約"&amp;CHAR(10)&amp;"予定調達総額 "&amp;TEXT(VLOOKUP(A10,[7]令和3年度契約状況調査票!$F:$AR,15,FALSE),"#,##0円")&amp;"(B)"&amp;CHAR(10)&amp;"分担契約"&amp;CHAR(10)&amp;VLOOKUP(A10,[7]令和3年度契約状況調査票!$F:$AR,31,FALSE),IF(AND(Q10="○",P10="分担契約"),"分担契約"&amp;CHAR(10)&amp;"契約総額 "&amp;TEXT(VLOOKUP(A10,[7]令和3年度契約状況調査票!$F:$AR,15,FALSE),"#,##0円")&amp;"(B)"&amp;CHAR(10)&amp;VLOOKUP(A10,[7]令和3年度契約状況調査票!$F:$AR,31,FALSE),(IF(P10="分担契約/単価契約","単価契約"&amp;CHAR(10)&amp;"予定調達総額 "&amp;TEXT(VLOOKUP(A10,[7]令和3年度契約状況調査票!$F:$AR,15,FALSE),"#,##0円")&amp;CHAR(10)&amp;"分担契約"&amp;CHAR(10)&amp;VLOOKUP(A10,[7]令和3年度契約状況調査票!$F:$AR,31,FALSE),IF(P10="分担契約","分担契約"&amp;CHAR(10)&amp;"契約総額 "&amp;TEXT(VLOOKUP(A10,[7]令和3年度契約状況調査票!$F:$AR,15,FALSE),"#,##0円")&amp;CHAR(10)&amp;VLOOKUP(A10,[7]令和3年度契約状況調査票!$F:$AR,31,FALSE),IF(P10="単価契約","単価契約"&amp;CHAR(10)&amp;"予定調達総額 "&amp;TEXT(VLOOKUP(A10,[7]令和3年度契約状況調査票!$F:$AR,15,FALSE),"#,##0円")&amp;CHAR(10)&amp;VLOOKUP(A10,[7]令和3年度契約状況調査票!$F:$AR,31,FALSE),VLOOKUP(A10,[7]令和3年度契約状況調査票!$F:$AR,31,FALSE))))))))</f>
        <v xml:space="preserve">単価契約
予定調達総額 2,593,008円
</v>
      </c>
      <c r="P10" s="9" t="str">
        <f>IF(A10="","",VLOOKUP(A10,[7]令和3年度契約状況調査票!$F:$BY,52,FALSE))</f>
        <v>単価契約</v>
      </c>
      <c r="Q10" s="9" t="str">
        <f>IF(A10="","",IF(VLOOKUP(A10,[7]令和3年度契約状況調査票!$F:$AR,13,FALSE)="他官署で調達手続きを実施のため","×",IF(VLOOKUP(A10,[7]令和3年度契約状況調査票!$F:$AR,20,FALSE)="②同種の他の契約の予定価格を類推されるおそれがあるため公表しない","×","○")))</f>
        <v>○</v>
      </c>
    </row>
    <row r="11" spans="1:17" s="9" customFormat="1" ht="60" customHeight="1">
      <c r="A11" s="10" t="str">
        <f>IF(MAX([7]令和3年度契約状況調査票!F10:F251)&gt;=ROW()-5,ROW()-5,"")</f>
        <v/>
      </c>
      <c r="B11" s="11" t="str">
        <f>IF(A11="","",VLOOKUP(A11,[7]令和3年度契約状況調査票!$F:$AR,4,FALSE))</f>
        <v/>
      </c>
      <c r="C11" s="12" t="str">
        <f>IF(A11="","",VLOOKUP(A11,[7]令和3年度契約状況調査票!$F:$AR,5,FALSE))</f>
        <v/>
      </c>
      <c r="D11" s="13" t="str">
        <f>IF(A11="","",VLOOKUP(A11,[7]令和3年度契約状況調査票!$F:$AR,8,FALSE))</f>
        <v/>
      </c>
      <c r="E11" s="11" t="str">
        <f>IF(A11="","",VLOOKUP(A11,[7]令和3年度契約状況調査票!$F:$AR,9,FALSE))</f>
        <v/>
      </c>
      <c r="F11" s="14" t="str">
        <f>IF(A11="","",VLOOKUP(A11,[7]令和3年度契約状況調査票!$F:$AR,10,FALSE))</f>
        <v/>
      </c>
      <c r="G11" s="15" t="str">
        <f>IF(A11="","",VLOOKUP(A11,[7]令和3年度契約状況調査票!$F:$AR,30,FALSE))</f>
        <v/>
      </c>
      <c r="H11" s="16" t="str">
        <f>IF(A11="","",IF(VLOOKUP(A11,[7]令和3年度契約状況調査票!$F:$AR,13,FALSE)="他官署で調達手続きを実施のため","他官署で調達手続きを実施のため",IF(VLOOKUP(A11,[7]令和3年度契約状況調査票!$F:$AR,20,FALSE)="②同種の他の契約の予定価格を類推されるおそれがあるため公表しない","同種の他の契約の予定価格を類推されるおそれがあるため公表しない",IF(VLOOKUP(A11,[7]令和3年度契約状況調査票!$F:$AR,20,FALSE)="－","－",IF(VLOOKUP(A11,[7]令和3年度契約状況調査票!$F:$AR,6,FALSE)&lt;&gt;"",TEXT(VLOOKUP(A11,[7]令和3年度契約状況調査票!$F:$AR,13,FALSE),"#,##0円")&amp;CHAR(10)&amp;"(A)",VLOOKUP(A11,[7]令和3年度契約状況調査票!$F:$AR,13,FALSE))))))</f>
        <v/>
      </c>
      <c r="I11" s="16" t="str">
        <f>IF(A11="","",VLOOKUP(A11,[7]令和3年度契約状況調査票!$F:$AR,14,FALSE))</f>
        <v/>
      </c>
      <c r="J11" s="17" t="str">
        <f>IF(A11="","",IF(VLOOKUP(A11,[7]令和3年度契約状況調査票!$F:$AR,13,FALSE)="他官署で調達手続きを実施のため","－",IF(VLOOKUP(A11,[7]令和3年度契約状況調査票!$F:$AR,20,FALSE)="②同種の他の契約の予定価格を類推されるおそれがあるため公表しない","－",IF(VLOOKUP(A11,[7]令和3年度契約状況調査票!$F:$AR,20,FALSE)="－","－",IF(VLOOKUP(A11,[7]令和3年度契約状況調査票!$F:$AR,6,FALSE)&lt;&gt;"",TEXT(VLOOKUP(A11,[7]令和3年度契約状況調査票!$F:$AR,16,FALSE),"#.0%")&amp;CHAR(10)&amp;"(B/A×100)",VLOOKUP(A11,[7]令和3年度契約状況調査票!$F:$AR,16,FALSE))))))</f>
        <v/>
      </c>
      <c r="K11" s="18"/>
      <c r="L11" s="17" t="str">
        <f>IF(A11="","",IF(VLOOKUP(A11,[7]令和3年度契約状況調査票!$F:$AR,26,FALSE)="①公益社団法人","公社",IF(VLOOKUP(A11,[7]令和3年度契約状況調査票!$F:$AR,26,FALSE)="②公益財団法人","公財","")))</f>
        <v/>
      </c>
      <c r="M11" s="17" t="str">
        <f>IF(A11="","",VLOOKUP(A11,[7]令和3年度契約状況調査票!$F:$AR,27,FALSE))</f>
        <v/>
      </c>
      <c r="N11" s="17" t="str">
        <f>IF(A11="","",IF(VLOOKUP(A11,[7]令和3年度契約状況調査票!$F:$AR,27,FALSE)="国所管",VLOOKUP(A11,[7]令和3年度契約状況調査票!$F:$AR,21,FALSE),""))</f>
        <v/>
      </c>
      <c r="O11" s="19" t="str">
        <f>IF(A11="","",IF(AND(Q11="○",P11="分担契約/単価契約"),"単価契約"&amp;CHAR(10)&amp;"予定調達総額 "&amp;TEXT(VLOOKUP(A11,[7]令和3年度契約状況調査票!$F:$AR,15,FALSE),"#,##0円")&amp;"(B)"&amp;CHAR(10)&amp;"分担契約"&amp;CHAR(10)&amp;VLOOKUP(A11,[7]令和3年度契約状況調査票!$F:$AR,31,FALSE),IF(AND(Q11="○",P11="分担契約"),"分担契約"&amp;CHAR(10)&amp;"契約総額 "&amp;TEXT(VLOOKUP(A11,[7]令和3年度契約状況調査票!$F:$AR,15,FALSE),"#,##0円")&amp;"(B)"&amp;CHAR(10)&amp;VLOOKUP(A11,[7]令和3年度契約状況調査票!$F:$AR,31,FALSE),(IF(P11="分担契約/単価契約","単価契約"&amp;CHAR(10)&amp;"予定調達総額 "&amp;TEXT(VLOOKUP(A11,[7]令和3年度契約状況調査票!$F:$AR,15,FALSE),"#,##0円")&amp;CHAR(10)&amp;"分担契約"&amp;CHAR(10)&amp;VLOOKUP(A11,[7]令和3年度契約状況調査票!$F:$AR,31,FALSE),IF(P11="分担契約","分担契約"&amp;CHAR(10)&amp;"契約総額 "&amp;TEXT(VLOOKUP(A11,[7]令和3年度契約状況調査票!$F:$AR,15,FALSE),"#,##0円")&amp;CHAR(10)&amp;VLOOKUP(A11,[7]令和3年度契約状況調査票!$F:$AR,31,FALSE),IF(P11="単価契約","単価契約"&amp;CHAR(10)&amp;"予定調達総額 "&amp;TEXT(VLOOKUP(A11,[7]令和3年度契約状況調査票!$F:$AR,15,FALSE),"#,##0円")&amp;CHAR(10)&amp;VLOOKUP(A11,[7]令和3年度契約状況調査票!$F:$AR,31,FALSE),VLOOKUP(A11,[7]令和3年度契約状況調査票!$F:$AR,31,FALSE))))))))</f>
        <v/>
      </c>
      <c r="P11" s="9" t="str">
        <f>IF(A11="","",VLOOKUP(A11,[7]令和3年度契約状況調査票!$F:$BY,52,FALSE))</f>
        <v/>
      </c>
      <c r="Q11" s="9" t="str">
        <f>IF(A11="","",IF(VLOOKUP(A11,[7]令和3年度契約状況調査票!$F:$AR,13,FALSE)="他官署で調達手続きを実施のため","×",IF(VLOOKUP(A11,[7]令和3年度契約状況調査票!$F:$AR,20,FALSE)="②同種の他の契約の予定価格を類推されるおそれがあるため公表しない","×","○")))</f>
        <v/>
      </c>
    </row>
    <row r="12" spans="1:17" s="9" customFormat="1" ht="60" customHeight="1">
      <c r="A12" s="10" t="str">
        <f>IF(MAX([7]令和3年度契約状況調査票!F11:F252)&gt;=ROW()-5,ROW()-5,"")</f>
        <v/>
      </c>
      <c r="B12" s="11" t="str">
        <f>IF(A12="","",VLOOKUP(A12,[7]令和3年度契約状況調査票!$F:$AR,4,FALSE))</f>
        <v/>
      </c>
      <c r="C12" s="12" t="str">
        <f>IF(A12="","",VLOOKUP(A12,[7]令和3年度契約状況調査票!$F:$AR,5,FALSE))</f>
        <v/>
      </c>
      <c r="D12" s="13" t="str">
        <f>IF(A12="","",VLOOKUP(A12,[7]令和3年度契約状況調査票!$F:$AR,8,FALSE))</f>
        <v/>
      </c>
      <c r="E12" s="11" t="str">
        <f>IF(A12="","",VLOOKUP(A12,[7]令和3年度契約状況調査票!$F:$AR,9,FALSE))</f>
        <v/>
      </c>
      <c r="F12" s="14" t="str">
        <f>IF(A12="","",VLOOKUP(A12,[7]令和3年度契約状況調査票!$F:$AR,10,FALSE))</f>
        <v/>
      </c>
      <c r="G12" s="15" t="str">
        <f>IF(A12="","",VLOOKUP(A12,[7]令和3年度契約状況調査票!$F:$AR,30,FALSE))</f>
        <v/>
      </c>
      <c r="H12" s="16" t="str">
        <f>IF(A12="","",IF(VLOOKUP(A12,[7]令和3年度契約状況調査票!$F:$AR,13,FALSE)="他官署で調達手続きを実施のため","他官署で調達手続きを実施のため",IF(VLOOKUP(A12,[7]令和3年度契約状況調査票!$F:$AR,20,FALSE)="②同種の他の契約の予定価格を類推されるおそれがあるため公表しない","同種の他の契約の予定価格を類推されるおそれがあるため公表しない",IF(VLOOKUP(A12,[7]令和3年度契約状況調査票!$F:$AR,20,FALSE)="－","－",IF(VLOOKUP(A12,[7]令和3年度契約状況調査票!$F:$AR,6,FALSE)&lt;&gt;"",TEXT(VLOOKUP(A12,[7]令和3年度契約状況調査票!$F:$AR,13,FALSE),"#,##0円")&amp;CHAR(10)&amp;"(A)",VLOOKUP(A12,[7]令和3年度契約状況調査票!$F:$AR,13,FALSE))))))</f>
        <v/>
      </c>
      <c r="I12" s="16" t="str">
        <f>IF(A12="","",VLOOKUP(A12,[7]令和3年度契約状況調査票!$F:$AR,14,FALSE))</f>
        <v/>
      </c>
      <c r="J12" s="17" t="str">
        <f>IF(A12="","",IF(VLOOKUP(A12,[7]令和3年度契約状況調査票!$F:$AR,13,FALSE)="他官署で調達手続きを実施のため","－",IF(VLOOKUP(A12,[7]令和3年度契約状況調査票!$F:$AR,20,FALSE)="②同種の他の契約の予定価格を類推されるおそれがあるため公表しない","－",IF(VLOOKUP(A12,[7]令和3年度契約状況調査票!$F:$AR,20,FALSE)="－","－",IF(VLOOKUP(A12,[7]令和3年度契約状況調査票!$F:$AR,6,FALSE)&lt;&gt;"",TEXT(VLOOKUP(A12,[7]令和3年度契約状況調査票!$F:$AR,16,FALSE),"#.0%")&amp;CHAR(10)&amp;"(B/A×100)",VLOOKUP(A12,[7]令和3年度契約状況調査票!$F:$AR,16,FALSE))))))</f>
        <v/>
      </c>
      <c r="K12" s="18"/>
      <c r="L12" s="17" t="str">
        <f>IF(A12="","",IF(VLOOKUP(A12,[7]令和3年度契約状況調査票!$F:$AR,26,FALSE)="①公益社団法人","公社",IF(VLOOKUP(A12,[7]令和3年度契約状況調査票!$F:$AR,26,FALSE)="②公益財団法人","公財","")))</f>
        <v/>
      </c>
      <c r="M12" s="17" t="str">
        <f>IF(A12="","",VLOOKUP(A12,[7]令和3年度契約状況調査票!$F:$AR,27,FALSE))</f>
        <v/>
      </c>
      <c r="N12" s="17" t="str">
        <f>IF(A12="","",IF(VLOOKUP(A12,[7]令和3年度契約状況調査票!$F:$AR,27,FALSE)="国所管",VLOOKUP(A12,[7]令和3年度契約状況調査票!$F:$AR,21,FALSE),""))</f>
        <v/>
      </c>
      <c r="O12" s="19" t="str">
        <f>IF(A12="","",IF(AND(Q12="○",P12="分担契約/単価契約"),"単価契約"&amp;CHAR(10)&amp;"予定調達総額 "&amp;TEXT(VLOOKUP(A12,[7]令和3年度契約状況調査票!$F:$AR,15,FALSE),"#,##0円")&amp;"(B)"&amp;CHAR(10)&amp;"分担契約"&amp;CHAR(10)&amp;VLOOKUP(A12,[7]令和3年度契約状況調査票!$F:$AR,31,FALSE),IF(AND(Q12="○",P12="分担契約"),"分担契約"&amp;CHAR(10)&amp;"契約総額 "&amp;TEXT(VLOOKUP(A12,[7]令和3年度契約状況調査票!$F:$AR,15,FALSE),"#,##0円")&amp;"(B)"&amp;CHAR(10)&amp;VLOOKUP(A12,[7]令和3年度契約状況調査票!$F:$AR,31,FALSE),(IF(P12="分担契約/単価契約","単価契約"&amp;CHAR(10)&amp;"予定調達総額 "&amp;TEXT(VLOOKUP(A12,[7]令和3年度契約状況調査票!$F:$AR,15,FALSE),"#,##0円")&amp;CHAR(10)&amp;"分担契約"&amp;CHAR(10)&amp;VLOOKUP(A12,[7]令和3年度契約状況調査票!$F:$AR,31,FALSE),IF(P12="分担契約","分担契約"&amp;CHAR(10)&amp;"契約総額 "&amp;TEXT(VLOOKUP(A12,[7]令和3年度契約状況調査票!$F:$AR,15,FALSE),"#,##0円")&amp;CHAR(10)&amp;VLOOKUP(A12,[7]令和3年度契約状況調査票!$F:$AR,31,FALSE),IF(P12="単価契約","単価契約"&amp;CHAR(10)&amp;"予定調達総額 "&amp;TEXT(VLOOKUP(A12,[7]令和3年度契約状況調査票!$F:$AR,15,FALSE),"#,##0円")&amp;CHAR(10)&amp;VLOOKUP(A12,[7]令和3年度契約状況調査票!$F:$AR,31,FALSE),VLOOKUP(A12,[7]令和3年度契約状況調査票!$F:$AR,31,FALSE))))))))</f>
        <v/>
      </c>
      <c r="P12" s="9" t="str">
        <f>IF(A12="","",VLOOKUP(A12,[7]令和3年度契約状況調査票!$F:$BY,52,FALSE))</f>
        <v/>
      </c>
      <c r="Q12" s="9" t="str">
        <f>IF(A12="","",IF(VLOOKUP(A12,[7]令和3年度契約状況調査票!$F:$AR,13,FALSE)="他官署で調達手続きを実施のため","×",IF(VLOOKUP(A12,[7]令和3年度契約状況調査票!$F:$AR,20,FALSE)="②同種の他の契約の予定価格を類推されるおそれがあるため公表しない","×","○")))</f>
        <v/>
      </c>
    </row>
    <row r="13" spans="1:17" s="9" customFormat="1" ht="89.25" customHeight="1">
      <c r="A13" s="10" t="str">
        <f>IF(MAX([7]令和3年度契約状況調査票!F11:F253)&gt;=ROW()-5,ROW()-5,"")</f>
        <v/>
      </c>
      <c r="B13" s="11" t="str">
        <f>IF(A13="","",VLOOKUP(A13,[7]令和3年度契約状況調査票!$F:$AR,4,FALSE))</f>
        <v/>
      </c>
      <c r="C13" s="12" t="str">
        <f>IF(A13="","",VLOOKUP(A13,[7]令和3年度契約状況調査票!$F:$AR,5,FALSE))</f>
        <v/>
      </c>
      <c r="D13" s="13" t="str">
        <f>IF(A13="","",VLOOKUP(A13,[7]令和3年度契約状況調査票!$F:$AR,8,FALSE))</f>
        <v/>
      </c>
      <c r="E13" s="11" t="str">
        <f>IF(A13="","",VLOOKUP(A13,[7]令和3年度契約状況調査票!$F:$AR,9,FALSE))</f>
        <v/>
      </c>
      <c r="F13" s="14" t="str">
        <f>IF(A13="","",VLOOKUP(A13,[7]令和3年度契約状況調査票!$F:$AR,10,FALSE))</f>
        <v/>
      </c>
      <c r="G13" s="15" t="str">
        <f>IF(A13="","",VLOOKUP(A13,[7]令和3年度契約状況調査票!$F:$AR,30,FALSE))</f>
        <v/>
      </c>
      <c r="H13" s="16" t="str">
        <f>IF(A13="","",IF(VLOOKUP(A13,[7]令和3年度契約状況調査票!$F:$AR,13,FALSE)="他官署で調達手続きを実施のため","他官署で調達手続きを実施のため",IF(VLOOKUP(A13,[7]令和3年度契約状況調査票!$F:$AR,20,FALSE)="②同種の他の契約の予定価格を類推されるおそれがあるため公表しない","同種の他の契約の予定価格を類推されるおそれがあるため公表しない",IF(VLOOKUP(A13,[7]令和3年度契約状況調査票!$F:$AR,20,FALSE)="－","－",IF(VLOOKUP(A13,[7]令和3年度契約状況調査票!$F:$AR,6,FALSE)&lt;&gt;"",TEXT(VLOOKUP(A13,[7]令和3年度契約状況調査票!$F:$AR,13,FALSE),"#,##0円")&amp;CHAR(10)&amp;"(A)",VLOOKUP(A13,[7]令和3年度契約状況調査票!$F:$AR,13,FALSE))))))</f>
        <v/>
      </c>
      <c r="I13" s="16" t="str">
        <f>IF(A13="","",VLOOKUP(A13,[7]令和3年度契約状況調査票!$F:$AR,14,FALSE))</f>
        <v/>
      </c>
      <c r="J13" s="17" t="str">
        <f>IF(A13="","",IF(VLOOKUP(A13,[7]令和3年度契約状況調査票!$F:$AR,13,FALSE)="他官署で調達手続きを実施のため","－",IF(VLOOKUP(A13,[7]令和3年度契約状況調査票!$F:$AR,20,FALSE)="②同種の他の契約の予定価格を類推されるおそれがあるため公表しない","－",IF(VLOOKUP(A13,[7]令和3年度契約状況調査票!$F:$AR,20,FALSE)="－","－",IF(VLOOKUP(A13,[7]令和3年度契約状況調査票!$F:$AR,6,FALSE)&lt;&gt;"",TEXT(VLOOKUP(A13,[7]令和3年度契約状況調査票!$F:$AR,16,FALSE),"#.0%")&amp;CHAR(10)&amp;"(B/A×100)",VLOOKUP(A13,[7]令和3年度契約状況調査票!$F:$AR,16,FALSE))))))</f>
        <v/>
      </c>
      <c r="K13" s="18"/>
      <c r="L13" s="17" t="str">
        <f>IF(A13="","",IF(VLOOKUP(A13,[7]令和3年度契約状況調査票!$F:$AR,26,FALSE)="①公益社団法人","公社",IF(VLOOKUP(A13,[7]令和3年度契約状況調査票!$F:$AR,26,FALSE)="②公益財団法人","公財","")))</f>
        <v/>
      </c>
      <c r="M13" s="17" t="str">
        <f>IF(A13="","",VLOOKUP(A13,[7]令和3年度契約状況調査票!$F:$AR,27,FALSE))</f>
        <v/>
      </c>
      <c r="N13" s="17" t="str">
        <f>IF(A13="","",IF(VLOOKUP(A13,[7]令和3年度契約状況調査票!$F:$AR,27,FALSE)="国所管",VLOOKUP(A13,[7]令和3年度契約状況調査票!$F:$AR,21,FALSE),""))</f>
        <v/>
      </c>
      <c r="O13" s="19" t="str">
        <f>IF(A13="","",IF(AND(Q13="○",P13="分担契約/単価契約"),"単価契約"&amp;CHAR(10)&amp;"予定調達総額 "&amp;TEXT(VLOOKUP(A13,[7]令和3年度契約状況調査票!$F:$AR,15,FALSE),"#,##0円")&amp;"(B)"&amp;CHAR(10)&amp;"分担契約"&amp;CHAR(10)&amp;VLOOKUP(A13,[7]令和3年度契約状況調査票!$F:$AR,31,FALSE),IF(AND(Q13="○",P13="分担契約"),"分担契約"&amp;CHAR(10)&amp;"契約総額 "&amp;TEXT(VLOOKUP(A13,[7]令和3年度契約状況調査票!$F:$AR,15,FALSE),"#,##0円")&amp;"(B)"&amp;CHAR(10)&amp;VLOOKUP(A13,[7]令和3年度契約状況調査票!$F:$AR,31,FALSE),(IF(P13="分担契約/単価契約","単価契約"&amp;CHAR(10)&amp;"予定調達総額 "&amp;TEXT(VLOOKUP(A13,[7]令和3年度契約状況調査票!$F:$AR,15,FALSE),"#,##0円")&amp;CHAR(10)&amp;"分担契約"&amp;CHAR(10)&amp;VLOOKUP(A13,[7]令和3年度契約状況調査票!$F:$AR,31,FALSE),IF(P13="分担契約","分担契約"&amp;CHAR(10)&amp;"契約総額 "&amp;TEXT(VLOOKUP(A13,[7]令和3年度契約状況調査票!$F:$AR,15,FALSE),"#,##0円")&amp;CHAR(10)&amp;VLOOKUP(A13,[7]令和3年度契約状況調査票!$F:$AR,31,FALSE),IF(P13="単価契約","単価契約"&amp;CHAR(10)&amp;"予定調達総額 "&amp;TEXT(VLOOKUP(A13,[7]令和3年度契約状況調査票!$F:$AR,15,FALSE),"#,##0円")&amp;CHAR(10)&amp;VLOOKUP(A13,[7]令和3年度契約状況調査票!$F:$AR,31,FALSE),VLOOKUP(A13,[7]令和3年度契約状況調査票!$F:$AR,31,FALSE))))))))</f>
        <v/>
      </c>
      <c r="P13" s="9" t="str">
        <f>IF(A13="","",VLOOKUP(A13,[7]令和3年度契約状況調査票!$F:$BY,52,FALSE))</f>
        <v/>
      </c>
      <c r="Q13" s="9" t="str">
        <f>IF(A13="","",IF(VLOOKUP(A13,[7]令和3年度契約状況調査票!$F:$AR,13,FALSE)="他官署で調達手続きを実施のため","×",IF(VLOOKUP(A13,[7]令和3年度契約状況調査票!$F:$AR,20,FALSE)="②同種の他の契約の予定価格を類推されるおそれがあるため公表しない","×","○")))</f>
        <v/>
      </c>
    </row>
    <row r="14" spans="1:17" s="9" customFormat="1" ht="120.75" customHeight="1">
      <c r="A14" s="10" t="str">
        <f>IF(MAX([7]令和3年度契約状況調査票!F11:F254)&gt;=ROW()-5,ROW()-5,"")</f>
        <v/>
      </c>
      <c r="B14" s="11" t="str">
        <f>IF(A14="","",VLOOKUP(A14,[7]令和3年度契約状況調査票!$F:$AR,4,FALSE))</f>
        <v/>
      </c>
      <c r="C14" s="12" t="str">
        <f>IF(A14="","",VLOOKUP(A14,[7]令和3年度契約状況調査票!$F:$AR,5,FALSE))</f>
        <v/>
      </c>
      <c r="D14" s="13" t="str">
        <f>IF(A14="","",VLOOKUP(A14,[7]令和3年度契約状況調査票!$F:$AR,8,FALSE))</f>
        <v/>
      </c>
      <c r="E14" s="11" t="str">
        <f>IF(A14="","",VLOOKUP(A14,[7]令和3年度契約状況調査票!$F:$AR,9,FALSE))</f>
        <v/>
      </c>
      <c r="F14" s="14" t="str">
        <f>IF(A14="","",VLOOKUP(A14,[7]令和3年度契約状況調査票!$F:$AR,10,FALSE))</f>
        <v/>
      </c>
      <c r="G14" s="15" t="str">
        <f>IF(A14="","",VLOOKUP(A14,[7]令和3年度契約状況調査票!$F:$AR,30,FALSE))</f>
        <v/>
      </c>
      <c r="H14" s="16" t="str">
        <f>IF(A14="","",IF(VLOOKUP(A14,[7]令和3年度契約状況調査票!$F:$AR,13,FALSE)="他官署で調達手続きを実施のため","他官署で調達手続きを実施のため",IF(VLOOKUP(A14,[7]令和3年度契約状況調査票!$F:$AR,20,FALSE)="②同種の他の契約の予定価格を類推されるおそれがあるため公表しない","同種の他の契約の予定価格を類推されるおそれがあるため公表しない",IF(VLOOKUP(A14,[7]令和3年度契約状況調査票!$F:$AR,20,FALSE)="－","－",IF(VLOOKUP(A14,[7]令和3年度契約状況調査票!$F:$AR,6,FALSE)&lt;&gt;"",TEXT(VLOOKUP(A14,[7]令和3年度契約状況調査票!$F:$AR,13,FALSE),"#,##0円")&amp;CHAR(10)&amp;"(A)",VLOOKUP(A14,[7]令和3年度契約状況調査票!$F:$AR,13,FALSE))))))</f>
        <v/>
      </c>
      <c r="I14" s="16" t="str">
        <f>IF(A14="","",VLOOKUP(A14,[7]令和3年度契約状況調査票!$F:$AR,14,FALSE))</f>
        <v/>
      </c>
      <c r="J14" s="17" t="str">
        <f>IF(A14="","",IF(VLOOKUP(A14,[7]令和3年度契約状況調査票!$F:$AR,13,FALSE)="他官署で調達手続きを実施のため","－",IF(VLOOKUP(A14,[7]令和3年度契約状況調査票!$F:$AR,20,FALSE)="②同種の他の契約の予定価格を類推されるおそれがあるため公表しない","－",IF(VLOOKUP(A14,[7]令和3年度契約状況調査票!$F:$AR,20,FALSE)="－","－",IF(VLOOKUP(A14,[7]令和3年度契約状況調査票!$F:$AR,6,FALSE)&lt;&gt;"",TEXT(VLOOKUP(A14,[7]令和3年度契約状況調査票!$F:$AR,16,FALSE),"#.0%")&amp;CHAR(10)&amp;"(B/A×100)",VLOOKUP(A14,[7]令和3年度契約状況調査票!$F:$AR,16,FALSE))))))</f>
        <v/>
      </c>
      <c r="K14" s="18"/>
      <c r="L14" s="17" t="str">
        <f>IF(A14="","",IF(VLOOKUP(A14,[7]令和3年度契約状況調査票!$F:$AR,26,FALSE)="①公益社団法人","公社",IF(VLOOKUP(A14,[7]令和3年度契約状況調査票!$F:$AR,26,FALSE)="②公益財団法人","公財","")))</f>
        <v/>
      </c>
      <c r="M14" s="17" t="str">
        <f>IF(A14="","",VLOOKUP(A14,[7]令和3年度契約状況調査票!$F:$AR,27,FALSE))</f>
        <v/>
      </c>
      <c r="N14" s="17" t="str">
        <f>IF(A14="","",IF(VLOOKUP(A14,[7]令和3年度契約状況調査票!$F:$AR,27,FALSE)="国所管",VLOOKUP(A14,[7]令和3年度契約状況調査票!$F:$AR,21,FALSE),""))</f>
        <v/>
      </c>
      <c r="O14" s="19" t="str">
        <f>IF(A14="","",IF(AND(Q14="○",P14="分担契約/単価契約"),"単価契約"&amp;CHAR(10)&amp;"予定調達総額 "&amp;TEXT(VLOOKUP(A14,[7]令和3年度契約状況調査票!$F:$AR,15,FALSE),"#,##0円")&amp;"(B)"&amp;CHAR(10)&amp;"分担契約"&amp;CHAR(10)&amp;VLOOKUP(A14,[7]令和3年度契約状況調査票!$F:$AR,31,FALSE),IF(AND(Q14="○",P14="分担契約"),"分担契約"&amp;CHAR(10)&amp;"契約総額 "&amp;TEXT(VLOOKUP(A14,[7]令和3年度契約状況調査票!$F:$AR,15,FALSE),"#,##0円")&amp;"(B)"&amp;CHAR(10)&amp;VLOOKUP(A14,[7]令和3年度契約状況調査票!$F:$AR,31,FALSE),(IF(P14="分担契約/単価契約","単価契約"&amp;CHAR(10)&amp;"予定調達総額 "&amp;TEXT(VLOOKUP(A14,[7]令和3年度契約状況調査票!$F:$AR,15,FALSE),"#,##0円")&amp;CHAR(10)&amp;"分担契約"&amp;CHAR(10)&amp;VLOOKUP(A14,[7]令和3年度契約状況調査票!$F:$AR,31,FALSE),IF(P14="分担契約","分担契約"&amp;CHAR(10)&amp;"契約総額 "&amp;TEXT(VLOOKUP(A14,[7]令和3年度契約状況調査票!$F:$AR,15,FALSE),"#,##0円")&amp;CHAR(10)&amp;VLOOKUP(A14,[7]令和3年度契約状況調査票!$F:$AR,31,FALSE),IF(P14="単価契約","単価契約"&amp;CHAR(10)&amp;"予定調達総額 "&amp;TEXT(VLOOKUP(A14,[7]令和3年度契約状況調査票!$F:$AR,15,FALSE),"#,##0円")&amp;CHAR(10)&amp;VLOOKUP(A14,[7]令和3年度契約状況調査票!$F:$AR,31,FALSE),VLOOKUP(A14,[7]令和3年度契約状況調査票!$F:$AR,31,FALSE))))))))</f>
        <v/>
      </c>
      <c r="P14" s="9" t="str">
        <f>IF(A14="","",VLOOKUP(A14,[7]令和3年度契約状況調査票!$F:$BY,52,FALSE))</f>
        <v/>
      </c>
    </row>
    <row r="15" spans="1:17" s="9" customFormat="1" ht="120.75" customHeight="1">
      <c r="A15" s="10" t="str">
        <f>IF(MAX([7]令和3年度契約状況調査票!F12:F255)&gt;=ROW()-5,ROW()-5,"")</f>
        <v/>
      </c>
      <c r="B15" s="11" t="str">
        <f>IF(A15="","",VLOOKUP(A15,[7]令和3年度契約状況調査票!$F:$AR,4,FALSE))</f>
        <v/>
      </c>
      <c r="C15" s="12" t="str">
        <f>IF(A15="","",VLOOKUP(A15,[7]令和3年度契約状況調査票!$F:$AR,5,FALSE))</f>
        <v/>
      </c>
      <c r="D15" s="13" t="str">
        <f>IF(A15="","",VLOOKUP(A15,[7]令和3年度契約状況調査票!$F:$AR,8,FALSE))</f>
        <v/>
      </c>
      <c r="E15" s="11" t="str">
        <f>IF(A15="","",VLOOKUP(A15,[7]令和3年度契約状況調査票!$F:$AR,9,FALSE))</f>
        <v/>
      </c>
      <c r="F15" s="14" t="str">
        <f>IF(A15="","",VLOOKUP(A15,[7]令和3年度契約状況調査票!$F:$AR,10,FALSE))</f>
        <v/>
      </c>
      <c r="G15" s="15" t="str">
        <f>IF(A15="","",VLOOKUP(A15,[7]令和3年度契約状況調査票!$F:$AR,30,FALSE))</f>
        <v/>
      </c>
      <c r="H15" s="16" t="str">
        <f>IF(A15="","",IF(VLOOKUP(A15,[7]令和3年度契約状況調査票!$F:$AR,13,FALSE)="他官署で調達手続きを実施のため","他官署で調達手続きを実施のため",IF(VLOOKUP(A15,[7]令和3年度契約状況調査票!$F:$AR,20,FALSE)="②同種の他の契約の予定価格を類推されるおそれがあるため公表しない","同種の他の契約の予定価格を類推されるおそれがあるため公表しない",IF(VLOOKUP(A15,[7]令和3年度契約状況調査票!$F:$AR,20,FALSE)="－","－",IF(VLOOKUP(A15,[7]令和3年度契約状況調査票!$F:$AR,6,FALSE)&lt;&gt;"",TEXT(VLOOKUP(A15,[7]令和3年度契約状況調査票!$F:$AR,13,FALSE),"#,##0円")&amp;CHAR(10)&amp;"(A)",VLOOKUP(A15,[7]令和3年度契約状況調査票!$F:$AR,13,FALSE))))))</f>
        <v/>
      </c>
      <c r="I15" s="16" t="str">
        <f>IF(A15="","",VLOOKUP(A15,[7]令和3年度契約状況調査票!$F:$AR,14,FALSE))</f>
        <v/>
      </c>
      <c r="J15" s="17" t="str">
        <f>IF(A15="","",IF(VLOOKUP(A15,[7]令和3年度契約状況調査票!$F:$AR,13,FALSE)="他官署で調達手続きを実施のため","－",IF(VLOOKUP(A15,[7]令和3年度契約状況調査票!$F:$AR,20,FALSE)="②同種の他の契約の予定価格を類推されるおそれがあるため公表しない","－",IF(VLOOKUP(A15,[7]令和3年度契約状況調査票!$F:$AR,20,FALSE)="－","－",IF(VLOOKUP(A15,[7]令和3年度契約状況調査票!$F:$AR,6,FALSE)&lt;&gt;"",TEXT(VLOOKUP(A15,[7]令和3年度契約状況調査票!$F:$AR,16,FALSE),"#.0%")&amp;CHAR(10)&amp;"(B/A×100)",VLOOKUP(A15,[7]令和3年度契約状況調査票!$F:$AR,16,FALSE))))))</f>
        <v/>
      </c>
      <c r="K15" s="18"/>
      <c r="L15" s="17" t="str">
        <f>IF(A15="","",IF(VLOOKUP(A15,[7]令和3年度契約状況調査票!$F:$AR,26,FALSE)="①公益社団法人","公社",IF(VLOOKUP(A15,[7]令和3年度契約状況調査票!$F:$AR,26,FALSE)="②公益財団法人","公財","")))</f>
        <v/>
      </c>
      <c r="M15" s="17" t="str">
        <f>IF(A15="","",VLOOKUP(A15,[7]令和3年度契約状況調査票!$F:$AR,27,FALSE))</f>
        <v/>
      </c>
      <c r="N15" s="17" t="str">
        <f>IF(A15="","",IF(VLOOKUP(A15,[7]令和3年度契約状況調査票!$F:$AR,27,FALSE)="国所管",VLOOKUP(A15,[7]令和3年度契約状況調査票!$F:$AR,21,FALSE),""))</f>
        <v/>
      </c>
      <c r="O15" s="19" t="str">
        <f>IF(A15="","",IF(AND(Q15="○",P15="分担契約/単価契約"),"単価契約"&amp;CHAR(10)&amp;"予定調達総額 "&amp;TEXT(VLOOKUP(A15,[7]令和3年度契約状況調査票!$F:$AR,15,FALSE),"#,##0円")&amp;"(B)"&amp;CHAR(10)&amp;"分担契約"&amp;CHAR(10)&amp;VLOOKUP(A15,[7]令和3年度契約状況調査票!$F:$AR,31,FALSE),IF(AND(Q15="○",P15="分担契約"),"分担契約"&amp;CHAR(10)&amp;"契約総額 "&amp;TEXT(VLOOKUP(A15,[7]令和3年度契約状況調査票!$F:$AR,15,FALSE),"#,##0円")&amp;"(B)"&amp;CHAR(10)&amp;VLOOKUP(A15,[7]令和3年度契約状況調査票!$F:$AR,31,FALSE),(IF(P15="分担契約/単価契約","単価契約"&amp;CHAR(10)&amp;"予定調達総額 "&amp;TEXT(VLOOKUP(A15,[7]令和3年度契約状況調査票!$F:$AR,15,FALSE),"#,##0円")&amp;CHAR(10)&amp;"分担契約"&amp;CHAR(10)&amp;VLOOKUP(A15,[7]令和3年度契約状況調査票!$F:$AR,31,FALSE),IF(P15="分担契約","分担契約"&amp;CHAR(10)&amp;"契約総額 "&amp;TEXT(VLOOKUP(A15,[7]令和3年度契約状況調査票!$F:$AR,15,FALSE),"#,##0円")&amp;CHAR(10)&amp;VLOOKUP(A15,[7]令和3年度契約状況調査票!$F:$AR,31,FALSE),IF(P15="単価契約","単価契約"&amp;CHAR(10)&amp;"予定調達総額 "&amp;TEXT(VLOOKUP(A15,[7]令和3年度契約状況調査票!$F:$AR,15,FALSE),"#,##0円")&amp;CHAR(10)&amp;VLOOKUP(A15,[7]令和3年度契約状況調査票!$F:$AR,31,FALSE),VLOOKUP(A15,[7]令和3年度契約状況調査票!$F:$AR,31,FALSE))))))))</f>
        <v/>
      </c>
      <c r="P15" s="9" t="str">
        <f>IF(A15="","",VLOOKUP(A15,[7]令和3年度契約状況調査票!$F:$BY,52,FALSE))</f>
        <v/>
      </c>
    </row>
    <row r="16" spans="1:17" s="9" customFormat="1" ht="67.5" customHeight="1">
      <c r="A16" s="10" t="str">
        <f>IF(MAX([7]令和3年度契約状況調査票!F12:F256)&gt;=ROW()-5,ROW()-5,"")</f>
        <v/>
      </c>
      <c r="B16" s="11" t="str">
        <f>IF(A16="","",VLOOKUP(A16,[7]令和3年度契約状況調査票!$F:$AR,4,FALSE))</f>
        <v/>
      </c>
      <c r="C16" s="12" t="str">
        <f>IF(A16="","",VLOOKUP(A16,[7]令和3年度契約状況調査票!$F:$AR,5,FALSE))</f>
        <v/>
      </c>
      <c r="D16" s="13" t="str">
        <f>IF(A16="","",VLOOKUP(A16,[7]令和3年度契約状況調査票!$F:$AR,8,FALSE))</f>
        <v/>
      </c>
      <c r="E16" s="11" t="str">
        <f>IF(A16="","",VLOOKUP(A16,[7]令和3年度契約状況調査票!$F:$AR,9,FALSE))</f>
        <v/>
      </c>
      <c r="F16" s="14" t="str">
        <f>IF(A16="","",VLOOKUP(A16,[7]令和3年度契約状況調査票!$F:$AR,10,FALSE))</f>
        <v/>
      </c>
      <c r="G16" s="15" t="str">
        <f>IF(A16="","",VLOOKUP(A16,[7]令和3年度契約状況調査票!$F:$AR,30,FALSE))</f>
        <v/>
      </c>
      <c r="H16" s="16" t="str">
        <f>IF(A16="","",IF(VLOOKUP(A16,[7]令和3年度契約状況調査票!$F:$AR,13,FALSE)="他官署で調達手続きを実施のため","他官署で調達手続きを実施のため",IF(VLOOKUP(A16,[7]令和3年度契約状況調査票!$F:$AR,20,FALSE)="②同種の他の契約の予定価格を類推されるおそれがあるため公表しない","同種の他の契約の予定価格を類推されるおそれがあるため公表しない",IF(VLOOKUP(A16,[7]令和3年度契約状況調査票!$F:$AR,20,FALSE)="－","－",IF(VLOOKUP(A16,[7]令和3年度契約状況調査票!$F:$AR,6,FALSE)&lt;&gt;"",TEXT(VLOOKUP(A16,[7]令和3年度契約状況調査票!$F:$AR,13,FALSE),"#,##0円")&amp;CHAR(10)&amp;"(A)",VLOOKUP(A16,[7]令和3年度契約状況調査票!$F:$AR,13,FALSE))))))</f>
        <v/>
      </c>
      <c r="I16" s="16" t="str">
        <f>IF(A16="","",VLOOKUP(A16,[7]令和3年度契約状況調査票!$F:$AR,14,FALSE))</f>
        <v/>
      </c>
      <c r="J16" s="17" t="str">
        <f>IF(A16="","",IF(VLOOKUP(A16,[7]令和3年度契約状況調査票!$F:$AR,13,FALSE)="他官署で調達手続きを実施のため","－",IF(VLOOKUP(A16,[7]令和3年度契約状況調査票!$F:$AR,20,FALSE)="②同種の他の契約の予定価格を類推されるおそれがあるため公表しない","－",IF(VLOOKUP(A16,[7]令和3年度契約状況調査票!$F:$AR,20,FALSE)="－","－",IF(VLOOKUP(A16,[7]令和3年度契約状況調査票!$F:$AR,6,FALSE)&lt;&gt;"",TEXT(VLOOKUP(A16,[7]令和3年度契約状況調査票!$F:$AR,16,FALSE),"#.0%")&amp;CHAR(10)&amp;"(B/A×100)",VLOOKUP(A16,[7]令和3年度契約状況調査票!$F:$AR,16,FALSE))))))</f>
        <v/>
      </c>
      <c r="K16" s="18"/>
      <c r="L16" s="17" t="str">
        <f>IF(A16="","",IF(VLOOKUP(A16,[7]令和3年度契約状況調査票!$F:$AR,26,FALSE)="①公益社団法人","公社",IF(VLOOKUP(A16,[7]令和3年度契約状況調査票!$F:$AR,26,FALSE)="②公益財団法人","公財","")))</f>
        <v/>
      </c>
      <c r="M16" s="17" t="str">
        <f>IF(A16="","",VLOOKUP(A16,[7]令和3年度契約状況調査票!$F:$AR,27,FALSE))</f>
        <v/>
      </c>
      <c r="N16" s="17" t="str">
        <f>IF(A16="","",IF(VLOOKUP(A16,[7]令和3年度契約状況調査票!$F:$AR,27,FALSE)="国所管",VLOOKUP(A16,[7]令和3年度契約状況調査票!$F:$AR,21,FALSE),""))</f>
        <v/>
      </c>
      <c r="O16" s="19" t="str">
        <f>IF(A16="","",IF(AND(Q16="○",P16="分担契約/単価契約"),"単価契約"&amp;CHAR(10)&amp;"予定調達総額 "&amp;TEXT(VLOOKUP(A16,[7]令和3年度契約状況調査票!$F:$AR,15,FALSE),"#,##0円")&amp;"(B)"&amp;CHAR(10)&amp;"分担契約"&amp;CHAR(10)&amp;VLOOKUP(A16,[7]令和3年度契約状況調査票!$F:$AR,31,FALSE),IF(AND(Q16="○",P16="分担契約"),"分担契約"&amp;CHAR(10)&amp;"契約総額 "&amp;TEXT(VLOOKUP(A16,[7]令和3年度契約状況調査票!$F:$AR,15,FALSE),"#,##0円")&amp;"(B)"&amp;CHAR(10)&amp;VLOOKUP(A16,[7]令和3年度契約状況調査票!$F:$AR,31,FALSE),(IF(P16="分担契約/単価契約","単価契約"&amp;CHAR(10)&amp;"予定調達総額 "&amp;TEXT(VLOOKUP(A16,[7]令和3年度契約状況調査票!$F:$AR,15,FALSE),"#,##0円")&amp;CHAR(10)&amp;"分担契約"&amp;CHAR(10)&amp;VLOOKUP(A16,[7]令和3年度契約状況調査票!$F:$AR,31,FALSE),IF(P16="分担契約","分担契約"&amp;CHAR(10)&amp;"契約総額 "&amp;TEXT(VLOOKUP(A16,[7]令和3年度契約状況調査票!$F:$AR,15,FALSE),"#,##0円")&amp;CHAR(10)&amp;VLOOKUP(A16,[7]令和3年度契約状況調査票!$F:$AR,31,FALSE),IF(P16="単価契約","単価契約"&amp;CHAR(10)&amp;"予定調達総額 "&amp;TEXT(VLOOKUP(A16,[7]令和3年度契約状況調査票!$F:$AR,15,FALSE),"#,##0円")&amp;CHAR(10)&amp;VLOOKUP(A16,[7]令和3年度契約状況調査票!$F:$AR,31,FALSE),VLOOKUP(A16,[7]令和3年度契約状況調査票!$F:$AR,31,FALSE))))))))</f>
        <v/>
      </c>
      <c r="P16" s="9" t="str">
        <f>IF(A16="","",VLOOKUP(A16,[7]令和3年度契約状況調査票!$F:$BY,52,FALSE))</f>
        <v/>
      </c>
    </row>
    <row r="17" spans="1:16" s="9" customFormat="1" ht="60" customHeight="1">
      <c r="A17" s="10" t="str">
        <f>IF(MAX([7]令和3年度契約状況調査票!F12:F257)&gt;=ROW()-5,ROW()-5,"")</f>
        <v/>
      </c>
      <c r="B17" s="11" t="str">
        <f>IF(A17="","",VLOOKUP(A17,[7]令和3年度契約状況調査票!$F:$AR,4,FALSE))</f>
        <v/>
      </c>
      <c r="C17" s="12" t="str">
        <f>IF(A17="","",VLOOKUP(A17,[7]令和3年度契約状況調査票!$F:$AR,5,FALSE))</f>
        <v/>
      </c>
      <c r="D17" s="13" t="str">
        <f>IF(A17="","",VLOOKUP(A17,[7]令和3年度契約状況調査票!$F:$AR,8,FALSE))</f>
        <v/>
      </c>
      <c r="E17" s="11" t="str">
        <f>IF(A17="","",VLOOKUP(A17,[7]令和3年度契約状況調査票!$F:$AR,9,FALSE))</f>
        <v/>
      </c>
      <c r="F17" s="14" t="str">
        <f>IF(A17="","",VLOOKUP(A17,[7]令和3年度契約状況調査票!$F:$AR,10,FALSE))</f>
        <v/>
      </c>
      <c r="G17" s="15" t="str">
        <f>IF(A17="","",VLOOKUP(A17,[7]令和3年度契約状況調査票!$F:$AR,30,FALSE))</f>
        <v/>
      </c>
      <c r="H17" s="16" t="str">
        <f>IF(A17="","",IF(VLOOKUP(A17,[7]令和3年度契約状況調査票!$F:$AR,13,FALSE)="他官署で調達手続きを実施のため","他官署で調達手続きを実施のため",IF(VLOOKUP(A17,[7]令和3年度契約状況調査票!$F:$AR,20,FALSE)="②同種の他の契約の予定価格を類推されるおそれがあるため公表しない","同種の他の契約の予定価格を類推されるおそれがあるため公表しない",IF(VLOOKUP(A17,[7]令和3年度契約状況調査票!$F:$AR,20,FALSE)="－","－",IF(VLOOKUP(A17,[7]令和3年度契約状況調査票!$F:$AR,6,FALSE)&lt;&gt;"",TEXT(VLOOKUP(A17,[7]令和3年度契約状況調査票!$F:$AR,13,FALSE),"#,##0円")&amp;CHAR(10)&amp;"(A)",VLOOKUP(A17,[7]令和3年度契約状況調査票!$F:$AR,13,FALSE))))))</f>
        <v/>
      </c>
      <c r="I17" s="16" t="str">
        <f>IF(A17="","",VLOOKUP(A17,[7]令和3年度契約状況調査票!$F:$AR,14,FALSE))</f>
        <v/>
      </c>
      <c r="J17" s="17" t="str">
        <f>IF(A17="","",IF(VLOOKUP(A17,[7]令和3年度契約状況調査票!$F:$AR,13,FALSE)="他官署で調達手続きを実施のため","－",IF(VLOOKUP(A17,[7]令和3年度契約状況調査票!$F:$AR,20,FALSE)="②同種の他の契約の予定価格を類推されるおそれがあるため公表しない","－",IF(VLOOKUP(A17,[7]令和3年度契約状況調査票!$F:$AR,20,FALSE)="－","－",IF(VLOOKUP(A17,[7]令和3年度契約状況調査票!$F:$AR,6,FALSE)&lt;&gt;"",TEXT(VLOOKUP(A17,[7]令和3年度契約状況調査票!$F:$AR,16,FALSE),"#.0%")&amp;CHAR(10)&amp;"(B/A×100)",VLOOKUP(A17,[7]令和3年度契約状況調査票!$F:$AR,16,FALSE))))))</f>
        <v/>
      </c>
      <c r="K17" s="18"/>
      <c r="L17" s="17" t="str">
        <f>IF(A17="","",IF(VLOOKUP(A17,[7]令和3年度契約状況調査票!$F:$AR,26,FALSE)="①公益社団法人","公社",IF(VLOOKUP(A17,[7]令和3年度契約状況調査票!$F:$AR,26,FALSE)="②公益財団法人","公財","")))</f>
        <v/>
      </c>
      <c r="M17" s="17" t="str">
        <f>IF(A17="","",VLOOKUP(A17,[7]令和3年度契約状況調査票!$F:$AR,27,FALSE))</f>
        <v/>
      </c>
      <c r="N17" s="17" t="str">
        <f>IF(A17="","",IF(VLOOKUP(A17,[7]令和3年度契約状況調査票!$F:$AR,27,FALSE)="国所管",VLOOKUP(A17,[7]令和3年度契約状況調査票!$F:$AR,21,FALSE),""))</f>
        <v/>
      </c>
      <c r="O17" s="19" t="str">
        <f>IF(A17="","",IF(AND(Q17="○",P17="分担契約/単価契約"),"単価契約"&amp;CHAR(10)&amp;"予定調達総額 "&amp;TEXT(VLOOKUP(A17,[7]令和3年度契約状況調査票!$F:$AR,15,FALSE),"#,##0円")&amp;"(B)"&amp;CHAR(10)&amp;"分担契約"&amp;CHAR(10)&amp;VLOOKUP(A17,[7]令和3年度契約状況調査票!$F:$AR,31,FALSE),IF(AND(Q17="○",P17="分担契約"),"分担契約"&amp;CHAR(10)&amp;"契約総額 "&amp;TEXT(VLOOKUP(A17,[7]令和3年度契約状況調査票!$F:$AR,15,FALSE),"#,##0円")&amp;"(B)"&amp;CHAR(10)&amp;VLOOKUP(A17,[7]令和3年度契約状況調査票!$F:$AR,31,FALSE),(IF(P17="分担契約/単価契約","単価契約"&amp;CHAR(10)&amp;"予定調達総額 "&amp;TEXT(VLOOKUP(A17,[7]令和3年度契約状況調査票!$F:$AR,15,FALSE),"#,##0円")&amp;CHAR(10)&amp;"分担契約"&amp;CHAR(10)&amp;VLOOKUP(A17,[7]令和3年度契約状況調査票!$F:$AR,31,FALSE),IF(P17="分担契約","分担契約"&amp;CHAR(10)&amp;"契約総額 "&amp;TEXT(VLOOKUP(A17,[7]令和3年度契約状況調査票!$F:$AR,15,FALSE),"#,##0円")&amp;CHAR(10)&amp;VLOOKUP(A17,[7]令和3年度契約状況調査票!$F:$AR,31,FALSE),IF(P17="単価契約","単価契約"&amp;CHAR(10)&amp;"予定調達総額 "&amp;TEXT(VLOOKUP(A17,[7]令和3年度契約状況調査票!$F:$AR,15,FALSE),"#,##0円")&amp;CHAR(10)&amp;VLOOKUP(A17,[7]令和3年度契約状況調査票!$F:$AR,31,FALSE),VLOOKUP(A17,[7]令和3年度契約状況調査票!$F:$AR,31,FALSE))))))))</f>
        <v/>
      </c>
      <c r="P17" s="9" t="str">
        <f>IF(A17="","",VLOOKUP(A17,[7]令和3年度契約状況調査票!$F:$BY,52,FALSE))</f>
        <v/>
      </c>
    </row>
    <row r="18" spans="1:16" s="9" customFormat="1" ht="60" customHeight="1">
      <c r="A18" s="10" t="str">
        <f>IF(MAX([7]令和3年度契約状況調査票!F13:F258)&gt;=ROW()-5,ROW()-5,"")</f>
        <v/>
      </c>
      <c r="B18" s="11" t="str">
        <f>IF(A18="","",VLOOKUP(A18,[7]令和3年度契約状況調査票!$F:$AR,4,FALSE))</f>
        <v/>
      </c>
      <c r="C18" s="12" t="str">
        <f>IF(A18="","",VLOOKUP(A18,[7]令和3年度契約状況調査票!$F:$AR,5,FALSE))</f>
        <v/>
      </c>
      <c r="D18" s="13" t="str">
        <f>IF(A18="","",VLOOKUP(A18,[7]令和3年度契約状況調査票!$F:$AR,8,FALSE))</f>
        <v/>
      </c>
      <c r="E18" s="11" t="str">
        <f>IF(A18="","",VLOOKUP(A18,[7]令和3年度契約状況調査票!$F:$AR,9,FALSE))</f>
        <v/>
      </c>
      <c r="F18" s="14" t="str">
        <f>IF(A18="","",VLOOKUP(A18,[7]令和3年度契約状況調査票!$F:$AR,10,FALSE))</f>
        <v/>
      </c>
      <c r="G18" s="15" t="str">
        <f>IF(A18="","",VLOOKUP(A18,[7]令和3年度契約状況調査票!$F:$AR,30,FALSE))</f>
        <v/>
      </c>
      <c r="H18" s="16" t="str">
        <f>IF(A18="","",IF(VLOOKUP(A18,[7]令和3年度契約状況調査票!$F:$AR,13,FALSE)="他官署で調達手続きを実施のため","他官署で調達手続きを実施のため",IF(VLOOKUP(A18,[7]令和3年度契約状況調査票!$F:$AR,20,FALSE)="②同種の他の契約の予定価格を類推されるおそれがあるため公表しない","同種の他の契約の予定価格を類推されるおそれがあるため公表しない",IF(VLOOKUP(A18,[7]令和3年度契約状況調査票!$F:$AR,20,FALSE)="－","－",IF(VLOOKUP(A18,[7]令和3年度契約状況調査票!$F:$AR,6,FALSE)&lt;&gt;"",TEXT(VLOOKUP(A18,[7]令和3年度契約状況調査票!$F:$AR,13,FALSE),"#,##0円")&amp;CHAR(10)&amp;"(A)",VLOOKUP(A18,[7]令和3年度契約状況調査票!$F:$AR,13,FALSE))))))</f>
        <v/>
      </c>
      <c r="I18" s="16" t="str">
        <f>IF(A18="","",VLOOKUP(A18,[7]令和3年度契約状況調査票!$F:$AR,14,FALSE))</f>
        <v/>
      </c>
      <c r="J18" s="17" t="str">
        <f>IF(A18="","",IF(VLOOKUP(A18,[7]令和3年度契約状況調査票!$F:$AR,13,FALSE)="他官署で調達手続きを実施のため","－",IF(VLOOKUP(A18,[7]令和3年度契約状況調査票!$F:$AR,20,FALSE)="②同種の他の契約の予定価格を類推されるおそれがあるため公表しない","－",IF(VLOOKUP(A18,[7]令和3年度契約状況調査票!$F:$AR,20,FALSE)="－","－",IF(VLOOKUP(A18,[7]令和3年度契約状況調査票!$F:$AR,6,FALSE)&lt;&gt;"",TEXT(VLOOKUP(A18,[7]令和3年度契約状況調査票!$F:$AR,16,FALSE),"#.0%")&amp;CHAR(10)&amp;"(B/A×100)",VLOOKUP(A18,[7]令和3年度契約状況調査票!$F:$AR,16,FALSE))))))</f>
        <v/>
      </c>
      <c r="K18" s="18"/>
      <c r="L18" s="17" t="str">
        <f>IF(A18="","",IF(VLOOKUP(A18,[7]令和3年度契約状況調査票!$F:$AR,26,FALSE)="①公益社団法人","公社",IF(VLOOKUP(A18,[7]令和3年度契約状況調査票!$F:$AR,26,FALSE)="②公益財団法人","公財","")))</f>
        <v/>
      </c>
      <c r="M18" s="17" t="str">
        <f>IF(A18="","",VLOOKUP(A18,[7]令和3年度契約状況調査票!$F:$AR,27,FALSE))</f>
        <v/>
      </c>
      <c r="N18" s="17" t="str">
        <f>IF(A18="","",IF(VLOOKUP(A18,[7]令和3年度契約状況調査票!$F:$AR,27,FALSE)="国所管",VLOOKUP(A18,[7]令和3年度契約状況調査票!$F:$AR,21,FALSE),""))</f>
        <v/>
      </c>
      <c r="O18" s="19" t="str">
        <f>IF(A18="","",IF(AND(Q18="○",P18="分担契約/単価契約"),"単価契約"&amp;CHAR(10)&amp;"予定調達総額 "&amp;TEXT(VLOOKUP(A18,[7]令和3年度契約状況調査票!$F:$AR,15,FALSE),"#,##0円")&amp;"(B)"&amp;CHAR(10)&amp;"分担契約"&amp;CHAR(10)&amp;VLOOKUP(A18,[7]令和3年度契約状況調査票!$F:$AR,31,FALSE),IF(AND(Q18="○",P18="分担契約"),"分担契約"&amp;CHAR(10)&amp;"契約総額 "&amp;TEXT(VLOOKUP(A18,[7]令和3年度契約状況調査票!$F:$AR,15,FALSE),"#,##0円")&amp;"(B)"&amp;CHAR(10)&amp;VLOOKUP(A18,[7]令和3年度契約状況調査票!$F:$AR,31,FALSE),(IF(P18="分担契約/単価契約","単価契約"&amp;CHAR(10)&amp;"予定調達総額 "&amp;TEXT(VLOOKUP(A18,[7]令和3年度契約状況調査票!$F:$AR,15,FALSE),"#,##0円")&amp;CHAR(10)&amp;"分担契約"&amp;CHAR(10)&amp;VLOOKUP(A18,[7]令和3年度契約状況調査票!$F:$AR,31,FALSE),IF(P18="分担契約","分担契約"&amp;CHAR(10)&amp;"契約総額 "&amp;TEXT(VLOOKUP(A18,[7]令和3年度契約状況調査票!$F:$AR,15,FALSE),"#,##0円")&amp;CHAR(10)&amp;VLOOKUP(A18,[7]令和3年度契約状況調査票!$F:$AR,31,FALSE),IF(P18="単価契約","単価契約"&amp;CHAR(10)&amp;"予定調達総額 "&amp;TEXT(VLOOKUP(A18,[7]令和3年度契約状況調査票!$F:$AR,15,FALSE),"#,##0円")&amp;CHAR(10)&amp;VLOOKUP(A18,[7]令和3年度契約状況調査票!$F:$AR,31,FALSE),VLOOKUP(A18,[7]令和3年度契約状況調査票!$F:$AR,31,FALSE))))))))</f>
        <v/>
      </c>
      <c r="P18" s="9" t="str">
        <f>IF(A18="","",VLOOKUP(A18,[7]令和3年度契約状況調査票!$F:$BY,52,FALSE))</f>
        <v/>
      </c>
    </row>
    <row r="19" spans="1:16" s="9" customFormat="1" ht="96.75" customHeight="1">
      <c r="A19" s="10" t="str">
        <f>IF(MAX([7]令和3年度契約状況調査票!F14:F259)&gt;=ROW()-5,ROW()-5,"")</f>
        <v/>
      </c>
      <c r="B19" s="11" t="str">
        <f>IF(A19="","",VLOOKUP(A19,[7]令和3年度契約状況調査票!$F:$AR,4,FALSE))</f>
        <v/>
      </c>
      <c r="C19" s="12" t="str">
        <f>IF(A19="","",VLOOKUP(A19,[7]令和3年度契約状況調査票!$F:$AR,5,FALSE))</f>
        <v/>
      </c>
      <c r="D19" s="13" t="str">
        <f>IF(A19="","",VLOOKUP(A19,[7]令和3年度契約状況調査票!$F:$AR,8,FALSE))</f>
        <v/>
      </c>
      <c r="E19" s="11" t="str">
        <f>IF(A19="","",VLOOKUP(A19,[7]令和3年度契約状況調査票!$F:$AR,9,FALSE))</f>
        <v/>
      </c>
      <c r="F19" s="14" t="str">
        <f>IF(A19="","",VLOOKUP(A19,[7]令和3年度契約状況調査票!$F:$AR,10,FALSE))</f>
        <v/>
      </c>
      <c r="G19" s="15" t="str">
        <f>IF(A19="","",VLOOKUP(A19,[7]令和3年度契約状況調査票!$F:$AR,30,FALSE))</f>
        <v/>
      </c>
      <c r="H19" s="16" t="str">
        <f>IF(A19="","",IF(VLOOKUP(A19,[7]令和3年度契約状況調査票!$F:$AR,13,FALSE)="他官署で調達手続きを実施のため","他官署で調達手続きを実施のため",IF(VLOOKUP(A19,[7]令和3年度契約状況調査票!$F:$AR,20,FALSE)="②同種の他の契約の予定価格を類推されるおそれがあるため公表しない","同種の他の契約の予定価格を類推されるおそれがあるため公表しない",IF(VLOOKUP(A19,[7]令和3年度契約状況調査票!$F:$AR,20,FALSE)="－","－",IF(VLOOKUP(A19,[7]令和3年度契約状況調査票!$F:$AR,6,FALSE)&lt;&gt;"",TEXT(VLOOKUP(A19,[7]令和3年度契約状況調査票!$F:$AR,13,FALSE),"#,##0円")&amp;CHAR(10)&amp;"(A)",VLOOKUP(A19,[7]令和3年度契約状況調査票!$F:$AR,13,FALSE))))))</f>
        <v/>
      </c>
      <c r="I19" s="16" t="str">
        <f>IF(A19="","",VLOOKUP(A19,[7]令和3年度契約状況調査票!$F:$AR,14,FALSE))</f>
        <v/>
      </c>
      <c r="J19" s="17" t="str">
        <f>IF(A19="","",IF(VLOOKUP(A19,[7]令和3年度契約状況調査票!$F:$AR,13,FALSE)="他官署で調達手続きを実施のため","－",IF(VLOOKUP(A19,[7]令和3年度契約状況調査票!$F:$AR,20,FALSE)="②同種の他の契約の予定価格を類推されるおそれがあるため公表しない","－",IF(VLOOKUP(A19,[7]令和3年度契約状況調査票!$F:$AR,20,FALSE)="－","－",IF(VLOOKUP(A19,[7]令和3年度契約状況調査票!$F:$AR,6,FALSE)&lt;&gt;"",TEXT(VLOOKUP(A19,[7]令和3年度契約状況調査票!$F:$AR,16,FALSE),"#.0%")&amp;CHAR(10)&amp;"(B/A×100)",VLOOKUP(A19,[7]令和3年度契約状況調査票!$F:$AR,16,FALSE))))))</f>
        <v/>
      </c>
      <c r="K19" s="18"/>
      <c r="L19" s="17" t="str">
        <f>IF(A19="","",IF(VLOOKUP(A19,[7]令和3年度契約状況調査票!$F:$AR,26,FALSE)="①公益社団法人","公社",IF(VLOOKUP(A19,[7]令和3年度契約状況調査票!$F:$AR,26,FALSE)="②公益財団法人","公財","")))</f>
        <v/>
      </c>
      <c r="M19" s="17" t="str">
        <f>IF(A19="","",VLOOKUP(A19,[7]令和3年度契約状況調査票!$F:$AR,27,FALSE))</f>
        <v/>
      </c>
      <c r="N19" s="17" t="str">
        <f>IF(A19="","",IF(VLOOKUP(A19,[7]令和3年度契約状況調査票!$F:$AR,27,FALSE)="国所管",VLOOKUP(A19,[7]令和3年度契約状況調査票!$F:$AR,21,FALSE),""))</f>
        <v/>
      </c>
      <c r="O19" s="19" t="str">
        <f>IF(A19="","",IF(AND(Q19="○",P19="分担契約/単価契約"),"単価契約"&amp;CHAR(10)&amp;"予定調達総額 "&amp;TEXT(VLOOKUP(A19,[7]令和3年度契約状況調査票!$F:$AR,15,FALSE),"#,##0円")&amp;"(B)"&amp;CHAR(10)&amp;"分担契約"&amp;CHAR(10)&amp;VLOOKUP(A19,[7]令和3年度契約状況調査票!$F:$AR,31,FALSE),IF(AND(Q19="○",P19="分担契約"),"分担契約"&amp;CHAR(10)&amp;"契約総額 "&amp;TEXT(VLOOKUP(A19,[7]令和3年度契約状況調査票!$F:$AR,15,FALSE),"#,##0円")&amp;"(B)"&amp;CHAR(10)&amp;VLOOKUP(A19,[7]令和3年度契約状況調査票!$F:$AR,31,FALSE),(IF(P19="分担契約/単価契約","単価契約"&amp;CHAR(10)&amp;"予定調達総額 "&amp;TEXT(VLOOKUP(A19,[7]令和3年度契約状況調査票!$F:$AR,15,FALSE),"#,##0円")&amp;CHAR(10)&amp;"分担契約"&amp;CHAR(10)&amp;VLOOKUP(A19,[7]令和3年度契約状況調査票!$F:$AR,31,FALSE),IF(P19="分担契約","分担契約"&amp;CHAR(10)&amp;"契約総額 "&amp;TEXT(VLOOKUP(A19,[7]令和3年度契約状況調査票!$F:$AR,15,FALSE),"#,##0円")&amp;CHAR(10)&amp;VLOOKUP(A19,[7]令和3年度契約状況調査票!$F:$AR,31,FALSE),IF(P19="単価契約","単価契約"&amp;CHAR(10)&amp;"予定調達総額 "&amp;TEXT(VLOOKUP(A19,[7]令和3年度契約状況調査票!$F:$AR,15,FALSE),"#,##0円")&amp;CHAR(10)&amp;VLOOKUP(A19,[7]令和3年度契約状況調査票!$F:$AR,31,FALSE),VLOOKUP(A19,[7]令和3年度契約状況調査票!$F:$AR,31,FALSE))))))))</f>
        <v/>
      </c>
      <c r="P19" s="9" t="str">
        <f>IF(A19="","",VLOOKUP(A19,[7]令和3年度契約状況調査票!$F:$BY,52,FALSE))</f>
        <v/>
      </c>
    </row>
    <row r="20" spans="1:16" s="9" customFormat="1" ht="120.75" customHeight="1">
      <c r="A20" s="10" t="str">
        <f>IF(MAX([7]令和3年度契約状況調査票!F15:F260)&gt;=ROW()-5,ROW()-5,"")</f>
        <v/>
      </c>
      <c r="B20" s="11" t="str">
        <f>IF(A20="","",VLOOKUP(A20,[7]令和3年度契約状況調査票!$F:$AR,4,FALSE))</f>
        <v/>
      </c>
      <c r="C20" s="12" t="str">
        <f>IF(A20="","",VLOOKUP(A20,[7]令和3年度契約状況調査票!$F:$AR,5,FALSE))</f>
        <v/>
      </c>
      <c r="D20" s="13" t="str">
        <f>IF(A20="","",VLOOKUP(A20,[7]令和3年度契約状況調査票!$F:$AR,8,FALSE))</f>
        <v/>
      </c>
      <c r="E20" s="11" t="str">
        <f>IF(A20="","",VLOOKUP(A20,[7]令和3年度契約状況調査票!$F:$AR,9,FALSE))</f>
        <v/>
      </c>
      <c r="F20" s="14" t="str">
        <f>IF(A20="","",VLOOKUP(A20,[7]令和3年度契約状況調査票!$F:$AR,10,FALSE))</f>
        <v/>
      </c>
      <c r="G20" s="15" t="str">
        <f>IF(A20="","",VLOOKUP(A20,[7]令和3年度契約状況調査票!$F:$AR,30,FALSE))</f>
        <v/>
      </c>
      <c r="H20" s="16" t="str">
        <f>IF(A20="","",IF(VLOOKUP(A20,[7]令和3年度契約状況調査票!$F:$AR,13,FALSE)="他官署で調達手続きを実施のため","他官署で調達手続きを実施のため",IF(VLOOKUP(A20,[7]令和3年度契約状況調査票!$F:$AR,20,FALSE)="②同種の他の契約の予定価格を類推されるおそれがあるため公表しない","同種の他の契約の予定価格を類推されるおそれがあるため公表しない",IF(VLOOKUP(A20,[7]令和3年度契約状況調査票!$F:$AR,20,FALSE)="－","－",IF(VLOOKUP(A20,[7]令和3年度契約状況調査票!$F:$AR,6,FALSE)&lt;&gt;"",TEXT(VLOOKUP(A20,[7]令和3年度契約状況調査票!$F:$AR,13,FALSE),"#,##0円")&amp;CHAR(10)&amp;"(A)",VLOOKUP(A20,[7]令和3年度契約状況調査票!$F:$AR,13,FALSE))))))</f>
        <v/>
      </c>
      <c r="I20" s="16" t="str">
        <f>IF(A20="","",VLOOKUP(A20,[7]令和3年度契約状況調査票!$F:$AR,14,FALSE))</f>
        <v/>
      </c>
      <c r="J20" s="17" t="str">
        <f>IF(A20="","",IF(VLOOKUP(A20,[7]令和3年度契約状況調査票!$F:$AR,13,FALSE)="他官署で調達手続きを実施のため","－",IF(VLOOKUP(A20,[7]令和3年度契約状況調査票!$F:$AR,20,FALSE)="②同種の他の契約の予定価格を類推されるおそれがあるため公表しない","－",IF(VLOOKUP(A20,[7]令和3年度契約状況調査票!$F:$AR,20,FALSE)="－","－",IF(VLOOKUP(A20,[7]令和3年度契約状況調査票!$F:$AR,6,FALSE)&lt;&gt;"",TEXT(VLOOKUP(A20,[7]令和3年度契約状況調査票!$F:$AR,16,FALSE),"#.0%")&amp;CHAR(10)&amp;"(B/A×100)",VLOOKUP(A20,[7]令和3年度契約状況調査票!$F:$AR,16,FALSE))))))</f>
        <v/>
      </c>
      <c r="K20" s="18"/>
      <c r="L20" s="17" t="str">
        <f>IF(A20="","",IF(VLOOKUP(A20,[7]令和3年度契約状況調査票!$F:$AR,26,FALSE)="①公益社団法人","公社",IF(VLOOKUP(A20,[7]令和3年度契約状況調査票!$F:$AR,26,FALSE)="②公益財団法人","公財","")))</f>
        <v/>
      </c>
      <c r="M20" s="17" t="str">
        <f>IF(A20="","",VLOOKUP(A20,[7]令和3年度契約状況調査票!$F:$AR,27,FALSE))</f>
        <v/>
      </c>
      <c r="N20" s="17" t="str">
        <f>IF(A20="","",IF(VLOOKUP(A20,[7]令和3年度契約状況調査票!$F:$AR,27,FALSE)="国所管",VLOOKUP(A20,[7]令和3年度契約状況調査票!$F:$AR,21,FALSE),""))</f>
        <v/>
      </c>
      <c r="O20" s="19" t="str">
        <f>IF(A20="","",IF(AND(Q20="○",P20="分担契約/単価契約"),"単価契約"&amp;CHAR(10)&amp;"予定調達総額 "&amp;TEXT(VLOOKUP(A20,[7]令和3年度契約状況調査票!$F:$AR,15,FALSE),"#,##0円")&amp;"(B)"&amp;CHAR(10)&amp;"分担契約"&amp;CHAR(10)&amp;VLOOKUP(A20,[7]令和3年度契約状況調査票!$F:$AR,31,FALSE),IF(AND(Q20="○",P20="分担契約"),"分担契約"&amp;CHAR(10)&amp;"契約総額 "&amp;TEXT(VLOOKUP(A20,[7]令和3年度契約状況調査票!$F:$AR,15,FALSE),"#,##0円")&amp;"(B)"&amp;CHAR(10)&amp;VLOOKUP(A20,[7]令和3年度契約状況調査票!$F:$AR,31,FALSE),(IF(P20="分担契約/単価契約","単価契約"&amp;CHAR(10)&amp;"予定調達総額 "&amp;TEXT(VLOOKUP(A20,[7]令和3年度契約状況調査票!$F:$AR,15,FALSE),"#,##0円")&amp;CHAR(10)&amp;"分担契約"&amp;CHAR(10)&amp;VLOOKUP(A20,[7]令和3年度契約状況調査票!$F:$AR,31,FALSE),IF(P20="分担契約","分担契約"&amp;CHAR(10)&amp;"契約総額 "&amp;TEXT(VLOOKUP(A20,[7]令和3年度契約状況調査票!$F:$AR,15,FALSE),"#,##0円")&amp;CHAR(10)&amp;VLOOKUP(A20,[7]令和3年度契約状況調査票!$F:$AR,31,FALSE),IF(P20="単価契約","単価契約"&amp;CHAR(10)&amp;"予定調達総額 "&amp;TEXT(VLOOKUP(A20,[7]令和3年度契約状況調査票!$F:$AR,15,FALSE),"#,##0円")&amp;CHAR(10)&amp;VLOOKUP(A20,[7]令和3年度契約状況調査票!$F:$AR,31,FALSE),VLOOKUP(A20,[7]令和3年度契約状況調査票!$F:$AR,31,FALSE))))))))</f>
        <v/>
      </c>
      <c r="P20" s="9" t="str">
        <f>IF(A20="","",VLOOKUP(A20,[7]令和3年度契約状況調査票!$F:$BY,52,FALSE))</f>
        <v/>
      </c>
    </row>
    <row r="21" spans="1:16" s="9" customFormat="1" ht="86.25" customHeight="1">
      <c r="A21" s="10" t="str">
        <f>IF(MAX([7]令和3年度契約状況調査票!F16:F261)&gt;=ROW()-5,ROW()-5,"")</f>
        <v/>
      </c>
      <c r="B21" s="11" t="str">
        <f>IF(A21="","",VLOOKUP(A21,[7]令和3年度契約状況調査票!$F:$AR,4,FALSE))</f>
        <v/>
      </c>
      <c r="C21" s="12" t="str">
        <f>IF(A21="","",VLOOKUP(A21,[7]令和3年度契約状況調査票!$F:$AR,5,FALSE))</f>
        <v/>
      </c>
      <c r="D21" s="13" t="str">
        <f>IF(A21="","",VLOOKUP(A21,[7]令和3年度契約状況調査票!$F:$AR,8,FALSE))</f>
        <v/>
      </c>
      <c r="E21" s="11" t="str">
        <f>IF(A21="","",VLOOKUP(A21,[7]令和3年度契約状況調査票!$F:$AR,9,FALSE))</f>
        <v/>
      </c>
      <c r="F21" s="14" t="str">
        <f>IF(A21="","",VLOOKUP(A21,[7]令和3年度契約状況調査票!$F:$AR,10,FALSE))</f>
        <v/>
      </c>
      <c r="G21" s="15" t="str">
        <f>IF(A21="","",VLOOKUP(A21,[7]令和3年度契約状況調査票!$F:$AR,30,FALSE))</f>
        <v/>
      </c>
      <c r="H21" s="16" t="str">
        <f>IF(A21="","",IF(VLOOKUP(A21,[7]令和3年度契約状況調査票!$F:$AR,13,FALSE)="他官署で調達手続きを実施のため","他官署で調達手続きを実施のため",IF(VLOOKUP(A21,[7]令和3年度契約状況調査票!$F:$AR,20,FALSE)="②同種の他の契約の予定価格を類推されるおそれがあるため公表しない","同種の他の契約の予定価格を類推されるおそれがあるため公表しない",IF(VLOOKUP(A21,[7]令和3年度契約状況調査票!$F:$AR,20,FALSE)="－","－",IF(VLOOKUP(A21,[7]令和3年度契約状況調査票!$F:$AR,6,FALSE)&lt;&gt;"",TEXT(VLOOKUP(A21,[7]令和3年度契約状況調査票!$F:$AR,13,FALSE),"#,##0円")&amp;CHAR(10)&amp;"(A)",VLOOKUP(A21,[7]令和3年度契約状況調査票!$F:$AR,13,FALSE))))))</f>
        <v/>
      </c>
      <c r="I21" s="16" t="str">
        <f>IF(A21="","",VLOOKUP(A21,[7]令和3年度契約状況調査票!$F:$AR,14,FALSE))</f>
        <v/>
      </c>
      <c r="J21" s="17" t="str">
        <f>IF(A21="","",IF(VLOOKUP(A21,[7]令和3年度契約状況調査票!$F:$AR,13,FALSE)="他官署で調達手続きを実施のため","－",IF(VLOOKUP(A21,[7]令和3年度契約状況調査票!$F:$AR,20,FALSE)="②同種の他の契約の予定価格を類推されるおそれがあるため公表しない","－",IF(VLOOKUP(A21,[7]令和3年度契約状況調査票!$F:$AR,20,FALSE)="－","－",IF(VLOOKUP(A21,[7]令和3年度契約状況調査票!$F:$AR,6,FALSE)&lt;&gt;"",TEXT(VLOOKUP(A21,[7]令和3年度契約状況調査票!$F:$AR,16,FALSE),"#.0%")&amp;CHAR(10)&amp;"(B/A×100)",VLOOKUP(A21,[7]令和3年度契約状況調査票!$F:$AR,16,FALSE))))))</f>
        <v/>
      </c>
      <c r="K21" s="18"/>
      <c r="L21" s="17" t="str">
        <f>IF(A21="","",IF(VLOOKUP(A21,[7]令和3年度契約状況調査票!$F:$AR,26,FALSE)="①公益社団法人","公社",IF(VLOOKUP(A21,[7]令和3年度契約状況調査票!$F:$AR,26,FALSE)="②公益財団法人","公財","")))</f>
        <v/>
      </c>
      <c r="M21" s="17" t="str">
        <f>IF(A21="","",VLOOKUP(A21,[7]令和3年度契約状況調査票!$F:$AR,27,FALSE))</f>
        <v/>
      </c>
      <c r="N21" s="17" t="str">
        <f>IF(A21="","",IF(VLOOKUP(A21,[7]令和3年度契約状況調査票!$F:$AR,27,FALSE)="国所管",VLOOKUP(A21,[7]令和3年度契約状況調査票!$F:$AR,21,FALSE),""))</f>
        <v/>
      </c>
      <c r="O21" s="19" t="str">
        <f>IF(A21="","",IF(AND(Q21="○",P21="分担契約/単価契約"),"単価契約"&amp;CHAR(10)&amp;"予定調達総額 "&amp;TEXT(VLOOKUP(A21,[7]令和3年度契約状況調査票!$F:$AR,15,FALSE),"#,##0円")&amp;"(B)"&amp;CHAR(10)&amp;"分担契約"&amp;CHAR(10)&amp;VLOOKUP(A21,[7]令和3年度契約状況調査票!$F:$AR,31,FALSE),IF(AND(Q21="○",P21="分担契約"),"分担契約"&amp;CHAR(10)&amp;"契約総額 "&amp;TEXT(VLOOKUP(A21,[7]令和3年度契約状況調査票!$F:$AR,15,FALSE),"#,##0円")&amp;"(B)"&amp;CHAR(10)&amp;VLOOKUP(A21,[7]令和3年度契約状況調査票!$F:$AR,31,FALSE),(IF(P21="分担契約/単価契約","単価契約"&amp;CHAR(10)&amp;"予定調達総額 "&amp;TEXT(VLOOKUP(A21,[7]令和3年度契約状況調査票!$F:$AR,15,FALSE),"#,##0円")&amp;CHAR(10)&amp;"分担契約"&amp;CHAR(10)&amp;VLOOKUP(A21,[7]令和3年度契約状況調査票!$F:$AR,31,FALSE),IF(P21="分担契約","分担契約"&amp;CHAR(10)&amp;"契約総額 "&amp;TEXT(VLOOKUP(A21,[7]令和3年度契約状況調査票!$F:$AR,15,FALSE),"#,##0円")&amp;CHAR(10)&amp;VLOOKUP(A21,[7]令和3年度契約状況調査票!$F:$AR,31,FALSE),IF(P21="単価契約","単価契約"&amp;CHAR(10)&amp;"予定調達総額 "&amp;TEXT(VLOOKUP(A21,[7]令和3年度契約状況調査票!$F:$AR,15,FALSE),"#,##0円")&amp;CHAR(10)&amp;VLOOKUP(A21,[7]令和3年度契約状況調査票!$F:$AR,31,FALSE),VLOOKUP(A21,[7]令和3年度契約状況調査票!$F:$AR,31,FALSE))))))))</f>
        <v/>
      </c>
      <c r="P21" s="9" t="str">
        <f>IF(A21="","",VLOOKUP(A21,[7]令和3年度契約状況調査票!$F:$BY,52,FALSE))</f>
        <v/>
      </c>
    </row>
    <row r="22" spans="1:16" s="9" customFormat="1" ht="102" customHeight="1">
      <c r="A22" s="10" t="str">
        <f>IF(MAX([7]令和3年度契約状況調査票!F17:F262)&gt;=ROW()-5,ROW()-5,"")</f>
        <v/>
      </c>
      <c r="B22" s="11" t="str">
        <f>IF(A22="","",VLOOKUP(A22,[7]令和3年度契約状況調査票!$F:$AR,4,FALSE))</f>
        <v/>
      </c>
      <c r="C22" s="12" t="str">
        <f>IF(A22="","",VLOOKUP(A22,[7]令和3年度契約状況調査票!$F:$AR,5,FALSE))</f>
        <v/>
      </c>
      <c r="D22" s="13" t="str">
        <f>IF(A22="","",VLOOKUP(A22,[7]令和3年度契約状況調査票!$F:$AR,8,FALSE))</f>
        <v/>
      </c>
      <c r="E22" s="11" t="str">
        <f>IF(A22="","",VLOOKUP(A22,[7]令和3年度契約状況調査票!$F:$AR,9,FALSE))</f>
        <v/>
      </c>
      <c r="F22" s="14" t="str">
        <f>IF(A22="","",VLOOKUP(A22,[7]令和3年度契約状況調査票!$F:$AR,10,FALSE))</f>
        <v/>
      </c>
      <c r="G22" s="15" t="str">
        <f>IF(A22="","",VLOOKUP(A22,[7]令和3年度契約状況調査票!$F:$AR,30,FALSE))</f>
        <v/>
      </c>
      <c r="H22" s="16" t="str">
        <f>IF(A22="","",IF(VLOOKUP(A22,[7]令和3年度契約状況調査票!$F:$AR,13,FALSE)="他官署で調達手続きを実施のため","他官署で調達手続きを実施のため",IF(VLOOKUP(A22,[7]令和3年度契約状況調査票!$F:$AR,20,FALSE)="②同種の他の契約の予定価格を類推されるおそれがあるため公表しない","同種の他の契約の予定価格を類推されるおそれがあるため公表しない",IF(VLOOKUP(A22,[7]令和3年度契約状況調査票!$F:$AR,20,FALSE)="－","－",IF(VLOOKUP(A22,[7]令和3年度契約状況調査票!$F:$AR,6,FALSE)&lt;&gt;"",TEXT(VLOOKUP(A22,[7]令和3年度契約状況調査票!$F:$AR,13,FALSE),"#,##0円")&amp;CHAR(10)&amp;"(A)",VLOOKUP(A22,[7]令和3年度契約状況調査票!$F:$AR,13,FALSE))))))</f>
        <v/>
      </c>
      <c r="I22" s="16" t="str">
        <f>IF(A22="","",VLOOKUP(A22,[7]令和3年度契約状況調査票!$F:$AR,14,FALSE))</f>
        <v/>
      </c>
      <c r="J22" s="17" t="str">
        <f>IF(A22="","",IF(VLOOKUP(A22,[7]令和3年度契約状況調査票!$F:$AR,13,FALSE)="他官署で調達手続きを実施のため","－",IF(VLOOKUP(A22,[7]令和3年度契約状況調査票!$F:$AR,20,FALSE)="②同種の他の契約の予定価格を類推されるおそれがあるため公表しない","－",IF(VLOOKUP(A22,[7]令和3年度契約状況調査票!$F:$AR,20,FALSE)="－","－",IF(VLOOKUP(A22,[7]令和3年度契約状況調査票!$F:$AR,6,FALSE)&lt;&gt;"",TEXT(VLOOKUP(A22,[7]令和3年度契約状況調査票!$F:$AR,16,FALSE),"#.0%")&amp;CHAR(10)&amp;"(B/A×100)",VLOOKUP(A22,[7]令和3年度契約状況調査票!$F:$AR,16,FALSE))))))</f>
        <v/>
      </c>
      <c r="K22" s="18"/>
      <c r="L22" s="17" t="str">
        <f>IF(A22="","",IF(VLOOKUP(A22,[7]令和3年度契約状況調査票!$F:$AR,26,FALSE)="①公益社団法人","公社",IF(VLOOKUP(A22,[7]令和3年度契約状況調査票!$F:$AR,26,FALSE)="②公益財団法人","公財","")))</f>
        <v/>
      </c>
      <c r="M22" s="17" t="str">
        <f>IF(A22="","",VLOOKUP(A22,[7]令和3年度契約状況調査票!$F:$AR,27,FALSE))</f>
        <v/>
      </c>
      <c r="N22" s="17" t="str">
        <f>IF(A22="","",IF(VLOOKUP(A22,[7]令和3年度契約状況調査票!$F:$AR,27,FALSE)="国所管",VLOOKUP(A22,[7]令和3年度契約状況調査票!$F:$AR,21,FALSE),""))</f>
        <v/>
      </c>
      <c r="O22" s="19" t="str">
        <f>IF(A22="","",IF(AND(Q22="○",P22="分担契約/単価契約"),"単価契約"&amp;CHAR(10)&amp;"予定調達総額 "&amp;TEXT(VLOOKUP(A22,[7]令和3年度契約状況調査票!$F:$AR,15,FALSE),"#,##0円")&amp;"(B)"&amp;CHAR(10)&amp;"分担契約"&amp;CHAR(10)&amp;VLOOKUP(A22,[7]令和3年度契約状況調査票!$F:$AR,31,FALSE),IF(AND(Q22="○",P22="分担契約"),"分担契約"&amp;CHAR(10)&amp;"契約総額 "&amp;TEXT(VLOOKUP(A22,[7]令和3年度契約状況調査票!$F:$AR,15,FALSE),"#,##0円")&amp;"(B)"&amp;CHAR(10)&amp;VLOOKUP(A22,[7]令和3年度契約状況調査票!$F:$AR,31,FALSE),(IF(P22="分担契約/単価契約","単価契約"&amp;CHAR(10)&amp;"予定調達総額 "&amp;TEXT(VLOOKUP(A22,[7]令和3年度契約状況調査票!$F:$AR,15,FALSE),"#,##0円")&amp;CHAR(10)&amp;"分担契約"&amp;CHAR(10)&amp;VLOOKUP(A22,[7]令和3年度契約状況調査票!$F:$AR,31,FALSE),IF(P22="分担契約","分担契約"&amp;CHAR(10)&amp;"契約総額 "&amp;TEXT(VLOOKUP(A22,[7]令和3年度契約状況調査票!$F:$AR,15,FALSE),"#,##0円")&amp;CHAR(10)&amp;VLOOKUP(A22,[7]令和3年度契約状況調査票!$F:$AR,31,FALSE),IF(P22="単価契約","単価契約"&amp;CHAR(10)&amp;"予定調達総額 "&amp;TEXT(VLOOKUP(A22,[7]令和3年度契約状況調査票!$F:$AR,15,FALSE),"#,##0円")&amp;CHAR(10)&amp;VLOOKUP(A22,[7]令和3年度契約状況調査票!$F:$AR,31,FALSE),VLOOKUP(A22,[7]令和3年度契約状況調査票!$F:$AR,31,FALSE))))))))</f>
        <v/>
      </c>
      <c r="P22" s="9" t="str">
        <f>IF(A22="","",VLOOKUP(A22,[7]令和3年度契約状況調査票!$F:$BY,52,FALSE))</f>
        <v/>
      </c>
    </row>
    <row r="23" spans="1:16" s="9" customFormat="1" ht="120.75" customHeight="1">
      <c r="A23" s="10" t="str">
        <f>IF(MAX([7]令和3年度契約状況調査票!F17:F263)&gt;=ROW()-5,ROW()-5,"")</f>
        <v/>
      </c>
      <c r="B23" s="11" t="str">
        <f>IF(A23="","",VLOOKUP(A23,[7]令和3年度契約状況調査票!$F:$AR,4,FALSE))</f>
        <v/>
      </c>
      <c r="C23" s="12" t="str">
        <f>IF(A23="","",VLOOKUP(A23,[7]令和3年度契約状況調査票!$F:$AR,5,FALSE))</f>
        <v/>
      </c>
      <c r="D23" s="13" t="str">
        <f>IF(A23="","",VLOOKUP(A23,[7]令和3年度契約状況調査票!$F:$AR,8,FALSE))</f>
        <v/>
      </c>
      <c r="E23" s="11" t="str">
        <f>IF(A23="","",VLOOKUP(A23,[7]令和3年度契約状況調査票!$F:$AR,9,FALSE))</f>
        <v/>
      </c>
      <c r="F23" s="14" t="str">
        <f>IF(A23="","",VLOOKUP(A23,[7]令和3年度契約状況調査票!$F:$AR,10,FALSE))</f>
        <v/>
      </c>
      <c r="G23" s="15" t="str">
        <f>IF(A23="","",VLOOKUP(A23,[7]令和3年度契約状況調査票!$F:$AR,30,FALSE))</f>
        <v/>
      </c>
      <c r="H23" s="16" t="str">
        <f>IF(A23="","",IF(VLOOKUP(A23,[7]令和3年度契約状況調査票!$F:$AR,13,FALSE)="他官署で調達手続きを実施のため","他官署で調達手続きを実施のため",IF(VLOOKUP(A23,[7]令和3年度契約状況調査票!$F:$AR,20,FALSE)="②同種の他の契約の予定価格を類推されるおそれがあるため公表しない","同種の他の契約の予定価格を類推されるおそれがあるため公表しない",IF(VLOOKUP(A23,[7]令和3年度契約状況調査票!$F:$AR,20,FALSE)="－","－",IF(VLOOKUP(A23,[7]令和3年度契約状況調査票!$F:$AR,6,FALSE)&lt;&gt;"",TEXT(VLOOKUP(A23,[7]令和3年度契約状況調査票!$F:$AR,13,FALSE),"#,##0円")&amp;CHAR(10)&amp;"(A)",VLOOKUP(A23,[7]令和3年度契約状況調査票!$F:$AR,13,FALSE))))))</f>
        <v/>
      </c>
      <c r="I23" s="16" t="str">
        <f>IF(A23="","",VLOOKUP(A23,[7]令和3年度契約状況調査票!$F:$AR,14,FALSE))</f>
        <v/>
      </c>
      <c r="J23" s="17" t="str">
        <f>IF(A23="","",IF(VLOOKUP(A23,[7]令和3年度契約状況調査票!$F:$AR,13,FALSE)="他官署で調達手続きを実施のため","－",IF(VLOOKUP(A23,[7]令和3年度契約状況調査票!$F:$AR,20,FALSE)="②同種の他の契約の予定価格を類推されるおそれがあるため公表しない","－",IF(VLOOKUP(A23,[7]令和3年度契約状況調査票!$F:$AR,20,FALSE)="－","－",IF(VLOOKUP(A23,[7]令和3年度契約状況調査票!$F:$AR,6,FALSE)&lt;&gt;"",TEXT(VLOOKUP(A23,[7]令和3年度契約状況調査票!$F:$AR,16,FALSE),"#.0%")&amp;CHAR(10)&amp;"(B/A×100)",VLOOKUP(A23,[7]令和3年度契約状況調査票!$F:$AR,16,FALSE))))))</f>
        <v/>
      </c>
      <c r="K23" s="18"/>
      <c r="L23" s="17" t="str">
        <f>IF(A23="","",IF(VLOOKUP(A23,[7]令和3年度契約状況調査票!$F:$AR,26,FALSE)="①公益社団法人","公社",IF(VLOOKUP(A23,[7]令和3年度契約状況調査票!$F:$AR,26,FALSE)="②公益財団法人","公財","")))</f>
        <v/>
      </c>
      <c r="M23" s="17" t="str">
        <f>IF(A23="","",VLOOKUP(A23,[7]令和3年度契約状況調査票!$F:$AR,27,FALSE))</f>
        <v/>
      </c>
      <c r="N23" s="17" t="str">
        <f>IF(A23="","",IF(VLOOKUP(A23,[7]令和3年度契約状況調査票!$F:$AR,27,FALSE)="国所管",VLOOKUP(A23,[7]令和3年度契約状況調査票!$F:$AR,21,FALSE),""))</f>
        <v/>
      </c>
      <c r="O23" s="19" t="str">
        <f>IF(A23="","",IF(AND(Q23="○",P23="分担契約/単価契約"),"単価契約"&amp;CHAR(10)&amp;"予定調達総額 "&amp;TEXT(VLOOKUP(A23,[7]令和3年度契約状況調査票!$F:$AR,15,FALSE),"#,##0円")&amp;"(B)"&amp;CHAR(10)&amp;"分担契約"&amp;CHAR(10)&amp;VLOOKUP(A23,[7]令和3年度契約状況調査票!$F:$AR,31,FALSE),IF(AND(Q23="○",P23="分担契約"),"分担契約"&amp;CHAR(10)&amp;"契約総額 "&amp;TEXT(VLOOKUP(A23,[7]令和3年度契約状況調査票!$F:$AR,15,FALSE),"#,##0円")&amp;"(B)"&amp;CHAR(10)&amp;VLOOKUP(A23,[7]令和3年度契約状況調査票!$F:$AR,31,FALSE),(IF(P23="分担契約/単価契約","単価契約"&amp;CHAR(10)&amp;"予定調達総額 "&amp;TEXT(VLOOKUP(A23,[7]令和3年度契約状況調査票!$F:$AR,15,FALSE),"#,##0円")&amp;CHAR(10)&amp;"分担契約"&amp;CHAR(10)&amp;VLOOKUP(A23,[7]令和3年度契約状況調査票!$F:$AR,31,FALSE),IF(P23="分担契約","分担契約"&amp;CHAR(10)&amp;"契約総額 "&amp;TEXT(VLOOKUP(A23,[7]令和3年度契約状況調査票!$F:$AR,15,FALSE),"#,##0円")&amp;CHAR(10)&amp;VLOOKUP(A23,[7]令和3年度契約状況調査票!$F:$AR,31,FALSE),IF(P23="単価契約","単価契約"&amp;CHAR(10)&amp;"予定調達総額 "&amp;TEXT(VLOOKUP(A23,[7]令和3年度契約状況調査票!$F:$AR,15,FALSE),"#,##0円")&amp;CHAR(10)&amp;VLOOKUP(A23,[7]令和3年度契約状況調査票!$F:$AR,31,FALSE),VLOOKUP(A23,[7]令和3年度契約状況調査票!$F:$AR,31,FALSE))))))))</f>
        <v/>
      </c>
      <c r="P23" s="9" t="str">
        <f>IF(A23="","",VLOOKUP(A23,[7]令和3年度契約状況調査票!$F:$BY,52,FALSE))</f>
        <v/>
      </c>
    </row>
    <row r="24" spans="1:16" s="9" customFormat="1" ht="60" customHeight="1">
      <c r="A24" s="10" t="str">
        <f>IF(MAX([7]令和3年度契約状況調査票!F18:F264)&gt;=ROW()-5,ROW()-5,"")</f>
        <v/>
      </c>
      <c r="B24" s="11" t="str">
        <f>IF(A24="","",VLOOKUP(A24,[7]令和3年度契約状況調査票!$F:$AR,4,FALSE))</f>
        <v/>
      </c>
      <c r="C24" s="12" t="str">
        <f>IF(A24="","",VLOOKUP(A24,[7]令和3年度契約状況調査票!$F:$AR,5,FALSE))</f>
        <v/>
      </c>
      <c r="D24" s="13" t="str">
        <f>IF(A24="","",VLOOKUP(A24,[7]令和3年度契約状況調査票!$F:$AR,8,FALSE))</f>
        <v/>
      </c>
      <c r="E24" s="11" t="str">
        <f>IF(A24="","",VLOOKUP(A24,[7]令和3年度契約状況調査票!$F:$AR,9,FALSE))</f>
        <v/>
      </c>
      <c r="F24" s="14" t="str">
        <f>IF(A24="","",VLOOKUP(A24,[7]令和3年度契約状況調査票!$F:$AR,10,FALSE))</f>
        <v/>
      </c>
      <c r="G24" s="15" t="str">
        <f>IF(A24="","",VLOOKUP(A24,[7]令和3年度契約状況調査票!$F:$AR,30,FALSE))</f>
        <v/>
      </c>
      <c r="H24" s="16" t="str">
        <f>IF(A24="","",IF(VLOOKUP(A24,[7]令和3年度契約状況調査票!$F:$AR,13,FALSE)="他官署で調達手続きを実施のため","他官署で調達手続きを実施のため",IF(VLOOKUP(A24,[7]令和3年度契約状況調査票!$F:$AR,20,FALSE)="②同種の他の契約の予定価格を類推されるおそれがあるため公表しない","同種の他の契約の予定価格を類推されるおそれがあるため公表しない",IF(VLOOKUP(A24,[7]令和3年度契約状況調査票!$F:$AR,20,FALSE)="－","－",IF(VLOOKUP(A24,[7]令和3年度契約状況調査票!$F:$AR,6,FALSE)&lt;&gt;"",TEXT(VLOOKUP(A24,[7]令和3年度契約状況調査票!$F:$AR,13,FALSE),"#,##0円")&amp;CHAR(10)&amp;"(A)",VLOOKUP(A24,[7]令和3年度契約状況調査票!$F:$AR,13,FALSE))))))</f>
        <v/>
      </c>
      <c r="I24" s="16" t="str">
        <f>IF(A24="","",VLOOKUP(A24,[7]令和3年度契約状況調査票!$F:$AR,14,FALSE))</f>
        <v/>
      </c>
      <c r="J24" s="17" t="str">
        <f>IF(A24="","",IF(VLOOKUP(A24,[7]令和3年度契約状況調査票!$F:$AR,13,FALSE)="他官署で調達手続きを実施のため","－",IF(VLOOKUP(A24,[7]令和3年度契約状況調査票!$F:$AR,20,FALSE)="②同種の他の契約の予定価格を類推されるおそれがあるため公表しない","－",IF(VLOOKUP(A24,[7]令和3年度契約状況調査票!$F:$AR,20,FALSE)="－","－",IF(VLOOKUP(A24,[7]令和3年度契約状況調査票!$F:$AR,6,FALSE)&lt;&gt;"",TEXT(VLOOKUP(A24,[7]令和3年度契約状況調査票!$F:$AR,16,FALSE),"#.0%")&amp;CHAR(10)&amp;"(B/A×100)",VLOOKUP(A24,[7]令和3年度契約状況調査票!$F:$AR,16,FALSE))))))</f>
        <v/>
      </c>
      <c r="K24" s="18"/>
      <c r="L24" s="17" t="str">
        <f>IF(A24="","",IF(VLOOKUP(A24,[7]令和3年度契約状況調査票!$F:$AR,26,FALSE)="①公益社団法人","公社",IF(VLOOKUP(A24,[7]令和3年度契約状況調査票!$F:$AR,26,FALSE)="②公益財団法人","公財","")))</f>
        <v/>
      </c>
      <c r="M24" s="17" t="str">
        <f>IF(A24="","",VLOOKUP(A24,[7]令和3年度契約状況調査票!$F:$AR,27,FALSE))</f>
        <v/>
      </c>
      <c r="N24" s="17" t="str">
        <f>IF(A24="","",IF(VLOOKUP(A24,[7]令和3年度契約状況調査票!$F:$AR,27,FALSE)="国所管",VLOOKUP(A24,[7]令和3年度契約状況調査票!$F:$AR,21,FALSE),""))</f>
        <v/>
      </c>
      <c r="O24" s="19" t="str">
        <f>IF(A24="","",IF(AND(Q24="○",P24="分担契約/単価契約"),"単価契約"&amp;CHAR(10)&amp;"予定調達総額 "&amp;TEXT(VLOOKUP(A24,[7]令和3年度契約状況調査票!$F:$AR,15,FALSE),"#,##0円")&amp;"(B)"&amp;CHAR(10)&amp;"分担契約"&amp;CHAR(10)&amp;VLOOKUP(A24,[7]令和3年度契約状況調査票!$F:$AR,31,FALSE),IF(AND(Q24="○",P24="分担契約"),"分担契約"&amp;CHAR(10)&amp;"契約総額 "&amp;TEXT(VLOOKUP(A24,[7]令和3年度契約状況調査票!$F:$AR,15,FALSE),"#,##0円")&amp;"(B)"&amp;CHAR(10)&amp;VLOOKUP(A24,[7]令和3年度契約状況調査票!$F:$AR,31,FALSE),(IF(P24="分担契約/単価契約","単価契約"&amp;CHAR(10)&amp;"予定調達総額 "&amp;TEXT(VLOOKUP(A24,[7]令和3年度契約状況調査票!$F:$AR,15,FALSE),"#,##0円")&amp;CHAR(10)&amp;"分担契約"&amp;CHAR(10)&amp;VLOOKUP(A24,[7]令和3年度契約状況調査票!$F:$AR,31,FALSE),IF(P24="分担契約","分担契約"&amp;CHAR(10)&amp;"契約総額 "&amp;TEXT(VLOOKUP(A24,[7]令和3年度契約状況調査票!$F:$AR,15,FALSE),"#,##0円")&amp;CHAR(10)&amp;VLOOKUP(A24,[7]令和3年度契約状況調査票!$F:$AR,31,FALSE),IF(P24="単価契約","単価契約"&amp;CHAR(10)&amp;"予定調達総額 "&amp;TEXT(VLOOKUP(A24,[7]令和3年度契約状況調査票!$F:$AR,15,FALSE),"#,##0円")&amp;CHAR(10)&amp;VLOOKUP(A24,[7]令和3年度契約状況調査票!$F:$AR,31,FALSE),VLOOKUP(A24,[7]令和3年度契約状況調査票!$F:$AR,31,FALSE))))))))</f>
        <v/>
      </c>
      <c r="P24" s="9" t="str">
        <f>IF(A24="","",VLOOKUP(A24,[7]令和3年度契約状況調査票!$F:$BY,52,FALSE))</f>
        <v/>
      </c>
    </row>
    <row r="25" spans="1:16" s="9" customFormat="1" ht="87.75" customHeight="1">
      <c r="A25" s="10" t="str">
        <f>IF(MAX([7]令和3年度契約状況調査票!F20:F265)&gt;=ROW()-5,ROW()-5,"")</f>
        <v/>
      </c>
      <c r="B25" s="11" t="str">
        <f>IF(A25="","",VLOOKUP(A25,[7]令和3年度契約状況調査票!$F:$AR,4,FALSE))</f>
        <v/>
      </c>
      <c r="C25" s="12" t="str">
        <f>IF(A25="","",VLOOKUP(A25,[7]令和3年度契約状況調査票!$F:$AR,5,FALSE))</f>
        <v/>
      </c>
      <c r="D25" s="13" t="str">
        <f>IF(A25="","",VLOOKUP(A25,[7]令和3年度契約状況調査票!$F:$AR,8,FALSE))</f>
        <v/>
      </c>
      <c r="E25" s="11" t="str">
        <f>IF(A25="","",VLOOKUP(A25,[7]令和3年度契約状況調査票!$F:$AR,9,FALSE))</f>
        <v/>
      </c>
      <c r="F25" s="14" t="str">
        <f>IF(A25="","",VLOOKUP(A25,[7]令和3年度契約状況調査票!$F:$AR,10,FALSE))</f>
        <v/>
      </c>
      <c r="G25" s="15" t="str">
        <f>IF(A25="","",VLOOKUP(A25,[7]令和3年度契約状況調査票!$F:$AR,30,FALSE))</f>
        <v/>
      </c>
      <c r="H25" s="16" t="str">
        <f>IF(A25="","",IF(VLOOKUP(A25,[7]令和3年度契約状況調査票!$F:$AR,13,FALSE)="他官署で調達手続きを実施のため","他官署で調達手続きを実施のため",IF(VLOOKUP(A25,[7]令和3年度契約状況調査票!$F:$AR,20,FALSE)="②同種の他の契約の予定価格を類推されるおそれがあるため公表しない","同種の他の契約の予定価格を類推されるおそれがあるため公表しない",IF(VLOOKUP(A25,[7]令和3年度契約状況調査票!$F:$AR,20,FALSE)="－","－",IF(VLOOKUP(A25,[7]令和3年度契約状況調査票!$F:$AR,6,FALSE)&lt;&gt;"",TEXT(VLOOKUP(A25,[7]令和3年度契約状況調査票!$F:$AR,13,FALSE),"#,##0円")&amp;CHAR(10)&amp;"(A)",VLOOKUP(A25,[7]令和3年度契約状況調査票!$F:$AR,13,FALSE))))))</f>
        <v/>
      </c>
      <c r="I25" s="16" t="str">
        <f>IF(A25="","",VLOOKUP(A25,[7]令和3年度契約状況調査票!$F:$AR,14,FALSE))</f>
        <v/>
      </c>
      <c r="J25" s="17" t="str">
        <f>IF(A25="","",IF(VLOOKUP(A25,[7]令和3年度契約状況調査票!$F:$AR,13,FALSE)="他官署で調達手続きを実施のため","－",IF(VLOOKUP(A25,[7]令和3年度契約状況調査票!$F:$AR,20,FALSE)="②同種の他の契約の予定価格を類推されるおそれがあるため公表しない","－",IF(VLOOKUP(A25,[7]令和3年度契約状況調査票!$F:$AR,20,FALSE)="－","－",IF(VLOOKUP(A25,[7]令和3年度契約状況調査票!$F:$AR,6,FALSE)&lt;&gt;"",TEXT(VLOOKUP(A25,[7]令和3年度契約状況調査票!$F:$AR,16,FALSE),"#.0%")&amp;CHAR(10)&amp;"(B/A×100)",VLOOKUP(A25,[7]令和3年度契約状況調査票!$F:$AR,16,FALSE))))))</f>
        <v/>
      </c>
      <c r="K25" s="18"/>
      <c r="L25" s="17" t="str">
        <f>IF(A25="","",IF(VLOOKUP(A25,[7]令和3年度契約状況調査票!$F:$AR,26,FALSE)="①公益社団法人","公社",IF(VLOOKUP(A25,[7]令和3年度契約状況調査票!$F:$AR,26,FALSE)="②公益財団法人","公財","")))</f>
        <v/>
      </c>
      <c r="M25" s="17" t="str">
        <f>IF(A25="","",VLOOKUP(A25,[7]令和3年度契約状況調査票!$F:$AR,27,FALSE))</f>
        <v/>
      </c>
      <c r="N25" s="17" t="str">
        <f>IF(A25="","",IF(VLOOKUP(A25,[7]令和3年度契約状況調査票!$F:$AR,27,FALSE)="国所管",VLOOKUP(A25,[7]令和3年度契約状況調査票!$F:$AR,21,FALSE),""))</f>
        <v/>
      </c>
      <c r="O25" s="19" t="str">
        <f>IF(A25="","",IF(AND(Q25="○",P25="分担契約/単価契約"),"単価契約"&amp;CHAR(10)&amp;"予定調達総額 "&amp;TEXT(VLOOKUP(A25,[7]令和3年度契約状況調査票!$F:$AR,15,FALSE),"#,##0円")&amp;"(B)"&amp;CHAR(10)&amp;"分担契約"&amp;CHAR(10)&amp;VLOOKUP(A25,[7]令和3年度契約状況調査票!$F:$AR,31,FALSE),IF(AND(Q25="○",P25="分担契約"),"分担契約"&amp;CHAR(10)&amp;"契約総額 "&amp;TEXT(VLOOKUP(A25,[7]令和3年度契約状況調査票!$F:$AR,15,FALSE),"#,##0円")&amp;"(B)"&amp;CHAR(10)&amp;VLOOKUP(A25,[7]令和3年度契約状況調査票!$F:$AR,31,FALSE),(IF(P25="分担契約/単価契約","単価契約"&amp;CHAR(10)&amp;"予定調達総額 "&amp;TEXT(VLOOKUP(A25,[7]令和3年度契約状況調査票!$F:$AR,15,FALSE),"#,##0円")&amp;CHAR(10)&amp;"分担契約"&amp;CHAR(10)&amp;VLOOKUP(A25,[7]令和3年度契約状況調査票!$F:$AR,31,FALSE),IF(P25="分担契約","分担契約"&amp;CHAR(10)&amp;"契約総額 "&amp;TEXT(VLOOKUP(A25,[7]令和3年度契約状況調査票!$F:$AR,15,FALSE),"#,##0円")&amp;CHAR(10)&amp;VLOOKUP(A25,[7]令和3年度契約状況調査票!$F:$AR,31,FALSE),IF(P25="単価契約","単価契約"&amp;CHAR(10)&amp;"予定調達総額 "&amp;TEXT(VLOOKUP(A25,[7]令和3年度契約状況調査票!$F:$AR,15,FALSE),"#,##0円")&amp;CHAR(10)&amp;VLOOKUP(A25,[7]令和3年度契約状況調査票!$F:$AR,31,FALSE),VLOOKUP(A25,[7]令和3年度契約状況調査票!$F:$AR,31,FALSE))))))))</f>
        <v/>
      </c>
      <c r="P25" s="9" t="str">
        <f>IF(A25="","",VLOOKUP(A25,[7]令和3年度契約状況調査票!$F:$BY,52,FALSE))</f>
        <v/>
      </c>
    </row>
    <row r="26" spans="1:16" s="9" customFormat="1" ht="120.75" customHeight="1">
      <c r="A26" s="10" t="str">
        <f>IF(MAX([7]令和3年度契約状況調査票!F21:F266)&gt;=ROW()-5,ROW()-5,"")</f>
        <v/>
      </c>
      <c r="B26" s="11" t="str">
        <f>IF(A26="","",VLOOKUP(A26,[7]令和3年度契約状況調査票!$F:$AR,4,FALSE))</f>
        <v/>
      </c>
      <c r="C26" s="12" t="str">
        <f>IF(A26="","",VLOOKUP(A26,[7]令和3年度契約状況調査票!$F:$AR,5,FALSE))</f>
        <v/>
      </c>
      <c r="D26" s="13" t="str">
        <f>IF(A26="","",VLOOKUP(A26,[7]令和3年度契約状況調査票!$F:$AR,8,FALSE))</f>
        <v/>
      </c>
      <c r="E26" s="11" t="str">
        <f>IF(A26="","",VLOOKUP(A26,[7]令和3年度契約状況調査票!$F:$AR,9,FALSE))</f>
        <v/>
      </c>
      <c r="F26" s="14" t="str">
        <f>IF(A26="","",VLOOKUP(A26,[7]令和3年度契約状況調査票!$F:$AR,10,FALSE))</f>
        <v/>
      </c>
      <c r="G26" s="15" t="str">
        <f>IF(A26="","",VLOOKUP(A26,[7]令和3年度契約状況調査票!$F:$AR,30,FALSE))</f>
        <v/>
      </c>
      <c r="H26" s="16" t="str">
        <f>IF(A26="","",IF(VLOOKUP(A26,[7]令和3年度契約状況調査票!$F:$AR,13,FALSE)="他官署で調達手続きを実施のため","他官署で調達手続きを実施のため",IF(VLOOKUP(A26,[7]令和3年度契約状況調査票!$F:$AR,20,FALSE)="②同種の他の契約の予定価格を類推されるおそれがあるため公表しない","同種の他の契約の予定価格を類推されるおそれがあるため公表しない",IF(VLOOKUP(A26,[7]令和3年度契約状況調査票!$F:$AR,20,FALSE)="－","－",IF(VLOOKUP(A26,[7]令和3年度契約状況調査票!$F:$AR,6,FALSE)&lt;&gt;"",TEXT(VLOOKUP(A26,[7]令和3年度契約状況調査票!$F:$AR,13,FALSE),"#,##0円")&amp;CHAR(10)&amp;"(A)",VLOOKUP(A26,[7]令和3年度契約状況調査票!$F:$AR,13,FALSE))))))</f>
        <v/>
      </c>
      <c r="I26" s="16" t="str">
        <f>IF(A26="","",VLOOKUP(A26,[7]令和3年度契約状況調査票!$F:$AR,14,FALSE))</f>
        <v/>
      </c>
      <c r="J26" s="17" t="str">
        <f>IF(A26="","",IF(VLOOKUP(A26,[7]令和3年度契約状況調査票!$F:$AR,13,FALSE)="他官署で調達手続きを実施のため","－",IF(VLOOKUP(A26,[7]令和3年度契約状況調査票!$F:$AR,20,FALSE)="②同種の他の契約の予定価格を類推されるおそれがあるため公表しない","－",IF(VLOOKUP(A26,[7]令和3年度契約状況調査票!$F:$AR,20,FALSE)="－","－",IF(VLOOKUP(A26,[7]令和3年度契約状況調査票!$F:$AR,6,FALSE)&lt;&gt;"",TEXT(VLOOKUP(A26,[7]令和3年度契約状況調査票!$F:$AR,16,FALSE),"#.0%")&amp;CHAR(10)&amp;"(B/A×100)",VLOOKUP(A26,[7]令和3年度契約状況調査票!$F:$AR,16,FALSE))))))</f>
        <v/>
      </c>
      <c r="K26" s="18"/>
      <c r="L26" s="17" t="str">
        <f>IF(A26="","",IF(VLOOKUP(A26,[7]令和3年度契約状況調査票!$F:$AR,26,FALSE)="①公益社団法人","公社",IF(VLOOKUP(A26,[7]令和3年度契約状況調査票!$F:$AR,26,FALSE)="②公益財団法人","公財","")))</f>
        <v/>
      </c>
      <c r="M26" s="17" t="str">
        <f>IF(A26="","",VLOOKUP(A26,[7]令和3年度契約状況調査票!$F:$AR,27,FALSE))</f>
        <v/>
      </c>
      <c r="N26" s="17" t="str">
        <f>IF(A26="","",IF(VLOOKUP(A26,[7]令和3年度契約状況調査票!$F:$AR,27,FALSE)="国所管",VLOOKUP(A26,[7]令和3年度契約状況調査票!$F:$AR,21,FALSE),""))</f>
        <v/>
      </c>
      <c r="O26" s="19" t="str">
        <f>IF(A26="","",IF(AND(Q26="○",P26="分担契約/単価契約"),"単価契約"&amp;CHAR(10)&amp;"予定調達総額 "&amp;TEXT(VLOOKUP(A26,[7]令和3年度契約状況調査票!$F:$AR,15,FALSE),"#,##0円")&amp;"(B)"&amp;CHAR(10)&amp;"分担契約"&amp;CHAR(10)&amp;VLOOKUP(A26,[7]令和3年度契約状況調査票!$F:$AR,31,FALSE),IF(AND(Q26="○",P26="分担契約"),"分担契約"&amp;CHAR(10)&amp;"契約総額 "&amp;TEXT(VLOOKUP(A26,[7]令和3年度契約状況調査票!$F:$AR,15,FALSE),"#,##0円")&amp;"(B)"&amp;CHAR(10)&amp;VLOOKUP(A26,[7]令和3年度契約状況調査票!$F:$AR,31,FALSE),(IF(P26="分担契約/単価契約","単価契約"&amp;CHAR(10)&amp;"予定調達総額 "&amp;TEXT(VLOOKUP(A26,[7]令和3年度契約状況調査票!$F:$AR,15,FALSE),"#,##0円")&amp;CHAR(10)&amp;"分担契約"&amp;CHAR(10)&amp;VLOOKUP(A26,[7]令和3年度契約状況調査票!$F:$AR,31,FALSE),IF(P26="分担契約","分担契約"&amp;CHAR(10)&amp;"契約総額 "&amp;TEXT(VLOOKUP(A26,[7]令和3年度契約状況調査票!$F:$AR,15,FALSE),"#,##0円")&amp;CHAR(10)&amp;VLOOKUP(A26,[7]令和3年度契約状況調査票!$F:$AR,31,FALSE),IF(P26="単価契約","単価契約"&amp;CHAR(10)&amp;"予定調達総額 "&amp;TEXT(VLOOKUP(A26,[7]令和3年度契約状況調査票!$F:$AR,15,FALSE),"#,##0円")&amp;CHAR(10)&amp;VLOOKUP(A26,[7]令和3年度契約状況調査票!$F:$AR,31,FALSE),VLOOKUP(A26,[7]令和3年度契約状況調査票!$F:$AR,31,FALSE))))))))</f>
        <v/>
      </c>
      <c r="P26" s="9" t="str">
        <f>IF(A26="","",VLOOKUP(A26,[7]令和3年度契約状況調査票!$F:$BY,52,FALSE))</f>
        <v/>
      </c>
    </row>
    <row r="27" spans="1:16" s="9" customFormat="1" ht="60" customHeight="1">
      <c r="A27" s="10" t="str">
        <f>IF(MAX([7]令和3年度契約状況調査票!F22:F267)&gt;=ROW()-5,ROW()-5,"")</f>
        <v/>
      </c>
      <c r="B27" s="11" t="str">
        <f>IF(A27="","",VLOOKUP(A27,[7]令和3年度契約状況調査票!$F:$AR,4,FALSE))</f>
        <v/>
      </c>
      <c r="C27" s="12" t="str">
        <f>IF(A27="","",VLOOKUP(A27,[7]令和3年度契約状況調査票!$F:$AR,5,FALSE))</f>
        <v/>
      </c>
      <c r="D27" s="13" t="str">
        <f>IF(A27="","",VLOOKUP(A27,[7]令和3年度契約状況調査票!$F:$AR,8,FALSE))</f>
        <v/>
      </c>
      <c r="E27" s="11" t="str">
        <f>IF(A27="","",VLOOKUP(A27,[7]令和3年度契約状況調査票!$F:$AR,9,FALSE))</f>
        <v/>
      </c>
      <c r="F27" s="14" t="str">
        <f>IF(A27="","",VLOOKUP(A27,[7]令和3年度契約状況調査票!$F:$AR,10,FALSE))</f>
        <v/>
      </c>
      <c r="G27" s="15" t="str">
        <f>IF(A27="","",VLOOKUP(A27,[7]令和3年度契約状況調査票!$F:$AR,30,FALSE))</f>
        <v/>
      </c>
      <c r="H27" s="16" t="str">
        <f>IF(A27="","",IF(VLOOKUP(A27,[7]令和3年度契約状況調査票!$F:$AR,13,FALSE)="他官署で調達手続きを実施のため","他官署で調達手続きを実施のため",IF(VLOOKUP(A27,[7]令和3年度契約状況調査票!$F:$AR,20,FALSE)="②同種の他の契約の予定価格を類推されるおそれがあるため公表しない","同種の他の契約の予定価格を類推されるおそれがあるため公表しない",IF(VLOOKUP(A27,[7]令和3年度契約状況調査票!$F:$AR,20,FALSE)="－","－",IF(VLOOKUP(A27,[7]令和3年度契約状況調査票!$F:$AR,6,FALSE)&lt;&gt;"",TEXT(VLOOKUP(A27,[7]令和3年度契約状況調査票!$F:$AR,13,FALSE),"#,##0円")&amp;CHAR(10)&amp;"(A)",VLOOKUP(A27,[7]令和3年度契約状況調査票!$F:$AR,13,FALSE))))))</f>
        <v/>
      </c>
      <c r="I27" s="16" t="str">
        <f>IF(A27="","",VLOOKUP(A27,[7]令和3年度契約状況調査票!$F:$AR,14,FALSE))</f>
        <v/>
      </c>
      <c r="J27" s="17" t="str">
        <f>IF(A27="","",IF(VLOOKUP(A27,[7]令和3年度契約状況調査票!$F:$AR,13,FALSE)="他官署で調達手続きを実施のため","－",IF(VLOOKUP(A27,[7]令和3年度契約状況調査票!$F:$AR,20,FALSE)="②同種の他の契約の予定価格を類推されるおそれがあるため公表しない","－",IF(VLOOKUP(A27,[7]令和3年度契約状況調査票!$F:$AR,20,FALSE)="－","－",IF(VLOOKUP(A27,[7]令和3年度契約状況調査票!$F:$AR,6,FALSE)&lt;&gt;"",TEXT(VLOOKUP(A27,[7]令和3年度契約状況調査票!$F:$AR,16,FALSE),"#.0%")&amp;CHAR(10)&amp;"(B/A×100)",VLOOKUP(A27,[7]令和3年度契約状況調査票!$F:$AR,16,FALSE))))))</f>
        <v/>
      </c>
      <c r="K27" s="18"/>
      <c r="L27" s="17" t="str">
        <f>IF(A27="","",IF(VLOOKUP(A27,[7]令和3年度契約状況調査票!$F:$AR,26,FALSE)="①公益社団法人","公社",IF(VLOOKUP(A27,[7]令和3年度契約状況調査票!$F:$AR,26,FALSE)="②公益財団法人","公財","")))</f>
        <v/>
      </c>
      <c r="M27" s="17" t="str">
        <f>IF(A27="","",VLOOKUP(A27,[7]令和3年度契約状況調査票!$F:$AR,27,FALSE))</f>
        <v/>
      </c>
      <c r="N27" s="17" t="str">
        <f>IF(A27="","",IF(VLOOKUP(A27,[7]令和3年度契約状況調査票!$F:$AR,27,FALSE)="国所管",VLOOKUP(A27,[7]令和3年度契約状況調査票!$F:$AR,21,FALSE),""))</f>
        <v/>
      </c>
      <c r="O27" s="19" t="str">
        <f>IF(A27="","",IF(AND(Q27="○",P27="分担契約/単価契約"),"単価契約"&amp;CHAR(10)&amp;"予定調達総額 "&amp;TEXT(VLOOKUP(A27,[7]令和3年度契約状況調査票!$F:$AR,15,FALSE),"#,##0円")&amp;"(B)"&amp;CHAR(10)&amp;"分担契約"&amp;CHAR(10)&amp;VLOOKUP(A27,[7]令和3年度契約状況調査票!$F:$AR,31,FALSE),IF(AND(Q27="○",P27="分担契約"),"分担契約"&amp;CHAR(10)&amp;"契約総額 "&amp;TEXT(VLOOKUP(A27,[7]令和3年度契約状況調査票!$F:$AR,15,FALSE),"#,##0円")&amp;"(B)"&amp;CHAR(10)&amp;VLOOKUP(A27,[7]令和3年度契約状況調査票!$F:$AR,31,FALSE),(IF(P27="分担契約/単価契約","単価契約"&amp;CHAR(10)&amp;"予定調達総額 "&amp;TEXT(VLOOKUP(A27,[7]令和3年度契約状況調査票!$F:$AR,15,FALSE),"#,##0円")&amp;CHAR(10)&amp;"分担契約"&amp;CHAR(10)&amp;VLOOKUP(A27,[7]令和3年度契約状況調査票!$F:$AR,31,FALSE),IF(P27="分担契約","分担契約"&amp;CHAR(10)&amp;"契約総額 "&amp;TEXT(VLOOKUP(A27,[7]令和3年度契約状況調査票!$F:$AR,15,FALSE),"#,##0円")&amp;CHAR(10)&amp;VLOOKUP(A27,[7]令和3年度契約状況調査票!$F:$AR,31,FALSE),IF(P27="単価契約","単価契約"&amp;CHAR(10)&amp;"予定調達総額 "&amp;TEXT(VLOOKUP(A27,[7]令和3年度契約状況調査票!$F:$AR,15,FALSE),"#,##0円")&amp;CHAR(10)&amp;VLOOKUP(A27,[7]令和3年度契約状況調査票!$F:$AR,31,FALSE),VLOOKUP(A27,[7]令和3年度契約状況調査票!$F:$AR,31,FALSE))))))))</f>
        <v/>
      </c>
      <c r="P27" s="9" t="str">
        <f>IF(A27="","",VLOOKUP(A27,[7]令和3年度契約状況調査票!$F:$BY,52,FALSE))</f>
        <v/>
      </c>
    </row>
    <row r="28" spans="1:16" s="9" customFormat="1" ht="60" customHeight="1">
      <c r="A28" s="10" t="str">
        <f>IF(MAX([7]令和3年度契約状況調査票!F23:F268)&gt;=ROW()-5,ROW()-5,"")</f>
        <v/>
      </c>
      <c r="B28" s="11" t="str">
        <f>IF(A28="","",VLOOKUP(A28,[7]令和3年度契約状況調査票!$F:$AR,4,FALSE))</f>
        <v/>
      </c>
      <c r="C28" s="12" t="str">
        <f>IF(A28="","",VLOOKUP(A28,[7]令和3年度契約状況調査票!$F:$AR,5,FALSE))</f>
        <v/>
      </c>
      <c r="D28" s="13" t="str">
        <f>IF(A28="","",VLOOKUP(A28,[7]令和3年度契約状況調査票!$F:$AR,8,FALSE))</f>
        <v/>
      </c>
      <c r="E28" s="11" t="str">
        <f>IF(A28="","",VLOOKUP(A28,[7]令和3年度契約状況調査票!$F:$AR,9,FALSE))</f>
        <v/>
      </c>
      <c r="F28" s="14" t="str">
        <f>IF(A28="","",VLOOKUP(A28,[7]令和3年度契約状況調査票!$F:$AR,10,FALSE))</f>
        <v/>
      </c>
      <c r="G28" s="15" t="str">
        <f>IF(A28="","",VLOOKUP(A28,[7]令和3年度契約状況調査票!$F:$AR,30,FALSE))</f>
        <v/>
      </c>
      <c r="H28" s="16" t="str">
        <f>IF(A28="","",IF(VLOOKUP(A28,[7]令和3年度契約状況調査票!$F:$AR,13,FALSE)="他官署で調達手続きを実施のため","他官署で調達手続きを実施のため",IF(VLOOKUP(A28,[7]令和3年度契約状況調査票!$F:$AR,20,FALSE)="②同種の他の契約の予定価格を類推されるおそれがあるため公表しない","同種の他の契約の予定価格を類推されるおそれがあるため公表しない",IF(VLOOKUP(A28,[7]令和3年度契約状況調査票!$F:$AR,20,FALSE)="－","－",IF(VLOOKUP(A28,[7]令和3年度契約状況調査票!$F:$AR,6,FALSE)&lt;&gt;"",TEXT(VLOOKUP(A28,[7]令和3年度契約状況調査票!$F:$AR,13,FALSE),"#,##0円")&amp;CHAR(10)&amp;"(A)",VLOOKUP(A28,[7]令和3年度契約状況調査票!$F:$AR,13,FALSE))))))</f>
        <v/>
      </c>
      <c r="I28" s="16" t="str">
        <f>IF(A28="","",VLOOKUP(A28,[7]令和3年度契約状況調査票!$F:$AR,14,FALSE))</f>
        <v/>
      </c>
      <c r="J28" s="17" t="str">
        <f>IF(A28="","",IF(VLOOKUP(A28,[7]令和3年度契約状況調査票!$F:$AR,13,FALSE)="他官署で調達手続きを実施のため","－",IF(VLOOKUP(A28,[7]令和3年度契約状況調査票!$F:$AR,20,FALSE)="②同種の他の契約の予定価格を類推されるおそれがあるため公表しない","－",IF(VLOOKUP(A28,[7]令和3年度契約状況調査票!$F:$AR,20,FALSE)="－","－",IF(VLOOKUP(A28,[7]令和3年度契約状況調査票!$F:$AR,6,FALSE)&lt;&gt;"",TEXT(VLOOKUP(A28,[7]令和3年度契約状況調査票!$F:$AR,16,FALSE),"#.0%")&amp;CHAR(10)&amp;"(B/A×100)",VLOOKUP(A28,[7]令和3年度契約状況調査票!$F:$AR,16,FALSE))))))</f>
        <v/>
      </c>
      <c r="K28" s="18"/>
      <c r="L28" s="17" t="str">
        <f>IF(A28="","",IF(VLOOKUP(A28,[7]令和3年度契約状況調査票!$F:$AR,26,FALSE)="①公益社団法人","公社",IF(VLOOKUP(A28,[7]令和3年度契約状況調査票!$F:$AR,26,FALSE)="②公益財団法人","公財","")))</f>
        <v/>
      </c>
      <c r="M28" s="17" t="str">
        <f>IF(A28="","",VLOOKUP(A28,[7]令和3年度契約状況調査票!$F:$AR,27,FALSE))</f>
        <v/>
      </c>
      <c r="N28" s="17" t="str">
        <f>IF(A28="","",IF(VLOOKUP(A28,[7]令和3年度契約状況調査票!$F:$AR,27,FALSE)="国所管",VLOOKUP(A28,[7]令和3年度契約状況調査票!$F:$AR,21,FALSE),""))</f>
        <v/>
      </c>
      <c r="O28" s="19" t="str">
        <f>IF(A28="","",IF(AND(Q28="○",P28="分担契約/単価契約"),"単価契約"&amp;CHAR(10)&amp;"予定調達総額 "&amp;TEXT(VLOOKUP(A28,[7]令和3年度契約状況調査票!$F:$AR,15,FALSE),"#,##0円")&amp;"(B)"&amp;CHAR(10)&amp;"分担契約"&amp;CHAR(10)&amp;VLOOKUP(A28,[7]令和3年度契約状況調査票!$F:$AR,31,FALSE),IF(AND(Q28="○",P28="分担契約"),"分担契約"&amp;CHAR(10)&amp;"契約総額 "&amp;TEXT(VLOOKUP(A28,[7]令和3年度契約状況調査票!$F:$AR,15,FALSE),"#,##0円")&amp;"(B)"&amp;CHAR(10)&amp;VLOOKUP(A28,[7]令和3年度契約状況調査票!$F:$AR,31,FALSE),(IF(P28="分担契約/単価契約","単価契約"&amp;CHAR(10)&amp;"予定調達総額 "&amp;TEXT(VLOOKUP(A28,[7]令和3年度契約状況調査票!$F:$AR,15,FALSE),"#,##0円")&amp;CHAR(10)&amp;"分担契約"&amp;CHAR(10)&amp;VLOOKUP(A28,[7]令和3年度契約状況調査票!$F:$AR,31,FALSE),IF(P28="分担契約","分担契約"&amp;CHAR(10)&amp;"契約総額 "&amp;TEXT(VLOOKUP(A28,[7]令和3年度契約状況調査票!$F:$AR,15,FALSE),"#,##0円")&amp;CHAR(10)&amp;VLOOKUP(A28,[7]令和3年度契約状況調査票!$F:$AR,31,FALSE),IF(P28="単価契約","単価契約"&amp;CHAR(10)&amp;"予定調達総額 "&amp;TEXT(VLOOKUP(A28,[7]令和3年度契約状況調査票!$F:$AR,15,FALSE),"#,##0円")&amp;CHAR(10)&amp;VLOOKUP(A28,[7]令和3年度契約状況調査票!$F:$AR,31,FALSE),VLOOKUP(A28,[7]令和3年度契約状況調査票!$F:$AR,31,FALSE))))))))</f>
        <v/>
      </c>
      <c r="P28" s="9" t="str">
        <f>IF(A28="","",VLOOKUP(A28,[7]令和3年度契約状況調査票!$F:$BY,52,FALSE))</f>
        <v/>
      </c>
    </row>
    <row r="29" spans="1:16" s="9" customFormat="1" ht="60" customHeight="1">
      <c r="A29" s="10" t="str">
        <f>IF(MAX([7]令和3年度契約状況調査票!F24:F269)&gt;=ROW()-5,ROW()-5,"")</f>
        <v/>
      </c>
      <c r="B29" s="11" t="str">
        <f>IF(A29="","",VLOOKUP(A29,[7]令和3年度契約状況調査票!$F:$AR,4,FALSE))</f>
        <v/>
      </c>
      <c r="C29" s="12" t="str">
        <f>IF(A29="","",VLOOKUP(A29,[7]令和3年度契約状況調査票!$F:$AR,5,FALSE))</f>
        <v/>
      </c>
      <c r="D29" s="13" t="str">
        <f>IF(A29="","",VLOOKUP(A29,[7]令和3年度契約状況調査票!$F:$AR,8,FALSE))</f>
        <v/>
      </c>
      <c r="E29" s="11" t="str">
        <f>IF(A29="","",VLOOKUP(A29,[7]令和3年度契約状況調査票!$F:$AR,9,FALSE))</f>
        <v/>
      </c>
      <c r="F29" s="14" t="str">
        <f>IF(A29="","",VLOOKUP(A29,[7]令和3年度契約状況調査票!$F:$AR,10,FALSE))</f>
        <v/>
      </c>
      <c r="G29" s="15" t="str">
        <f>IF(A29="","",VLOOKUP(A29,[7]令和3年度契約状況調査票!$F:$AR,30,FALSE))</f>
        <v/>
      </c>
      <c r="H29" s="16" t="str">
        <f>IF(A29="","",IF(VLOOKUP(A29,[7]令和3年度契約状況調査票!$F:$AR,13,FALSE)="他官署で調達手続きを実施のため","他官署で調達手続きを実施のため",IF(VLOOKUP(A29,[7]令和3年度契約状況調査票!$F:$AR,20,FALSE)="②同種の他の契約の予定価格を類推されるおそれがあるため公表しない","同種の他の契約の予定価格を類推されるおそれがあるため公表しない",IF(VLOOKUP(A29,[7]令和3年度契約状況調査票!$F:$AR,20,FALSE)="－","－",IF(VLOOKUP(A29,[7]令和3年度契約状況調査票!$F:$AR,6,FALSE)&lt;&gt;"",TEXT(VLOOKUP(A29,[7]令和3年度契約状況調査票!$F:$AR,13,FALSE),"#,##0円")&amp;CHAR(10)&amp;"(A)",VLOOKUP(A29,[7]令和3年度契約状況調査票!$F:$AR,13,FALSE))))))</f>
        <v/>
      </c>
      <c r="I29" s="16" t="str">
        <f>IF(A29="","",VLOOKUP(A29,[7]令和3年度契約状況調査票!$F:$AR,14,FALSE))</f>
        <v/>
      </c>
      <c r="J29" s="17" t="str">
        <f>IF(A29="","",IF(VLOOKUP(A29,[7]令和3年度契約状況調査票!$F:$AR,13,FALSE)="他官署で調達手続きを実施のため","－",IF(VLOOKUP(A29,[7]令和3年度契約状況調査票!$F:$AR,20,FALSE)="②同種の他の契約の予定価格を類推されるおそれがあるため公表しない","－",IF(VLOOKUP(A29,[7]令和3年度契約状況調査票!$F:$AR,20,FALSE)="－","－",IF(VLOOKUP(A29,[7]令和3年度契約状況調査票!$F:$AR,6,FALSE)&lt;&gt;"",TEXT(VLOOKUP(A29,[7]令和3年度契約状況調査票!$F:$AR,16,FALSE),"#.0%")&amp;CHAR(10)&amp;"(B/A×100)",VLOOKUP(A29,[7]令和3年度契約状況調査票!$F:$AR,16,FALSE))))))</f>
        <v/>
      </c>
      <c r="K29" s="18"/>
      <c r="L29" s="17" t="str">
        <f>IF(A29="","",IF(VLOOKUP(A29,[7]令和3年度契約状況調査票!$F:$AR,26,FALSE)="①公益社団法人","公社",IF(VLOOKUP(A29,[7]令和3年度契約状況調査票!$F:$AR,26,FALSE)="②公益財団法人","公財","")))</f>
        <v/>
      </c>
      <c r="M29" s="17" t="str">
        <f>IF(A29="","",VLOOKUP(A29,[7]令和3年度契約状況調査票!$F:$AR,27,FALSE))</f>
        <v/>
      </c>
      <c r="N29" s="17" t="str">
        <f>IF(A29="","",IF(VLOOKUP(A29,[7]令和3年度契約状況調査票!$F:$AR,27,FALSE)="国所管",VLOOKUP(A29,[7]令和3年度契約状況調査票!$F:$AR,21,FALSE),""))</f>
        <v/>
      </c>
      <c r="O29" s="19" t="str">
        <f>IF(A29="","",IF(AND(Q29="○",P29="分担契約/単価契約"),"単価契約"&amp;CHAR(10)&amp;"予定調達総額 "&amp;TEXT(VLOOKUP(A29,[7]令和3年度契約状況調査票!$F:$AR,15,FALSE),"#,##0円")&amp;"(B)"&amp;CHAR(10)&amp;"分担契約"&amp;CHAR(10)&amp;VLOOKUP(A29,[7]令和3年度契約状況調査票!$F:$AR,31,FALSE),IF(AND(Q29="○",P29="分担契約"),"分担契約"&amp;CHAR(10)&amp;"契約総額 "&amp;TEXT(VLOOKUP(A29,[7]令和3年度契約状況調査票!$F:$AR,15,FALSE),"#,##0円")&amp;"(B)"&amp;CHAR(10)&amp;VLOOKUP(A29,[7]令和3年度契約状況調査票!$F:$AR,31,FALSE),(IF(P29="分担契約/単価契約","単価契約"&amp;CHAR(10)&amp;"予定調達総額 "&amp;TEXT(VLOOKUP(A29,[7]令和3年度契約状況調査票!$F:$AR,15,FALSE),"#,##0円")&amp;CHAR(10)&amp;"分担契約"&amp;CHAR(10)&amp;VLOOKUP(A29,[7]令和3年度契約状況調査票!$F:$AR,31,FALSE),IF(P29="分担契約","分担契約"&amp;CHAR(10)&amp;"契約総額 "&amp;TEXT(VLOOKUP(A29,[7]令和3年度契約状況調査票!$F:$AR,15,FALSE),"#,##0円")&amp;CHAR(10)&amp;VLOOKUP(A29,[7]令和3年度契約状況調査票!$F:$AR,31,FALSE),IF(P29="単価契約","単価契約"&amp;CHAR(10)&amp;"予定調達総額 "&amp;TEXT(VLOOKUP(A29,[7]令和3年度契約状況調査票!$F:$AR,15,FALSE),"#,##0円")&amp;CHAR(10)&amp;VLOOKUP(A29,[7]令和3年度契約状況調査票!$F:$AR,31,FALSE),VLOOKUP(A29,[7]令和3年度契約状況調査票!$F:$AR,31,FALSE))))))))</f>
        <v/>
      </c>
      <c r="P29" s="9" t="str">
        <f>IF(A29="","",VLOOKUP(A29,[7]令和3年度契約状況調査票!$F:$BY,52,FALSE))</f>
        <v/>
      </c>
    </row>
    <row r="30" spans="1:16" s="9" customFormat="1" ht="67.5" customHeight="1">
      <c r="A30" s="10" t="str">
        <f>IF(MAX([7]令和3年度契約状況調査票!F25:F270)&gt;=ROW()-5,ROW()-5,"")</f>
        <v/>
      </c>
      <c r="B30" s="11" t="str">
        <f>IF(A30="","",VLOOKUP(A30,[7]令和3年度契約状況調査票!$F:$AR,4,FALSE))</f>
        <v/>
      </c>
      <c r="C30" s="12" t="str">
        <f>IF(A30="","",VLOOKUP(A30,[7]令和3年度契約状況調査票!$F:$AR,5,FALSE))</f>
        <v/>
      </c>
      <c r="D30" s="13" t="str">
        <f>IF(A30="","",VLOOKUP(A30,[7]令和3年度契約状況調査票!$F:$AR,8,FALSE))</f>
        <v/>
      </c>
      <c r="E30" s="11" t="str">
        <f>IF(A30="","",VLOOKUP(A30,[7]令和3年度契約状況調査票!$F:$AR,9,FALSE))</f>
        <v/>
      </c>
      <c r="F30" s="14" t="str">
        <f>IF(A30="","",VLOOKUP(A30,[7]令和3年度契約状況調査票!$F:$AR,10,FALSE))</f>
        <v/>
      </c>
      <c r="G30" s="15" t="str">
        <f>IF(A30="","",VLOOKUP(A30,[7]令和3年度契約状況調査票!$F:$AR,30,FALSE))</f>
        <v/>
      </c>
      <c r="H30" s="16" t="str">
        <f>IF(A30="","",IF(VLOOKUP(A30,[7]令和3年度契約状況調査票!$F:$AR,13,FALSE)="他官署で調達手続きを実施のため","他官署で調達手続きを実施のため",IF(VLOOKUP(A30,[7]令和3年度契約状況調査票!$F:$AR,20,FALSE)="②同種の他の契約の予定価格を類推されるおそれがあるため公表しない","同種の他の契約の予定価格を類推されるおそれがあるため公表しない",IF(VLOOKUP(A30,[7]令和3年度契約状況調査票!$F:$AR,20,FALSE)="－","－",IF(VLOOKUP(A30,[7]令和3年度契約状況調査票!$F:$AR,6,FALSE)&lt;&gt;"",TEXT(VLOOKUP(A30,[7]令和3年度契約状況調査票!$F:$AR,13,FALSE),"#,##0円")&amp;CHAR(10)&amp;"(A)",VLOOKUP(A30,[7]令和3年度契約状況調査票!$F:$AR,13,FALSE))))))</f>
        <v/>
      </c>
      <c r="I30" s="16" t="str">
        <f>IF(A30="","",VLOOKUP(A30,[7]令和3年度契約状況調査票!$F:$AR,14,FALSE))</f>
        <v/>
      </c>
      <c r="J30" s="17" t="str">
        <f>IF(A30="","",IF(VLOOKUP(A30,[7]令和3年度契約状況調査票!$F:$AR,13,FALSE)="他官署で調達手続きを実施のため","－",IF(VLOOKUP(A30,[7]令和3年度契約状況調査票!$F:$AR,20,FALSE)="②同種の他の契約の予定価格を類推されるおそれがあるため公表しない","－",IF(VLOOKUP(A30,[7]令和3年度契約状況調査票!$F:$AR,20,FALSE)="－","－",IF(VLOOKUP(A30,[7]令和3年度契約状況調査票!$F:$AR,6,FALSE)&lt;&gt;"",TEXT(VLOOKUP(A30,[7]令和3年度契約状況調査票!$F:$AR,16,FALSE),"#.0%")&amp;CHAR(10)&amp;"(B/A×100)",VLOOKUP(A30,[7]令和3年度契約状況調査票!$F:$AR,16,FALSE))))))</f>
        <v/>
      </c>
      <c r="K30" s="18"/>
      <c r="L30" s="17" t="str">
        <f>IF(A30="","",IF(VLOOKUP(A30,[7]令和3年度契約状況調査票!$F:$AR,26,FALSE)="①公益社団法人","公社",IF(VLOOKUP(A30,[7]令和3年度契約状況調査票!$F:$AR,26,FALSE)="②公益財団法人","公財","")))</f>
        <v/>
      </c>
      <c r="M30" s="17" t="str">
        <f>IF(A30="","",VLOOKUP(A30,[7]令和3年度契約状況調査票!$F:$AR,27,FALSE))</f>
        <v/>
      </c>
      <c r="N30" s="17" t="str">
        <f>IF(A30="","",IF(VLOOKUP(A30,[7]令和3年度契約状況調査票!$F:$AR,27,FALSE)="国所管",VLOOKUP(A30,[7]令和3年度契約状況調査票!$F:$AR,21,FALSE),""))</f>
        <v/>
      </c>
      <c r="O30" s="19" t="str">
        <f>IF(A30="","",IF(AND(Q30="○",P30="分担契約/単価契約"),"単価契約"&amp;CHAR(10)&amp;"予定調達総額 "&amp;TEXT(VLOOKUP(A30,[7]令和3年度契約状況調査票!$F:$AR,15,FALSE),"#,##0円")&amp;"(B)"&amp;CHAR(10)&amp;"分担契約"&amp;CHAR(10)&amp;VLOOKUP(A30,[7]令和3年度契約状況調査票!$F:$AR,31,FALSE),IF(AND(Q30="○",P30="分担契約"),"分担契約"&amp;CHAR(10)&amp;"契約総額 "&amp;TEXT(VLOOKUP(A30,[7]令和3年度契約状況調査票!$F:$AR,15,FALSE),"#,##0円")&amp;"(B)"&amp;CHAR(10)&amp;VLOOKUP(A30,[7]令和3年度契約状況調査票!$F:$AR,31,FALSE),(IF(P30="分担契約/単価契約","単価契約"&amp;CHAR(10)&amp;"予定調達総額 "&amp;TEXT(VLOOKUP(A30,[7]令和3年度契約状況調査票!$F:$AR,15,FALSE),"#,##0円")&amp;CHAR(10)&amp;"分担契約"&amp;CHAR(10)&amp;VLOOKUP(A30,[7]令和3年度契約状況調査票!$F:$AR,31,FALSE),IF(P30="分担契約","分担契約"&amp;CHAR(10)&amp;"契約総額 "&amp;TEXT(VLOOKUP(A30,[7]令和3年度契約状況調査票!$F:$AR,15,FALSE),"#,##0円")&amp;CHAR(10)&amp;VLOOKUP(A30,[7]令和3年度契約状況調査票!$F:$AR,31,FALSE),IF(P30="単価契約","単価契約"&amp;CHAR(10)&amp;"予定調達総額 "&amp;TEXT(VLOOKUP(A30,[7]令和3年度契約状況調査票!$F:$AR,15,FALSE),"#,##0円")&amp;CHAR(10)&amp;VLOOKUP(A30,[7]令和3年度契約状況調査票!$F:$AR,31,FALSE),VLOOKUP(A30,[7]令和3年度契約状況調査票!$F:$AR,31,FALSE))))))))</f>
        <v/>
      </c>
      <c r="P30" s="9" t="str">
        <f>IF(A30="","",VLOOKUP(A30,[7]令和3年度契約状況調査票!$F:$BY,52,FALSE))</f>
        <v/>
      </c>
    </row>
    <row r="31" spans="1:16" s="9" customFormat="1" ht="60" customHeight="1">
      <c r="A31" s="10" t="str">
        <f>IF(MAX([7]令和3年度契約状況調査票!F26:F271)&gt;=ROW()-5,ROW()-5,"")</f>
        <v/>
      </c>
      <c r="B31" s="11" t="str">
        <f>IF(A31="","",VLOOKUP(A31,[7]令和3年度契約状況調査票!$F:$AR,4,FALSE))</f>
        <v/>
      </c>
      <c r="C31" s="12" t="str">
        <f>IF(A31="","",VLOOKUP(A31,[7]令和3年度契約状況調査票!$F:$AR,5,FALSE))</f>
        <v/>
      </c>
      <c r="D31" s="13" t="str">
        <f>IF(A31="","",VLOOKUP(A31,[7]令和3年度契約状況調査票!$F:$AR,8,FALSE))</f>
        <v/>
      </c>
      <c r="E31" s="11" t="str">
        <f>IF(A31="","",VLOOKUP(A31,[7]令和3年度契約状況調査票!$F:$AR,9,FALSE))</f>
        <v/>
      </c>
      <c r="F31" s="14" t="str">
        <f>IF(A31="","",VLOOKUP(A31,[7]令和3年度契約状況調査票!$F:$AR,10,FALSE))</f>
        <v/>
      </c>
      <c r="G31" s="15" t="str">
        <f>IF(A31="","",VLOOKUP(A31,[7]令和3年度契約状況調査票!$F:$AR,30,FALSE))</f>
        <v/>
      </c>
      <c r="H31" s="16" t="str">
        <f>IF(A31="","",IF(VLOOKUP(A31,[7]令和3年度契約状況調査票!$F:$AR,13,FALSE)="他官署で調達手続きを実施のため","他官署で調達手続きを実施のため",IF(VLOOKUP(A31,[7]令和3年度契約状況調査票!$F:$AR,20,FALSE)="②同種の他の契約の予定価格を類推されるおそれがあるため公表しない","同種の他の契約の予定価格を類推されるおそれがあるため公表しない",IF(VLOOKUP(A31,[7]令和3年度契約状況調査票!$F:$AR,20,FALSE)="－","－",IF(VLOOKUP(A31,[7]令和3年度契約状況調査票!$F:$AR,6,FALSE)&lt;&gt;"",TEXT(VLOOKUP(A31,[7]令和3年度契約状況調査票!$F:$AR,13,FALSE),"#,##0円")&amp;CHAR(10)&amp;"(A)",VLOOKUP(A31,[7]令和3年度契約状況調査票!$F:$AR,13,FALSE))))))</f>
        <v/>
      </c>
      <c r="I31" s="16" t="str">
        <f>IF(A31="","",VLOOKUP(A31,[7]令和3年度契約状況調査票!$F:$AR,14,FALSE))</f>
        <v/>
      </c>
      <c r="J31" s="17" t="str">
        <f>IF(A31="","",IF(VLOOKUP(A31,[7]令和3年度契約状況調査票!$F:$AR,13,FALSE)="他官署で調達手続きを実施のため","－",IF(VLOOKUP(A31,[7]令和3年度契約状況調査票!$F:$AR,20,FALSE)="②同種の他の契約の予定価格を類推されるおそれがあるため公表しない","－",IF(VLOOKUP(A31,[7]令和3年度契約状況調査票!$F:$AR,20,FALSE)="－","－",IF(VLOOKUP(A31,[7]令和3年度契約状況調査票!$F:$AR,6,FALSE)&lt;&gt;"",TEXT(VLOOKUP(A31,[7]令和3年度契約状況調査票!$F:$AR,16,FALSE),"#.0%")&amp;CHAR(10)&amp;"(B/A×100)",VLOOKUP(A31,[7]令和3年度契約状況調査票!$F:$AR,16,FALSE))))))</f>
        <v/>
      </c>
      <c r="K31" s="18"/>
      <c r="L31" s="17" t="str">
        <f>IF(A31="","",IF(VLOOKUP(A31,[7]令和3年度契約状況調査票!$F:$AR,26,FALSE)="①公益社団法人","公社",IF(VLOOKUP(A31,[7]令和3年度契約状況調査票!$F:$AR,26,FALSE)="②公益財団法人","公財","")))</f>
        <v/>
      </c>
      <c r="M31" s="17" t="str">
        <f>IF(A31="","",VLOOKUP(A31,[7]令和3年度契約状況調査票!$F:$AR,27,FALSE))</f>
        <v/>
      </c>
      <c r="N31" s="17" t="str">
        <f>IF(A31="","",IF(VLOOKUP(A31,[7]令和3年度契約状況調査票!$F:$AR,27,FALSE)="国所管",VLOOKUP(A31,[7]令和3年度契約状況調査票!$F:$AR,21,FALSE),""))</f>
        <v/>
      </c>
      <c r="O31" s="19" t="str">
        <f>IF(A31="","",IF(AND(Q31="○",P31="分担契約/単価契約"),"単価契約"&amp;CHAR(10)&amp;"予定調達総額 "&amp;TEXT(VLOOKUP(A31,[7]令和3年度契約状況調査票!$F:$AR,15,FALSE),"#,##0円")&amp;"(B)"&amp;CHAR(10)&amp;"分担契約"&amp;CHAR(10)&amp;VLOOKUP(A31,[7]令和3年度契約状況調査票!$F:$AR,31,FALSE),IF(AND(Q31="○",P31="分担契約"),"分担契約"&amp;CHAR(10)&amp;"契約総額 "&amp;TEXT(VLOOKUP(A31,[7]令和3年度契約状況調査票!$F:$AR,15,FALSE),"#,##0円")&amp;"(B)"&amp;CHAR(10)&amp;VLOOKUP(A31,[7]令和3年度契約状況調査票!$F:$AR,31,FALSE),(IF(P31="分担契約/単価契約","単価契約"&amp;CHAR(10)&amp;"予定調達総額 "&amp;TEXT(VLOOKUP(A31,[7]令和3年度契約状況調査票!$F:$AR,15,FALSE),"#,##0円")&amp;CHAR(10)&amp;"分担契約"&amp;CHAR(10)&amp;VLOOKUP(A31,[7]令和3年度契約状況調査票!$F:$AR,31,FALSE),IF(P31="分担契約","分担契約"&amp;CHAR(10)&amp;"契約総額 "&amp;TEXT(VLOOKUP(A31,[7]令和3年度契約状況調査票!$F:$AR,15,FALSE),"#,##0円")&amp;CHAR(10)&amp;VLOOKUP(A31,[7]令和3年度契約状況調査票!$F:$AR,31,FALSE),IF(P31="単価契約","単価契約"&amp;CHAR(10)&amp;"予定調達総額 "&amp;TEXT(VLOOKUP(A31,[7]令和3年度契約状況調査票!$F:$AR,15,FALSE),"#,##0円")&amp;CHAR(10)&amp;VLOOKUP(A31,[7]令和3年度契約状況調査票!$F:$AR,31,FALSE),VLOOKUP(A31,[7]令和3年度契約状況調査票!$F:$AR,31,FALSE))))))))</f>
        <v/>
      </c>
      <c r="P31" s="9" t="str">
        <f>IF(A31="","",VLOOKUP(A31,[7]令和3年度契約状況調査票!$F:$BY,52,FALSE))</f>
        <v/>
      </c>
    </row>
    <row r="32" spans="1:16" s="9" customFormat="1" ht="124.5" customHeight="1">
      <c r="A32" s="10" t="str">
        <f>IF(MAX([7]令和3年度契約状況調査票!F27:F272)&gt;=ROW()-5,ROW()-5,"")</f>
        <v/>
      </c>
      <c r="B32" s="11" t="str">
        <f>IF(A32="","",VLOOKUP(A32,[7]令和3年度契約状況調査票!$F:$AR,4,FALSE))</f>
        <v/>
      </c>
      <c r="C32" s="12" t="str">
        <f>IF(A32="","",VLOOKUP(A32,[7]令和3年度契約状況調査票!$F:$AR,5,FALSE))</f>
        <v/>
      </c>
      <c r="D32" s="13" t="str">
        <f>IF(A32="","",VLOOKUP(A32,[7]令和3年度契約状況調査票!$F:$AR,8,FALSE))</f>
        <v/>
      </c>
      <c r="E32" s="11" t="str">
        <f>IF(A32="","",VLOOKUP(A32,[7]令和3年度契約状況調査票!$F:$AR,9,FALSE))</f>
        <v/>
      </c>
      <c r="F32" s="14" t="str">
        <f>IF(A32="","",VLOOKUP(A32,[7]令和3年度契約状況調査票!$F:$AR,10,FALSE))</f>
        <v/>
      </c>
      <c r="G32" s="15" t="str">
        <f>IF(A32="","",VLOOKUP(A32,[7]令和3年度契約状況調査票!$F:$AR,30,FALSE))</f>
        <v/>
      </c>
      <c r="H32" s="16" t="str">
        <f>IF(A32="","",IF(VLOOKUP(A32,[7]令和3年度契約状況調査票!$F:$AR,13,FALSE)="他官署で調達手続きを実施のため","他官署で調達手続きを実施のため",IF(VLOOKUP(A32,[7]令和3年度契約状況調査票!$F:$AR,20,FALSE)="②同種の他の契約の予定価格を類推されるおそれがあるため公表しない","同種の他の契約の予定価格を類推されるおそれがあるため公表しない",IF(VLOOKUP(A32,[7]令和3年度契約状況調査票!$F:$AR,20,FALSE)="－","－",IF(VLOOKUP(A32,[7]令和3年度契約状況調査票!$F:$AR,6,FALSE)&lt;&gt;"",TEXT(VLOOKUP(A32,[7]令和3年度契約状況調査票!$F:$AR,13,FALSE),"#,##0円")&amp;CHAR(10)&amp;"(A)",VLOOKUP(A32,[7]令和3年度契約状況調査票!$F:$AR,13,FALSE))))))</f>
        <v/>
      </c>
      <c r="I32" s="16" t="str">
        <f>IF(A32="","",VLOOKUP(A32,[7]令和3年度契約状況調査票!$F:$AR,14,FALSE))</f>
        <v/>
      </c>
      <c r="J32" s="17" t="str">
        <f>IF(A32="","",IF(VLOOKUP(A32,[7]令和3年度契約状況調査票!$F:$AR,13,FALSE)="他官署で調達手続きを実施のため","－",IF(VLOOKUP(A32,[7]令和3年度契約状況調査票!$F:$AR,20,FALSE)="②同種の他の契約の予定価格を類推されるおそれがあるため公表しない","－",IF(VLOOKUP(A32,[7]令和3年度契約状況調査票!$F:$AR,20,FALSE)="－","－",IF(VLOOKUP(A32,[7]令和3年度契約状況調査票!$F:$AR,6,FALSE)&lt;&gt;"",TEXT(VLOOKUP(A32,[7]令和3年度契約状況調査票!$F:$AR,16,FALSE),"#.0%")&amp;CHAR(10)&amp;"(B/A×100)",VLOOKUP(A32,[7]令和3年度契約状況調査票!$F:$AR,16,FALSE))))))</f>
        <v/>
      </c>
      <c r="K32" s="18"/>
      <c r="L32" s="17" t="str">
        <f>IF(A32="","",IF(VLOOKUP(A32,[7]令和3年度契約状況調査票!$F:$AR,26,FALSE)="①公益社団法人","公社",IF(VLOOKUP(A32,[7]令和3年度契約状況調査票!$F:$AR,26,FALSE)="②公益財団法人","公財","")))</f>
        <v/>
      </c>
      <c r="M32" s="17" t="str">
        <f>IF(A32="","",VLOOKUP(A32,[7]令和3年度契約状況調査票!$F:$AR,27,FALSE))</f>
        <v/>
      </c>
      <c r="N32" s="17" t="str">
        <f>IF(A32="","",IF(VLOOKUP(A32,[7]令和3年度契約状況調査票!$F:$AR,27,FALSE)="国所管",VLOOKUP(A32,[7]令和3年度契約状況調査票!$F:$AR,21,FALSE),""))</f>
        <v/>
      </c>
      <c r="O32" s="19" t="str">
        <f>IF(A32="","",IF(AND(Q32="○",P32="分担契約/単価契約"),"単価契約"&amp;CHAR(10)&amp;"予定調達総額 "&amp;TEXT(VLOOKUP(A32,[7]令和3年度契約状況調査票!$F:$AR,15,FALSE),"#,##0円")&amp;"(B)"&amp;CHAR(10)&amp;"分担契約"&amp;CHAR(10)&amp;VLOOKUP(A32,[7]令和3年度契約状況調査票!$F:$AR,31,FALSE),IF(AND(Q32="○",P32="分担契約"),"分担契約"&amp;CHAR(10)&amp;"契約総額 "&amp;TEXT(VLOOKUP(A32,[7]令和3年度契約状況調査票!$F:$AR,15,FALSE),"#,##0円")&amp;"(B)"&amp;CHAR(10)&amp;VLOOKUP(A32,[7]令和3年度契約状況調査票!$F:$AR,31,FALSE),(IF(P32="分担契約/単価契約","単価契約"&amp;CHAR(10)&amp;"予定調達総額 "&amp;TEXT(VLOOKUP(A32,[7]令和3年度契約状況調査票!$F:$AR,15,FALSE),"#,##0円")&amp;CHAR(10)&amp;"分担契約"&amp;CHAR(10)&amp;VLOOKUP(A32,[7]令和3年度契約状況調査票!$F:$AR,31,FALSE),IF(P32="分担契約","分担契約"&amp;CHAR(10)&amp;"契約総額 "&amp;TEXT(VLOOKUP(A32,[7]令和3年度契約状況調査票!$F:$AR,15,FALSE),"#,##0円")&amp;CHAR(10)&amp;VLOOKUP(A32,[7]令和3年度契約状況調査票!$F:$AR,31,FALSE),IF(P32="単価契約","単価契約"&amp;CHAR(10)&amp;"予定調達総額 "&amp;TEXT(VLOOKUP(A32,[7]令和3年度契約状況調査票!$F:$AR,15,FALSE),"#,##0円")&amp;CHAR(10)&amp;VLOOKUP(A32,[7]令和3年度契約状況調査票!$F:$AR,31,FALSE),VLOOKUP(A32,[7]令和3年度契約状況調査票!$F:$AR,31,FALSE))))))))</f>
        <v/>
      </c>
      <c r="P32" s="9" t="str">
        <f>IF(A32="","",VLOOKUP(A32,[7]令和3年度契約状況調査票!$F:$BY,52,FALSE))</f>
        <v/>
      </c>
    </row>
    <row r="33" spans="1:16" s="9" customFormat="1" ht="124.5" customHeight="1">
      <c r="A33" s="10" t="str">
        <f>IF(MAX([7]令和3年度契約状況調査票!F28:F273)&gt;=ROW()-5,ROW()-5,"")</f>
        <v/>
      </c>
      <c r="B33" s="11" t="str">
        <f>IF(A33="","",VLOOKUP(A33,[7]令和3年度契約状況調査票!$F:$AR,4,FALSE))</f>
        <v/>
      </c>
      <c r="C33" s="12" t="str">
        <f>IF(A33="","",VLOOKUP(A33,[7]令和3年度契約状況調査票!$F:$AR,5,FALSE))</f>
        <v/>
      </c>
      <c r="D33" s="13" t="str">
        <f>IF(A33="","",VLOOKUP(A33,[7]令和3年度契約状況調査票!$F:$AR,8,FALSE))</f>
        <v/>
      </c>
      <c r="E33" s="11" t="str">
        <f>IF(A33="","",VLOOKUP(A33,[7]令和3年度契約状況調査票!$F:$AR,9,FALSE))</f>
        <v/>
      </c>
      <c r="F33" s="14" t="str">
        <f>IF(A33="","",VLOOKUP(A33,[7]令和3年度契約状況調査票!$F:$AR,10,FALSE))</f>
        <v/>
      </c>
      <c r="G33" s="15" t="str">
        <f>IF(A33="","",VLOOKUP(A33,[7]令和3年度契約状況調査票!$F:$AR,30,FALSE))</f>
        <v/>
      </c>
      <c r="H33" s="16" t="str">
        <f>IF(A33="","",IF(VLOOKUP(A33,[7]令和3年度契約状況調査票!$F:$AR,13,FALSE)="他官署で調達手続きを実施のため","他官署で調達手続きを実施のため",IF(VLOOKUP(A33,[7]令和3年度契約状況調査票!$F:$AR,20,FALSE)="②同種の他の契約の予定価格を類推されるおそれがあるため公表しない","同種の他の契約の予定価格を類推されるおそれがあるため公表しない",IF(VLOOKUP(A33,[7]令和3年度契約状況調査票!$F:$AR,20,FALSE)="－","－",IF(VLOOKUP(A33,[7]令和3年度契約状況調査票!$F:$AR,6,FALSE)&lt;&gt;"",TEXT(VLOOKUP(A33,[7]令和3年度契約状況調査票!$F:$AR,13,FALSE),"#,##0円")&amp;CHAR(10)&amp;"(A)",VLOOKUP(A33,[7]令和3年度契約状況調査票!$F:$AR,13,FALSE))))))</f>
        <v/>
      </c>
      <c r="I33" s="16" t="str">
        <f>IF(A33="","",VLOOKUP(A33,[7]令和3年度契約状況調査票!$F:$AR,14,FALSE))</f>
        <v/>
      </c>
      <c r="J33" s="17" t="str">
        <f>IF(A33="","",IF(VLOOKUP(A33,[7]令和3年度契約状況調査票!$F:$AR,13,FALSE)="他官署で調達手続きを実施のため","－",IF(VLOOKUP(A33,[7]令和3年度契約状況調査票!$F:$AR,20,FALSE)="②同種の他の契約の予定価格を類推されるおそれがあるため公表しない","－",IF(VLOOKUP(A33,[7]令和3年度契約状況調査票!$F:$AR,20,FALSE)="－","－",IF(VLOOKUP(A33,[7]令和3年度契約状況調査票!$F:$AR,6,FALSE)&lt;&gt;"",TEXT(VLOOKUP(A33,[7]令和3年度契約状況調査票!$F:$AR,16,FALSE),"#.0%")&amp;CHAR(10)&amp;"(B/A×100)",VLOOKUP(A33,[7]令和3年度契約状況調査票!$F:$AR,16,FALSE))))))</f>
        <v/>
      </c>
      <c r="K33" s="18"/>
      <c r="L33" s="17" t="str">
        <f>IF(A33="","",IF(VLOOKUP(A33,[7]令和3年度契約状況調査票!$F:$AR,26,FALSE)="①公益社団法人","公社",IF(VLOOKUP(A33,[7]令和3年度契約状況調査票!$F:$AR,26,FALSE)="②公益財団法人","公財","")))</f>
        <v/>
      </c>
      <c r="M33" s="17" t="str">
        <f>IF(A33="","",VLOOKUP(A33,[7]令和3年度契約状況調査票!$F:$AR,27,FALSE))</f>
        <v/>
      </c>
      <c r="N33" s="17" t="str">
        <f>IF(A33="","",IF(VLOOKUP(A33,[7]令和3年度契約状況調査票!$F:$AR,27,FALSE)="国所管",VLOOKUP(A33,[7]令和3年度契約状況調査票!$F:$AR,21,FALSE),""))</f>
        <v/>
      </c>
      <c r="O33" s="19" t="str">
        <f>IF(A33="","",IF(AND(Q33="○",P33="分担契約/単価契約"),"単価契約"&amp;CHAR(10)&amp;"予定調達総額 "&amp;TEXT(VLOOKUP(A33,[7]令和3年度契約状況調査票!$F:$AR,15,FALSE),"#,##0円")&amp;"(B)"&amp;CHAR(10)&amp;"分担契約"&amp;CHAR(10)&amp;VLOOKUP(A33,[7]令和3年度契約状況調査票!$F:$AR,31,FALSE),IF(AND(Q33="○",P33="分担契約"),"分担契約"&amp;CHAR(10)&amp;"契約総額 "&amp;TEXT(VLOOKUP(A33,[7]令和3年度契約状況調査票!$F:$AR,15,FALSE),"#,##0円")&amp;"(B)"&amp;CHAR(10)&amp;VLOOKUP(A33,[7]令和3年度契約状況調査票!$F:$AR,31,FALSE),(IF(P33="分担契約/単価契約","単価契約"&amp;CHAR(10)&amp;"予定調達総額 "&amp;TEXT(VLOOKUP(A33,[7]令和3年度契約状況調査票!$F:$AR,15,FALSE),"#,##0円")&amp;CHAR(10)&amp;"分担契約"&amp;CHAR(10)&amp;VLOOKUP(A33,[7]令和3年度契約状況調査票!$F:$AR,31,FALSE),IF(P33="分担契約","分担契約"&amp;CHAR(10)&amp;"契約総額 "&amp;TEXT(VLOOKUP(A33,[7]令和3年度契約状況調査票!$F:$AR,15,FALSE),"#,##0円")&amp;CHAR(10)&amp;VLOOKUP(A33,[7]令和3年度契約状況調査票!$F:$AR,31,FALSE),IF(P33="単価契約","単価契約"&amp;CHAR(10)&amp;"予定調達総額 "&amp;TEXT(VLOOKUP(A33,[7]令和3年度契約状況調査票!$F:$AR,15,FALSE),"#,##0円")&amp;CHAR(10)&amp;VLOOKUP(A33,[7]令和3年度契約状況調査票!$F:$AR,31,FALSE),VLOOKUP(A33,[7]令和3年度契約状況調査票!$F:$AR,31,FALSE))))))))</f>
        <v/>
      </c>
      <c r="P33" s="9" t="str">
        <f>IF(A33="","",VLOOKUP(A33,[7]令和3年度契約状況調査票!$F:$BY,52,FALSE))</f>
        <v/>
      </c>
    </row>
    <row r="34" spans="1:16" s="9" customFormat="1" ht="67.5" customHeight="1">
      <c r="A34" s="10" t="str">
        <f>IF(MAX([7]令和3年度契約状況調査票!F29:F274)&gt;=ROW()-5,ROW()-5,"")</f>
        <v/>
      </c>
      <c r="B34" s="11" t="str">
        <f>IF(A34="","",VLOOKUP(A34,[7]令和3年度契約状況調査票!$F:$AR,4,FALSE))</f>
        <v/>
      </c>
      <c r="C34" s="12" t="str">
        <f>IF(A34="","",VLOOKUP(A34,[7]令和3年度契約状況調査票!$F:$AR,5,FALSE))</f>
        <v/>
      </c>
      <c r="D34" s="13" t="str">
        <f>IF(A34="","",VLOOKUP(A34,[7]令和3年度契約状況調査票!$F:$AR,8,FALSE))</f>
        <v/>
      </c>
      <c r="E34" s="11" t="str">
        <f>IF(A34="","",VLOOKUP(A34,[7]令和3年度契約状況調査票!$F:$AR,9,FALSE))</f>
        <v/>
      </c>
      <c r="F34" s="14" t="str">
        <f>IF(A34="","",VLOOKUP(A34,[7]令和3年度契約状況調査票!$F:$AR,10,FALSE))</f>
        <v/>
      </c>
      <c r="G34" s="15" t="str">
        <f>IF(A34="","",VLOOKUP(A34,[7]令和3年度契約状況調査票!$F:$AR,30,FALSE))</f>
        <v/>
      </c>
      <c r="H34" s="16" t="str">
        <f>IF(A34="","",IF(VLOOKUP(A34,[7]令和3年度契約状況調査票!$F:$AR,13,FALSE)="他官署で調達手続きを実施のため","他官署で調達手続きを実施のため",IF(VLOOKUP(A34,[7]令和3年度契約状況調査票!$F:$AR,20,FALSE)="②同種の他の契約の予定価格を類推されるおそれがあるため公表しない","同種の他の契約の予定価格を類推されるおそれがあるため公表しない",IF(VLOOKUP(A34,[7]令和3年度契約状況調査票!$F:$AR,20,FALSE)="－","－",IF(VLOOKUP(A34,[7]令和3年度契約状況調査票!$F:$AR,6,FALSE)&lt;&gt;"",TEXT(VLOOKUP(A34,[7]令和3年度契約状況調査票!$F:$AR,13,FALSE),"#,##0円")&amp;CHAR(10)&amp;"(A)",VLOOKUP(A34,[7]令和3年度契約状況調査票!$F:$AR,13,FALSE))))))</f>
        <v/>
      </c>
      <c r="I34" s="16" t="str">
        <f>IF(A34="","",VLOOKUP(A34,[7]令和3年度契約状況調査票!$F:$AR,14,FALSE))</f>
        <v/>
      </c>
      <c r="J34" s="17" t="str">
        <f>IF(A34="","",IF(VLOOKUP(A34,[7]令和3年度契約状況調査票!$F:$AR,13,FALSE)="他官署で調達手続きを実施のため","－",IF(VLOOKUP(A34,[7]令和3年度契約状況調査票!$F:$AR,20,FALSE)="②同種の他の契約の予定価格を類推されるおそれがあるため公表しない","－",IF(VLOOKUP(A34,[7]令和3年度契約状況調査票!$F:$AR,20,FALSE)="－","－",IF(VLOOKUP(A34,[7]令和3年度契約状況調査票!$F:$AR,6,FALSE)&lt;&gt;"",TEXT(VLOOKUP(A34,[7]令和3年度契約状況調査票!$F:$AR,16,FALSE),"#.0%")&amp;CHAR(10)&amp;"(B/A×100)",VLOOKUP(A34,[7]令和3年度契約状況調査票!$F:$AR,16,FALSE))))))</f>
        <v/>
      </c>
      <c r="K34" s="18"/>
      <c r="L34" s="17" t="str">
        <f>IF(A34="","",IF(VLOOKUP(A34,[7]令和3年度契約状況調査票!$F:$AR,26,FALSE)="①公益社団法人","公社",IF(VLOOKUP(A34,[7]令和3年度契約状況調査票!$F:$AR,26,FALSE)="②公益財団法人","公財","")))</f>
        <v/>
      </c>
      <c r="M34" s="17" t="str">
        <f>IF(A34="","",VLOOKUP(A34,[7]令和3年度契約状況調査票!$F:$AR,27,FALSE))</f>
        <v/>
      </c>
      <c r="N34" s="17" t="str">
        <f>IF(A34="","",IF(VLOOKUP(A34,[7]令和3年度契約状況調査票!$F:$AR,27,FALSE)="国所管",VLOOKUP(A34,[7]令和3年度契約状況調査票!$F:$AR,21,FALSE),""))</f>
        <v/>
      </c>
      <c r="O34" s="19" t="str">
        <f>IF(A34="","",IF(AND(Q34="○",P34="分担契約/単価契約"),"単価契約"&amp;CHAR(10)&amp;"予定調達総額 "&amp;TEXT(VLOOKUP(A34,[7]令和3年度契約状況調査票!$F:$AR,15,FALSE),"#,##0円")&amp;"(B)"&amp;CHAR(10)&amp;"分担契約"&amp;CHAR(10)&amp;VLOOKUP(A34,[7]令和3年度契約状況調査票!$F:$AR,31,FALSE),IF(AND(Q34="○",P34="分担契約"),"分担契約"&amp;CHAR(10)&amp;"契約総額 "&amp;TEXT(VLOOKUP(A34,[7]令和3年度契約状況調査票!$F:$AR,15,FALSE),"#,##0円")&amp;"(B)"&amp;CHAR(10)&amp;VLOOKUP(A34,[7]令和3年度契約状況調査票!$F:$AR,31,FALSE),(IF(P34="分担契約/単価契約","単価契約"&amp;CHAR(10)&amp;"予定調達総額 "&amp;TEXT(VLOOKUP(A34,[7]令和3年度契約状況調査票!$F:$AR,15,FALSE),"#,##0円")&amp;CHAR(10)&amp;"分担契約"&amp;CHAR(10)&amp;VLOOKUP(A34,[7]令和3年度契約状況調査票!$F:$AR,31,FALSE),IF(P34="分担契約","分担契約"&amp;CHAR(10)&amp;"契約総額 "&amp;TEXT(VLOOKUP(A34,[7]令和3年度契約状況調査票!$F:$AR,15,FALSE),"#,##0円")&amp;CHAR(10)&amp;VLOOKUP(A34,[7]令和3年度契約状況調査票!$F:$AR,31,FALSE),IF(P34="単価契約","単価契約"&amp;CHAR(10)&amp;"予定調達総額 "&amp;TEXT(VLOOKUP(A34,[7]令和3年度契約状況調査票!$F:$AR,15,FALSE),"#,##0円")&amp;CHAR(10)&amp;VLOOKUP(A34,[7]令和3年度契約状況調査票!$F:$AR,31,FALSE),VLOOKUP(A34,[7]令和3年度契約状況調査票!$F:$AR,31,FALSE))))))))</f>
        <v/>
      </c>
      <c r="P34" s="9" t="str">
        <f>IF(A34="","",VLOOKUP(A34,[7]令和3年度契約状況調査票!$F:$BY,52,FALSE))</f>
        <v/>
      </c>
    </row>
    <row r="35" spans="1:16" s="9" customFormat="1" ht="67.5" customHeight="1">
      <c r="A35" s="10" t="str">
        <f>IF(MAX([7]令和3年度契約状況調査票!F30:F275)&gt;=ROW()-5,ROW()-5,"")</f>
        <v/>
      </c>
      <c r="B35" s="11" t="str">
        <f>IF(A35="","",VLOOKUP(A35,[7]令和3年度契約状況調査票!$F:$AR,4,FALSE))</f>
        <v/>
      </c>
      <c r="C35" s="12" t="str">
        <f>IF(A35="","",VLOOKUP(A35,[7]令和3年度契約状況調査票!$F:$AR,5,FALSE))</f>
        <v/>
      </c>
      <c r="D35" s="13" t="str">
        <f>IF(A35="","",VLOOKUP(A35,[7]令和3年度契約状況調査票!$F:$AR,8,FALSE))</f>
        <v/>
      </c>
      <c r="E35" s="11" t="str">
        <f>IF(A35="","",VLOOKUP(A35,[7]令和3年度契約状況調査票!$F:$AR,9,FALSE))</f>
        <v/>
      </c>
      <c r="F35" s="14" t="str">
        <f>IF(A35="","",VLOOKUP(A35,[7]令和3年度契約状況調査票!$F:$AR,10,FALSE))</f>
        <v/>
      </c>
      <c r="G35" s="15" t="str">
        <f>IF(A35="","",VLOOKUP(A35,[7]令和3年度契約状況調査票!$F:$AR,30,FALSE))</f>
        <v/>
      </c>
      <c r="H35" s="16" t="str">
        <f>IF(A35="","",IF(VLOOKUP(A35,[7]令和3年度契約状況調査票!$F:$AR,13,FALSE)="他官署で調達手続きを実施のため","他官署で調達手続きを実施のため",IF(VLOOKUP(A35,[7]令和3年度契約状況調査票!$F:$AR,20,FALSE)="②同種の他の契約の予定価格を類推されるおそれがあるため公表しない","同種の他の契約の予定価格を類推されるおそれがあるため公表しない",IF(VLOOKUP(A35,[7]令和3年度契約状況調査票!$F:$AR,20,FALSE)="－","－",IF(VLOOKUP(A35,[7]令和3年度契約状況調査票!$F:$AR,6,FALSE)&lt;&gt;"",TEXT(VLOOKUP(A35,[7]令和3年度契約状況調査票!$F:$AR,13,FALSE),"#,##0円")&amp;CHAR(10)&amp;"(A)",VLOOKUP(A35,[7]令和3年度契約状況調査票!$F:$AR,13,FALSE))))))</f>
        <v/>
      </c>
      <c r="I35" s="16" t="str">
        <f>IF(A35="","",VLOOKUP(A35,[7]令和3年度契約状況調査票!$F:$AR,14,FALSE))</f>
        <v/>
      </c>
      <c r="J35" s="17" t="str">
        <f>IF(A35="","",IF(VLOOKUP(A35,[7]令和3年度契約状況調査票!$F:$AR,13,FALSE)="他官署で調達手続きを実施のため","－",IF(VLOOKUP(A35,[7]令和3年度契約状況調査票!$F:$AR,20,FALSE)="②同種の他の契約の予定価格を類推されるおそれがあるため公表しない","－",IF(VLOOKUP(A35,[7]令和3年度契約状況調査票!$F:$AR,20,FALSE)="－","－",IF(VLOOKUP(A35,[7]令和3年度契約状況調査票!$F:$AR,6,FALSE)&lt;&gt;"",TEXT(VLOOKUP(A35,[7]令和3年度契約状況調査票!$F:$AR,16,FALSE),"#.0%")&amp;CHAR(10)&amp;"(B/A×100)",VLOOKUP(A35,[7]令和3年度契約状況調査票!$F:$AR,16,FALSE))))))</f>
        <v/>
      </c>
      <c r="K35" s="18"/>
      <c r="L35" s="17" t="str">
        <f>IF(A35="","",IF(VLOOKUP(A35,[7]令和3年度契約状況調査票!$F:$AR,26,FALSE)="①公益社団法人","公社",IF(VLOOKUP(A35,[7]令和3年度契約状況調査票!$F:$AR,26,FALSE)="②公益財団法人","公財","")))</f>
        <v/>
      </c>
      <c r="M35" s="17" t="str">
        <f>IF(A35="","",VLOOKUP(A35,[7]令和3年度契約状況調査票!$F:$AR,27,FALSE))</f>
        <v/>
      </c>
      <c r="N35" s="17" t="str">
        <f>IF(A35="","",IF(VLOOKUP(A35,[7]令和3年度契約状況調査票!$F:$AR,27,FALSE)="国所管",VLOOKUP(A35,[7]令和3年度契約状況調査票!$F:$AR,21,FALSE),""))</f>
        <v/>
      </c>
      <c r="O35" s="19" t="str">
        <f>IF(A35="","",IF(AND(Q35="○",P35="分担契約/単価契約"),"単価契約"&amp;CHAR(10)&amp;"予定調達総額 "&amp;TEXT(VLOOKUP(A35,[7]令和3年度契約状況調査票!$F:$AR,15,FALSE),"#,##0円")&amp;"(B)"&amp;CHAR(10)&amp;"分担契約"&amp;CHAR(10)&amp;VLOOKUP(A35,[7]令和3年度契約状況調査票!$F:$AR,31,FALSE),IF(AND(Q35="○",P35="分担契約"),"分担契約"&amp;CHAR(10)&amp;"契約総額 "&amp;TEXT(VLOOKUP(A35,[7]令和3年度契約状況調査票!$F:$AR,15,FALSE),"#,##0円")&amp;"(B)"&amp;CHAR(10)&amp;VLOOKUP(A35,[7]令和3年度契約状況調査票!$F:$AR,31,FALSE),(IF(P35="分担契約/単価契約","単価契約"&amp;CHAR(10)&amp;"予定調達総額 "&amp;TEXT(VLOOKUP(A35,[7]令和3年度契約状況調査票!$F:$AR,15,FALSE),"#,##0円")&amp;CHAR(10)&amp;"分担契約"&amp;CHAR(10)&amp;VLOOKUP(A35,[7]令和3年度契約状況調査票!$F:$AR,31,FALSE),IF(P35="分担契約","分担契約"&amp;CHAR(10)&amp;"契約総額 "&amp;TEXT(VLOOKUP(A35,[7]令和3年度契約状況調査票!$F:$AR,15,FALSE),"#,##0円")&amp;CHAR(10)&amp;VLOOKUP(A35,[7]令和3年度契約状況調査票!$F:$AR,31,FALSE),IF(P35="単価契約","単価契約"&amp;CHAR(10)&amp;"予定調達総額 "&amp;TEXT(VLOOKUP(A35,[7]令和3年度契約状況調査票!$F:$AR,15,FALSE),"#,##0円")&amp;CHAR(10)&amp;VLOOKUP(A35,[7]令和3年度契約状況調査票!$F:$AR,31,FALSE),VLOOKUP(A35,[7]令和3年度契約状況調査票!$F:$AR,31,FALSE))))))))</f>
        <v/>
      </c>
      <c r="P35" s="9" t="str">
        <f>IF(A35="","",VLOOKUP(A35,[7]令和3年度契約状況調査票!$F:$BY,52,FALSE))</f>
        <v/>
      </c>
    </row>
    <row r="36" spans="1:16" s="9" customFormat="1" ht="67.5" customHeight="1">
      <c r="A36" s="10" t="str">
        <f>IF(MAX([7]令和3年度契約状況調査票!F31:F276)&gt;=ROW()-5,ROW()-5,"")</f>
        <v/>
      </c>
      <c r="B36" s="11" t="str">
        <f>IF(A36="","",VLOOKUP(A36,[7]令和3年度契約状況調査票!$F:$AR,4,FALSE))</f>
        <v/>
      </c>
      <c r="C36" s="12" t="str">
        <f>IF(A36="","",VLOOKUP(A36,[7]令和3年度契約状況調査票!$F:$AR,5,FALSE))</f>
        <v/>
      </c>
      <c r="D36" s="13" t="str">
        <f>IF(A36="","",VLOOKUP(A36,[7]令和3年度契約状況調査票!$F:$AR,8,FALSE))</f>
        <v/>
      </c>
      <c r="E36" s="11" t="str">
        <f>IF(A36="","",VLOOKUP(A36,[7]令和3年度契約状況調査票!$F:$AR,9,FALSE))</f>
        <v/>
      </c>
      <c r="F36" s="14" t="str">
        <f>IF(A36="","",VLOOKUP(A36,[7]令和3年度契約状況調査票!$F:$AR,10,FALSE))</f>
        <v/>
      </c>
      <c r="G36" s="15" t="str">
        <f>IF(A36="","",VLOOKUP(A36,[7]令和3年度契約状況調査票!$F:$AR,30,FALSE))</f>
        <v/>
      </c>
      <c r="H36" s="16" t="str">
        <f>IF(A36="","",IF(VLOOKUP(A36,[7]令和3年度契約状況調査票!$F:$AR,13,FALSE)="他官署で調達手続きを実施のため","他官署で調達手続きを実施のため",IF(VLOOKUP(A36,[7]令和3年度契約状況調査票!$F:$AR,20,FALSE)="②同種の他の契約の予定価格を類推されるおそれがあるため公表しない","同種の他の契約の予定価格を類推されるおそれがあるため公表しない",IF(VLOOKUP(A36,[7]令和3年度契約状況調査票!$F:$AR,20,FALSE)="－","－",IF(VLOOKUP(A36,[7]令和3年度契約状況調査票!$F:$AR,6,FALSE)&lt;&gt;"",TEXT(VLOOKUP(A36,[7]令和3年度契約状況調査票!$F:$AR,13,FALSE),"#,##0円")&amp;CHAR(10)&amp;"(A)",VLOOKUP(A36,[7]令和3年度契約状況調査票!$F:$AR,13,FALSE))))))</f>
        <v/>
      </c>
      <c r="I36" s="16" t="str">
        <f>IF(A36="","",VLOOKUP(A36,[7]令和3年度契約状況調査票!$F:$AR,14,FALSE))</f>
        <v/>
      </c>
      <c r="J36" s="17" t="str">
        <f>IF(A36="","",IF(VLOOKUP(A36,[7]令和3年度契約状況調査票!$F:$AR,13,FALSE)="他官署で調達手続きを実施のため","－",IF(VLOOKUP(A36,[7]令和3年度契約状況調査票!$F:$AR,20,FALSE)="②同種の他の契約の予定価格を類推されるおそれがあるため公表しない","－",IF(VLOOKUP(A36,[7]令和3年度契約状況調査票!$F:$AR,20,FALSE)="－","－",IF(VLOOKUP(A36,[7]令和3年度契約状況調査票!$F:$AR,6,FALSE)&lt;&gt;"",TEXT(VLOOKUP(A36,[7]令和3年度契約状況調査票!$F:$AR,16,FALSE),"#.0%")&amp;CHAR(10)&amp;"(B/A×100)",VLOOKUP(A36,[7]令和3年度契約状況調査票!$F:$AR,16,FALSE))))))</f>
        <v/>
      </c>
      <c r="K36" s="18"/>
      <c r="L36" s="17" t="str">
        <f>IF(A36="","",IF(VLOOKUP(A36,[7]令和3年度契約状況調査票!$F:$AR,26,FALSE)="①公益社団法人","公社",IF(VLOOKUP(A36,[7]令和3年度契約状況調査票!$F:$AR,26,FALSE)="②公益財団法人","公財","")))</f>
        <v/>
      </c>
      <c r="M36" s="17" t="str">
        <f>IF(A36="","",VLOOKUP(A36,[7]令和3年度契約状況調査票!$F:$AR,27,FALSE))</f>
        <v/>
      </c>
      <c r="N36" s="17" t="str">
        <f>IF(A36="","",IF(VLOOKUP(A36,[7]令和3年度契約状況調査票!$F:$AR,27,FALSE)="国所管",VLOOKUP(A36,[7]令和3年度契約状況調査票!$F:$AR,21,FALSE),""))</f>
        <v/>
      </c>
      <c r="O36" s="19" t="str">
        <f>IF(A36="","",IF(AND(Q36="○",P36="分担契約/単価契約"),"単価契約"&amp;CHAR(10)&amp;"予定調達総額 "&amp;TEXT(VLOOKUP(A36,[7]令和3年度契約状況調査票!$F:$AR,15,FALSE),"#,##0円")&amp;"(B)"&amp;CHAR(10)&amp;"分担契約"&amp;CHAR(10)&amp;VLOOKUP(A36,[7]令和3年度契約状況調査票!$F:$AR,31,FALSE),IF(AND(Q36="○",P36="分担契約"),"分担契約"&amp;CHAR(10)&amp;"契約総額 "&amp;TEXT(VLOOKUP(A36,[7]令和3年度契約状況調査票!$F:$AR,15,FALSE),"#,##0円")&amp;"(B)"&amp;CHAR(10)&amp;VLOOKUP(A36,[7]令和3年度契約状況調査票!$F:$AR,31,FALSE),(IF(P36="分担契約/単価契約","単価契約"&amp;CHAR(10)&amp;"予定調達総額 "&amp;TEXT(VLOOKUP(A36,[7]令和3年度契約状況調査票!$F:$AR,15,FALSE),"#,##0円")&amp;CHAR(10)&amp;"分担契約"&amp;CHAR(10)&amp;VLOOKUP(A36,[7]令和3年度契約状況調査票!$F:$AR,31,FALSE),IF(P36="分担契約","分担契約"&amp;CHAR(10)&amp;"契約総額 "&amp;TEXT(VLOOKUP(A36,[7]令和3年度契約状況調査票!$F:$AR,15,FALSE),"#,##0円")&amp;CHAR(10)&amp;VLOOKUP(A36,[7]令和3年度契約状況調査票!$F:$AR,31,FALSE),IF(P36="単価契約","単価契約"&amp;CHAR(10)&amp;"予定調達総額 "&amp;TEXT(VLOOKUP(A36,[7]令和3年度契約状況調査票!$F:$AR,15,FALSE),"#,##0円")&amp;CHAR(10)&amp;VLOOKUP(A36,[7]令和3年度契約状況調査票!$F:$AR,31,FALSE),VLOOKUP(A36,[7]令和3年度契約状況調査票!$F:$AR,31,FALSE))))))))</f>
        <v/>
      </c>
      <c r="P36" s="9" t="str">
        <f>IF(A36="","",VLOOKUP(A36,[7]令和3年度契約状況調査票!$F:$BY,52,FALSE))</f>
        <v/>
      </c>
    </row>
    <row r="37" spans="1:16" s="9" customFormat="1" ht="67.5" customHeight="1">
      <c r="A37" s="10" t="str">
        <f>IF(MAX([7]令和3年度契約状況調査票!F32:F277)&gt;=ROW()-5,ROW()-5,"")</f>
        <v/>
      </c>
      <c r="B37" s="11" t="str">
        <f>IF(A37="","",VLOOKUP(A37,[7]令和3年度契約状況調査票!$F:$AR,4,FALSE))</f>
        <v/>
      </c>
      <c r="C37" s="12" t="str">
        <f>IF(A37="","",VLOOKUP(A37,[7]令和3年度契約状況調査票!$F:$AR,5,FALSE))</f>
        <v/>
      </c>
      <c r="D37" s="13" t="str">
        <f>IF(A37="","",VLOOKUP(A37,[7]令和3年度契約状況調査票!$F:$AR,8,FALSE))</f>
        <v/>
      </c>
      <c r="E37" s="11" t="str">
        <f>IF(A37="","",VLOOKUP(A37,[7]令和3年度契約状況調査票!$F:$AR,9,FALSE))</f>
        <v/>
      </c>
      <c r="F37" s="14" t="str">
        <f>IF(A37="","",VLOOKUP(A37,[7]令和3年度契約状況調査票!$F:$AR,10,FALSE))</f>
        <v/>
      </c>
      <c r="G37" s="15" t="str">
        <f>IF(A37="","",VLOOKUP(A37,[7]令和3年度契約状況調査票!$F:$AR,30,FALSE))</f>
        <v/>
      </c>
      <c r="H37" s="16" t="str">
        <f>IF(A37="","",IF(VLOOKUP(A37,[7]令和3年度契約状況調査票!$F:$AR,13,FALSE)="他官署で調達手続きを実施のため","他官署で調達手続きを実施のため",IF(VLOOKUP(A37,[7]令和3年度契約状況調査票!$F:$AR,20,FALSE)="②同種の他の契約の予定価格を類推されるおそれがあるため公表しない","同種の他の契約の予定価格を類推されるおそれがあるため公表しない",IF(VLOOKUP(A37,[7]令和3年度契約状況調査票!$F:$AR,20,FALSE)="－","－",IF(VLOOKUP(A37,[7]令和3年度契約状況調査票!$F:$AR,6,FALSE)&lt;&gt;"",TEXT(VLOOKUP(A37,[7]令和3年度契約状況調査票!$F:$AR,13,FALSE),"#,##0円")&amp;CHAR(10)&amp;"(A)",VLOOKUP(A37,[7]令和3年度契約状況調査票!$F:$AR,13,FALSE))))))</f>
        <v/>
      </c>
      <c r="I37" s="16" t="str">
        <f>IF(A37="","",VLOOKUP(A37,[7]令和3年度契約状況調査票!$F:$AR,14,FALSE))</f>
        <v/>
      </c>
      <c r="J37" s="17" t="str">
        <f>IF(A37="","",IF(VLOOKUP(A37,[7]令和3年度契約状況調査票!$F:$AR,13,FALSE)="他官署で調達手続きを実施のため","－",IF(VLOOKUP(A37,[7]令和3年度契約状況調査票!$F:$AR,20,FALSE)="②同種の他の契約の予定価格を類推されるおそれがあるため公表しない","－",IF(VLOOKUP(A37,[7]令和3年度契約状況調査票!$F:$AR,20,FALSE)="－","－",IF(VLOOKUP(A37,[7]令和3年度契約状況調査票!$F:$AR,6,FALSE)&lt;&gt;"",TEXT(VLOOKUP(A37,[7]令和3年度契約状況調査票!$F:$AR,16,FALSE),"#.0%")&amp;CHAR(10)&amp;"(B/A×100)",VLOOKUP(A37,[7]令和3年度契約状況調査票!$F:$AR,16,FALSE))))))</f>
        <v/>
      </c>
      <c r="K37" s="18"/>
      <c r="L37" s="17" t="str">
        <f>IF(A37="","",IF(VLOOKUP(A37,[7]令和3年度契約状況調査票!$F:$AR,26,FALSE)="①公益社団法人","公社",IF(VLOOKUP(A37,[7]令和3年度契約状況調査票!$F:$AR,26,FALSE)="②公益財団法人","公財","")))</f>
        <v/>
      </c>
      <c r="M37" s="17" t="str">
        <f>IF(A37="","",VLOOKUP(A37,[7]令和3年度契約状況調査票!$F:$AR,27,FALSE))</f>
        <v/>
      </c>
      <c r="N37" s="17" t="str">
        <f>IF(A37="","",IF(VLOOKUP(A37,[7]令和3年度契約状況調査票!$F:$AR,27,FALSE)="国所管",VLOOKUP(A37,[7]令和3年度契約状況調査票!$F:$AR,21,FALSE),""))</f>
        <v/>
      </c>
      <c r="O37" s="19" t="str">
        <f>IF(A37="","",IF(AND(Q37="○",P37="分担契約/単価契約"),"単価契約"&amp;CHAR(10)&amp;"予定調達総額 "&amp;TEXT(VLOOKUP(A37,[7]令和3年度契約状況調査票!$F:$AR,15,FALSE),"#,##0円")&amp;"(B)"&amp;CHAR(10)&amp;"分担契約"&amp;CHAR(10)&amp;VLOOKUP(A37,[7]令和3年度契約状況調査票!$F:$AR,31,FALSE),IF(AND(Q37="○",P37="分担契約"),"分担契約"&amp;CHAR(10)&amp;"契約総額 "&amp;TEXT(VLOOKUP(A37,[7]令和3年度契約状況調査票!$F:$AR,15,FALSE),"#,##0円")&amp;"(B)"&amp;CHAR(10)&amp;VLOOKUP(A37,[7]令和3年度契約状況調査票!$F:$AR,31,FALSE),(IF(P37="分担契約/単価契約","単価契約"&amp;CHAR(10)&amp;"予定調達総額 "&amp;TEXT(VLOOKUP(A37,[7]令和3年度契約状況調査票!$F:$AR,15,FALSE),"#,##0円")&amp;CHAR(10)&amp;"分担契約"&amp;CHAR(10)&amp;VLOOKUP(A37,[7]令和3年度契約状況調査票!$F:$AR,31,FALSE),IF(P37="分担契約","分担契約"&amp;CHAR(10)&amp;"契約総額 "&amp;TEXT(VLOOKUP(A37,[7]令和3年度契約状況調査票!$F:$AR,15,FALSE),"#,##0円")&amp;CHAR(10)&amp;VLOOKUP(A37,[7]令和3年度契約状況調査票!$F:$AR,31,FALSE),IF(P37="単価契約","単価契約"&amp;CHAR(10)&amp;"予定調達総額 "&amp;TEXT(VLOOKUP(A37,[7]令和3年度契約状況調査票!$F:$AR,15,FALSE),"#,##0円")&amp;CHAR(10)&amp;VLOOKUP(A37,[7]令和3年度契約状況調査票!$F:$AR,31,FALSE),VLOOKUP(A37,[7]令和3年度契約状況調査票!$F:$AR,31,FALSE))))))))</f>
        <v/>
      </c>
      <c r="P37" s="9" t="str">
        <f>IF(A37="","",VLOOKUP(A37,[7]令和3年度契約状況調査票!$F:$BY,52,FALSE))</f>
        <v/>
      </c>
    </row>
    <row r="38" spans="1:16" s="9" customFormat="1" ht="67.5" customHeight="1">
      <c r="A38" s="10" t="str">
        <f>IF(MAX([7]令和3年度契約状況調査票!F33:F278)&gt;=ROW()-5,ROW()-5,"")</f>
        <v/>
      </c>
      <c r="B38" s="11" t="str">
        <f>IF(A38="","",VLOOKUP(A38,[7]令和3年度契約状況調査票!$F:$AR,4,FALSE))</f>
        <v/>
      </c>
      <c r="C38" s="12" t="str">
        <f>IF(A38="","",VLOOKUP(A38,[7]令和3年度契約状況調査票!$F:$AR,5,FALSE))</f>
        <v/>
      </c>
      <c r="D38" s="13" t="str">
        <f>IF(A38="","",VLOOKUP(A38,[7]令和3年度契約状況調査票!$F:$AR,8,FALSE))</f>
        <v/>
      </c>
      <c r="E38" s="11" t="str">
        <f>IF(A38="","",VLOOKUP(A38,[7]令和3年度契約状況調査票!$F:$AR,9,FALSE))</f>
        <v/>
      </c>
      <c r="F38" s="14" t="str">
        <f>IF(A38="","",VLOOKUP(A38,[7]令和3年度契約状況調査票!$F:$AR,10,FALSE))</f>
        <v/>
      </c>
      <c r="G38" s="15" t="str">
        <f>IF(A38="","",VLOOKUP(A38,[7]令和3年度契約状況調査票!$F:$AR,30,FALSE))</f>
        <v/>
      </c>
      <c r="H38" s="16" t="str">
        <f>IF(A38="","",IF(VLOOKUP(A38,[7]令和3年度契約状況調査票!$F:$AR,13,FALSE)="他官署で調達手続きを実施のため","他官署で調達手続きを実施のため",IF(VLOOKUP(A38,[7]令和3年度契約状況調査票!$F:$AR,20,FALSE)="②同種の他の契約の予定価格を類推されるおそれがあるため公表しない","同種の他の契約の予定価格を類推されるおそれがあるため公表しない",IF(VLOOKUP(A38,[7]令和3年度契約状況調査票!$F:$AR,20,FALSE)="－","－",IF(VLOOKUP(A38,[7]令和3年度契約状況調査票!$F:$AR,6,FALSE)&lt;&gt;"",TEXT(VLOOKUP(A38,[7]令和3年度契約状況調査票!$F:$AR,13,FALSE),"#,##0円")&amp;CHAR(10)&amp;"(A)",VLOOKUP(A38,[7]令和3年度契約状況調査票!$F:$AR,13,FALSE))))))</f>
        <v/>
      </c>
      <c r="I38" s="16" t="str">
        <f>IF(A38="","",VLOOKUP(A38,[7]令和3年度契約状況調査票!$F:$AR,14,FALSE))</f>
        <v/>
      </c>
      <c r="J38" s="17" t="str">
        <f>IF(A38="","",IF(VLOOKUP(A38,[7]令和3年度契約状況調査票!$F:$AR,13,FALSE)="他官署で調達手続きを実施のため","－",IF(VLOOKUP(A38,[7]令和3年度契約状況調査票!$F:$AR,20,FALSE)="②同種の他の契約の予定価格を類推されるおそれがあるため公表しない","－",IF(VLOOKUP(A38,[7]令和3年度契約状況調査票!$F:$AR,20,FALSE)="－","－",IF(VLOOKUP(A38,[7]令和3年度契約状況調査票!$F:$AR,6,FALSE)&lt;&gt;"",TEXT(VLOOKUP(A38,[7]令和3年度契約状況調査票!$F:$AR,16,FALSE),"#.0%")&amp;CHAR(10)&amp;"(B/A×100)",VLOOKUP(A38,[7]令和3年度契約状況調査票!$F:$AR,16,FALSE))))))</f>
        <v/>
      </c>
      <c r="K38" s="18"/>
      <c r="L38" s="17" t="str">
        <f>IF(A38="","",IF(VLOOKUP(A38,[7]令和3年度契約状況調査票!$F:$AR,26,FALSE)="①公益社団法人","公社",IF(VLOOKUP(A38,[7]令和3年度契約状況調査票!$F:$AR,26,FALSE)="②公益財団法人","公財","")))</f>
        <v/>
      </c>
      <c r="M38" s="17" t="str">
        <f>IF(A38="","",VLOOKUP(A38,[7]令和3年度契約状況調査票!$F:$AR,27,FALSE))</f>
        <v/>
      </c>
      <c r="N38" s="17" t="str">
        <f>IF(A38="","",IF(VLOOKUP(A38,[7]令和3年度契約状況調査票!$F:$AR,27,FALSE)="国所管",VLOOKUP(A38,[7]令和3年度契約状況調査票!$F:$AR,21,FALSE),""))</f>
        <v/>
      </c>
      <c r="O38" s="19" t="str">
        <f>IF(A38="","",IF(AND(Q38="○",P38="分担契約/単価契約"),"単価契約"&amp;CHAR(10)&amp;"予定調達総額 "&amp;TEXT(VLOOKUP(A38,[7]令和3年度契約状況調査票!$F:$AR,15,FALSE),"#,##0円")&amp;"(B)"&amp;CHAR(10)&amp;"分担契約"&amp;CHAR(10)&amp;VLOOKUP(A38,[7]令和3年度契約状況調査票!$F:$AR,31,FALSE),IF(AND(Q38="○",P38="分担契約"),"分担契約"&amp;CHAR(10)&amp;"契約総額 "&amp;TEXT(VLOOKUP(A38,[7]令和3年度契約状況調査票!$F:$AR,15,FALSE),"#,##0円")&amp;"(B)"&amp;CHAR(10)&amp;VLOOKUP(A38,[7]令和3年度契約状況調査票!$F:$AR,31,FALSE),(IF(P38="分担契約/単価契約","単価契約"&amp;CHAR(10)&amp;"予定調達総額 "&amp;TEXT(VLOOKUP(A38,[7]令和3年度契約状況調査票!$F:$AR,15,FALSE),"#,##0円")&amp;CHAR(10)&amp;"分担契約"&amp;CHAR(10)&amp;VLOOKUP(A38,[7]令和3年度契約状況調査票!$F:$AR,31,FALSE),IF(P38="分担契約","分担契約"&amp;CHAR(10)&amp;"契約総額 "&amp;TEXT(VLOOKUP(A38,[7]令和3年度契約状況調査票!$F:$AR,15,FALSE),"#,##0円")&amp;CHAR(10)&amp;VLOOKUP(A38,[7]令和3年度契約状況調査票!$F:$AR,31,FALSE),IF(P38="単価契約","単価契約"&amp;CHAR(10)&amp;"予定調達総額 "&amp;TEXT(VLOOKUP(A38,[7]令和3年度契約状況調査票!$F:$AR,15,FALSE),"#,##0円")&amp;CHAR(10)&amp;VLOOKUP(A38,[7]令和3年度契約状況調査票!$F:$AR,31,FALSE),VLOOKUP(A38,[7]令和3年度契約状況調査票!$F:$AR,31,FALSE))))))))</f>
        <v/>
      </c>
      <c r="P38" s="9" t="str">
        <f>IF(A38="","",VLOOKUP(A38,[7]令和3年度契約状況調査票!$F:$BY,52,FALSE))</f>
        <v/>
      </c>
    </row>
    <row r="39" spans="1:16" s="9" customFormat="1" ht="67.5" customHeight="1">
      <c r="A39" s="10" t="str">
        <f>IF(MAX([7]令和3年度契約状況調査票!F34:F279)&gt;=ROW()-5,ROW()-5,"")</f>
        <v/>
      </c>
      <c r="B39" s="11" t="str">
        <f>IF(A39="","",VLOOKUP(A39,[7]令和3年度契約状況調査票!$F:$AR,4,FALSE))</f>
        <v/>
      </c>
      <c r="C39" s="12" t="str">
        <f>IF(A39="","",VLOOKUP(A39,[7]令和3年度契約状況調査票!$F:$AR,5,FALSE))</f>
        <v/>
      </c>
      <c r="D39" s="13" t="str">
        <f>IF(A39="","",VLOOKUP(A39,[7]令和3年度契約状況調査票!$F:$AR,8,FALSE))</f>
        <v/>
      </c>
      <c r="E39" s="11" t="str">
        <f>IF(A39="","",VLOOKUP(A39,[7]令和3年度契約状況調査票!$F:$AR,9,FALSE))</f>
        <v/>
      </c>
      <c r="F39" s="14" t="str">
        <f>IF(A39="","",VLOOKUP(A39,[7]令和3年度契約状況調査票!$F:$AR,10,FALSE))</f>
        <v/>
      </c>
      <c r="G39" s="15" t="str">
        <f>IF(A39="","",VLOOKUP(A39,[7]令和3年度契約状況調査票!$F:$AR,30,FALSE))</f>
        <v/>
      </c>
      <c r="H39" s="16" t="str">
        <f>IF(A39="","",IF(VLOOKUP(A39,[7]令和3年度契約状況調査票!$F:$AR,13,FALSE)="他官署で調達手続きを実施のため","他官署で調達手続きを実施のため",IF(VLOOKUP(A39,[7]令和3年度契約状況調査票!$F:$AR,20,FALSE)="②同種の他の契約の予定価格を類推されるおそれがあるため公表しない","同種の他の契約の予定価格を類推されるおそれがあるため公表しない",IF(VLOOKUP(A39,[7]令和3年度契約状況調査票!$F:$AR,20,FALSE)="－","－",IF(VLOOKUP(A39,[7]令和3年度契約状況調査票!$F:$AR,6,FALSE)&lt;&gt;"",TEXT(VLOOKUP(A39,[7]令和3年度契約状況調査票!$F:$AR,13,FALSE),"#,##0円")&amp;CHAR(10)&amp;"(A)",VLOOKUP(A39,[7]令和3年度契約状況調査票!$F:$AR,13,FALSE))))))</f>
        <v/>
      </c>
      <c r="I39" s="16" t="str">
        <f>IF(A39="","",VLOOKUP(A39,[7]令和3年度契約状況調査票!$F:$AR,14,FALSE))</f>
        <v/>
      </c>
      <c r="J39" s="17" t="str">
        <f>IF(A39="","",IF(VLOOKUP(A39,[7]令和3年度契約状況調査票!$F:$AR,13,FALSE)="他官署で調達手続きを実施のため","－",IF(VLOOKUP(A39,[7]令和3年度契約状況調査票!$F:$AR,20,FALSE)="②同種の他の契約の予定価格を類推されるおそれがあるため公表しない","－",IF(VLOOKUP(A39,[7]令和3年度契約状況調査票!$F:$AR,20,FALSE)="－","－",IF(VLOOKUP(A39,[7]令和3年度契約状況調査票!$F:$AR,6,FALSE)&lt;&gt;"",TEXT(VLOOKUP(A39,[7]令和3年度契約状況調査票!$F:$AR,16,FALSE),"#.0%")&amp;CHAR(10)&amp;"(B/A×100)",VLOOKUP(A39,[7]令和3年度契約状況調査票!$F:$AR,16,FALSE))))))</f>
        <v/>
      </c>
      <c r="K39" s="18"/>
      <c r="L39" s="17" t="str">
        <f>IF(A39="","",IF(VLOOKUP(A39,[7]令和3年度契約状況調査票!$F:$AR,26,FALSE)="①公益社団法人","公社",IF(VLOOKUP(A39,[7]令和3年度契約状況調査票!$F:$AR,26,FALSE)="②公益財団法人","公財","")))</f>
        <v/>
      </c>
      <c r="M39" s="17" t="str">
        <f>IF(A39="","",VLOOKUP(A39,[7]令和3年度契約状況調査票!$F:$AR,27,FALSE))</f>
        <v/>
      </c>
      <c r="N39" s="17" t="str">
        <f>IF(A39="","",IF(VLOOKUP(A39,[7]令和3年度契約状況調査票!$F:$AR,27,FALSE)="国所管",VLOOKUP(A39,[7]令和3年度契約状況調査票!$F:$AR,21,FALSE),""))</f>
        <v/>
      </c>
      <c r="O39" s="19" t="str">
        <f>IF(A39="","",IF(AND(Q39="○",P39="分担契約/単価契約"),"単価契約"&amp;CHAR(10)&amp;"予定調達総額 "&amp;TEXT(VLOOKUP(A39,[7]令和3年度契約状況調査票!$F:$AR,15,FALSE),"#,##0円")&amp;"(B)"&amp;CHAR(10)&amp;"分担契約"&amp;CHAR(10)&amp;VLOOKUP(A39,[7]令和3年度契約状況調査票!$F:$AR,31,FALSE),IF(AND(Q39="○",P39="分担契約"),"分担契約"&amp;CHAR(10)&amp;"契約総額 "&amp;TEXT(VLOOKUP(A39,[7]令和3年度契約状況調査票!$F:$AR,15,FALSE),"#,##0円")&amp;"(B)"&amp;CHAR(10)&amp;VLOOKUP(A39,[7]令和3年度契約状況調査票!$F:$AR,31,FALSE),(IF(P39="分担契約/単価契約","単価契約"&amp;CHAR(10)&amp;"予定調達総額 "&amp;TEXT(VLOOKUP(A39,[7]令和3年度契約状況調査票!$F:$AR,15,FALSE),"#,##0円")&amp;CHAR(10)&amp;"分担契約"&amp;CHAR(10)&amp;VLOOKUP(A39,[7]令和3年度契約状況調査票!$F:$AR,31,FALSE),IF(P39="分担契約","分担契約"&amp;CHAR(10)&amp;"契約総額 "&amp;TEXT(VLOOKUP(A39,[7]令和3年度契約状況調査票!$F:$AR,15,FALSE),"#,##0円")&amp;CHAR(10)&amp;VLOOKUP(A39,[7]令和3年度契約状況調査票!$F:$AR,31,FALSE),IF(P39="単価契約","単価契約"&amp;CHAR(10)&amp;"予定調達総額 "&amp;TEXT(VLOOKUP(A39,[7]令和3年度契約状況調査票!$F:$AR,15,FALSE),"#,##0円")&amp;CHAR(10)&amp;VLOOKUP(A39,[7]令和3年度契約状況調査票!$F:$AR,31,FALSE),VLOOKUP(A39,[7]令和3年度契約状況調査票!$F:$AR,31,FALSE))))))))</f>
        <v/>
      </c>
      <c r="P39" s="9" t="str">
        <f>IF(A39="","",VLOOKUP(A39,[7]令和3年度契約状況調査票!$F:$BY,52,FALSE))</f>
        <v/>
      </c>
    </row>
    <row r="40" spans="1:16" s="9" customFormat="1" ht="67.5" customHeight="1">
      <c r="A40" s="10" t="str">
        <f>IF(MAX([7]令和3年度契約状況調査票!F35:F280)&gt;=ROW()-5,ROW()-5,"")</f>
        <v/>
      </c>
      <c r="B40" s="11" t="str">
        <f>IF(A40="","",VLOOKUP(A40,[7]令和3年度契約状況調査票!$F:$AR,4,FALSE))</f>
        <v/>
      </c>
      <c r="C40" s="12" t="str">
        <f>IF(A40="","",VLOOKUP(A40,[7]令和3年度契約状況調査票!$F:$AR,5,FALSE))</f>
        <v/>
      </c>
      <c r="D40" s="13" t="str">
        <f>IF(A40="","",VLOOKUP(A40,[7]令和3年度契約状況調査票!$F:$AR,8,FALSE))</f>
        <v/>
      </c>
      <c r="E40" s="11" t="str">
        <f>IF(A40="","",VLOOKUP(A40,[7]令和3年度契約状況調査票!$F:$AR,9,FALSE))</f>
        <v/>
      </c>
      <c r="F40" s="14" t="str">
        <f>IF(A40="","",VLOOKUP(A40,[7]令和3年度契約状況調査票!$F:$AR,10,FALSE))</f>
        <v/>
      </c>
      <c r="G40" s="15" t="str">
        <f>IF(A40="","",VLOOKUP(A40,[7]令和3年度契約状況調査票!$F:$AR,30,FALSE))</f>
        <v/>
      </c>
      <c r="H40" s="16" t="str">
        <f>IF(A40="","",IF(VLOOKUP(A40,[7]令和3年度契約状況調査票!$F:$AR,13,FALSE)="他官署で調達手続きを実施のため","他官署で調達手続きを実施のため",IF(VLOOKUP(A40,[7]令和3年度契約状況調査票!$F:$AR,20,FALSE)="②同種の他の契約の予定価格を類推されるおそれがあるため公表しない","同種の他の契約の予定価格を類推されるおそれがあるため公表しない",IF(VLOOKUP(A40,[7]令和3年度契約状況調査票!$F:$AR,20,FALSE)="－","－",IF(VLOOKUP(A40,[7]令和3年度契約状況調査票!$F:$AR,6,FALSE)&lt;&gt;"",TEXT(VLOOKUP(A40,[7]令和3年度契約状況調査票!$F:$AR,13,FALSE),"#,##0円")&amp;CHAR(10)&amp;"(A)",VLOOKUP(A40,[7]令和3年度契約状況調査票!$F:$AR,13,FALSE))))))</f>
        <v/>
      </c>
      <c r="I40" s="16" t="str">
        <f>IF(A40="","",VLOOKUP(A40,[7]令和3年度契約状況調査票!$F:$AR,14,FALSE))</f>
        <v/>
      </c>
      <c r="J40" s="17" t="str">
        <f>IF(A40="","",IF(VLOOKUP(A40,[7]令和3年度契約状況調査票!$F:$AR,13,FALSE)="他官署で調達手続きを実施のため","－",IF(VLOOKUP(A40,[7]令和3年度契約状況調査票!$F:$AR,20,FALSE)="②同種の他の契約の予定価格を類推されるおそれがあるため公表しない","－",IF(VLOOKUP(A40,[7]令和3年度契約状況調査票!$F:$AR,20,FALSE)="－","－",IF(VLOOKUP(A40,[7]令和3年度契約状況調査票!$F:$AR,6,FALSE)&lt;&gt;"",TEXT(VLOOKUP(A40,[7]令和3年度契約状況調査票!$F:$AR,16,FALSE),"#.0%")&amp;CHAR(10)&amp;"(B/A×100)",VLOOKUP(A40,[7]令和3年度契約状況調査票!$F:$AR,16,FALSE))))))</f>
        <v/>
      </c>
      <c r="K40" s="18"/>
      <c r="L40" s="17" t="str">
        <f>IF(A40="","",IF(VLOOKUP(A40,[7]令和3年度契約状況調査票!$F:$AR,26,FALSE)="①公益社団法人","公社",IF(VLOOKUP(A40,[7]令和3年度契約状況調査票!$F:$AR,26,FALSE)="②公益財団法人","公財","")))</f>
        <v/>
      </c>
      <c r="M40" s="17" t="str">
        <f>IF(A40="","",VLOOKUP(A40,[7]令和3年度契約状況調査票!$F:$AR,27,FALSE))</f>
        <v/>
      </c>
      <c r="N40" s="17" t="str">
        <f>IF(A40="","",IF(VLOOKUP(A40,[7]令和3年度契約状況調査票!$F:$AR,27,FALSE)="国所管",VLOOKUP(A40,[7]令和3年度契約状況調査票!$F:$AR,21,FALSE),""))</f>
        <v/>
      </c>
      <c r="O40" s="19" t="str">
        <f>IF(A40="","",IF(AND(Q40="○",P40="分担契約/単価契約"),"単価契約"&amp;CHAR(10)&amp;"予定調達総額 "&amp;TEXT(VLOOKUP(A40,[7]令和3年度契約状況調査票!$F:$AR,15,FALSE),"#,##0円")&amp;"(B)"&amp;CHAR(10)&amp;"分担契約"&amp;CHAR(10)&amp;VLOOKUP(A40,[7]令和3年度契約状況調査票!$F:$AR,31,FALSE),IF(AND(Q40="○",P40="分担契約"),"分担契約"&amp;CHAR(10)&amp;"契約総額 "&amp;TEXT(VLOOKUP(A40,[7]令和3年度契約状況調査票!$F:$AR,15,FALSE),"#,##0円")&amp;"(B)"&amp;CHAR(10)&amp;VLOOKUP(A40,[7]令和3年度契約状況調査票!$F:$AR,31,FALSE),(IF(P40="分担契約/単価契約","単価契約"&amp;CHAR(10)&amp;"予定調達総額 "&amp;TEXT(VLOOKUP(A40,[7]令和3年度契約状況調査票!$F:$AR,15,FALSE),"#,##0円")&amp;CHAR(10)&amp;"分担契約"&amp;CHAR(10)&amp;VLOOKUP(A40,[7]令和3年度契約状況調査票!$F:$AR,31,FALSE),IF(P40="分担契約","分担契約"&amp;CHAR(10)&amp;"契約総額 "&amp;TEXT(VLOOKUP(A40,[7]令和3年度契約状況調査票!$F:$AR,15,FALSE),"#,##0円")&amp;CHAR(10)&amp;VLOOKUP(A40,[7]令和3年度契約状況調査票!$F:$AR,31,FALSE),IF(P40="単価契約","単価契約"&amp;CHAR(10)&amp;"予定調達総額 "&amp;TEXT(VLOOKUP(A40,[7]令和3年度契約状況調査票!$F:$AR,15,FALSE),"#,##0円")&amp;CHAR(10)&amp;VLOOKUP(A40,[7]令和3年度契約状況調査票!$F:$AR,31,FALSE),VLOOKUP(A40,[7]令和3年度契約状況調査票!$F:$AR,31,FALSE))))))))</f>
        <v/>
      </c>
      <c r="P40" s="9" t="str">
        <f>IF(A40="","",VLOOKUP(A40,[7]令和3年度契約状況調査票!$F:$BY,52,FALSE))</f>
        <v/>
      </c>
    </row>
    <row r="41" spans="1:16" s="9" customFormat="1" ht="67.5" customHeight="1">
      <c r="A41" s="10" t="str">
        <f>IF(MAX([7]令和3年度契約状況調査票!F36:F281)&gt;=ROW()-5,ROW()-5,"")</f>
        <v/>
      </c>
      <c r="B41" s="11" t="str">
        <f>IF(A41="","",VLOOKUP(A41,[7]令和3年度契約状況調査票!$F:$AR,4,FALSE))</f>
        <v/>
      </c>
      <c r="C41" s="12" t="str">
        <f>IF(A41="","",VLOOKUP(A41,[7]令和3年度契約状況調査票!$F:$AR,5,FALSE))</f>
        <v/>
      </c>
      <c r="D41" s="13" t="str">
        <f>IF(A41="","",VLOOKUP(A41,[7]令和3年度契約状況調査票!$F:$AR,8,FALSE))</f>
        <v/>
      </c>
      <c r="E41" s="11" t="str">
        <f>IF(A41="","",VLOOKUP(A41,[7]令和3年度契約状況調査票!$F:$AR,9,FALSE))</f>
        <v/>
      </c>
      <c r="F41" s="14" t="str">
        <f>IF(A41="","",VLOOKUP(A41,[7]令和3年度契約状況調査票!$F:$AR,10,FALSE))</f>
        <v/>
      </c>
      <c r="G41" s="15" t="str">
        <f>IF(A41="","",VLOOKUP(A41,[7]令和3年度契約状況調査票!$F:$AR,30,FALSE))</f>
        <v/>
      </c>
      <c r="H41" s="16" t="str">
        <f>IF(A41="","",IF(VLOOKUP(A41,[7]令和3年度契約状況調査票!$F:$AR,13,FALSE)="他官署で調達手続きを実施のため","他官署で調達手続きを実施のため",IF(VLOOKUP(A41,[7]令和3年度契約状況調査票!$F:$AR,20,FALSE)="②同種の他の契約の予定価格を類推されるおそれがあるため公表しない","同種の他の契約の予定価格を類推されるおそれがあるため公表しない",IF(VLOOKUP(A41,[7]令和3年度契約状況調査票!$F:$AR,20,FALSE)="－","－",IF(VLOOKUP(A41,[7]令和3年度契約状況調査票!$F:$AR,6,FALSE)&lt;&gt;"",TEXT(VLOOKUP(A41,[7]令和3年度契約状況調査票!$F:$AR,13,FALSE),"#,##0円")&amp;CHAR(10)&amp;"(A)",VLOOKUP(A41,[7]令和3年度契約状況調査票!$F:$AR,13,FALSE))))))</f>
        <v/>
      </c>
      <c r="I41" s="16" t="str">
        <f>IF(A41="","",VLOOKUP(A41,[7]令和3年度契約状況調査票!$F:$AR,14,FALSE))</f>
        <v/>
      </c>
      <c r="J41" s="17" t="str">
        <f>IF(A41="","",IF(VLOOKUP(A41,[7]令和3年度契約状況調査票!$F:$AR,13,FALSE)="他官署で調達手続きを実施のため","－",IF(VLOOKUP(A41,[7]令和3年度契約状況調査票!$F:$AR,20,FALSE)="②同種の他の契約の予定価格を類推されるおそれがあるため公表しない","－",IF(VLOOKUP(A41,[7]令和3年度契約状況調査票!$F:$AR,20,FALSE)="－","－",IF(VLOOKUP(A41,[7]令和3年度契約状況調査票!$F:$AR,6,FALSE)&lt;&gt;"",TEXT(VLOOKUP(A41,[7]令和3年度契約状況調査票!$F:$AR,16,FALSE),"#.0%")&amp;CHAR(10)&amp;"(B/A×100)",VLOOKUP(A41,[7]令和3年度契約状況調査票!$F:$AR,16,FALSE))))))</f>
        <v/>
      </c>
      <c r="K41" s="18"/>
      <c r="L41" s="17" t="str">
        <f>IF(A41="","",IF(VLOOKUP(A41,[7]令和3年度契約状況調査票!$F:$AR,26,FALSE)="①公益社団法人","公社",IF(VLOOKUP(A41,[7]令和3年度契約状況調査票!$F:$AR,26,FALSE)="②公益財団法人","公財","")))</f>
        <v/>
      </c>
      <c r="M41" s="17" t="str">
        <f>IF(A41="","",VLOOKUP(A41,[7]令和3年度契約状況調査票!$F:$AR,27,FALSE))</f>
        <v/>
      </c>
      <c r="N41" s="17" t="str">
        <f>IF(A41="","",IF(VLOOKUP(A41,[7]令和3年度契約状況調査票!$F:$AR,27,FALSE)="国所管",VLOOKUP(A41,[7]令和3年度契約状況調査票!$F:$AR,21,FALSE),""))</f>
        <v/>
      </c>
      <c r="O41" s="19" t="str">
        <f>IF(A41="","",IF(AND(Q41="○",P41="分担契約/単価契約"),"単価契約"&amp;CHAR(10)&amp;"予定調達総額 "&amp;TEXT(VLOOKUP(A41,[7]令和3年度契約状況調査票!$F:$AR,15,FALSE),"#,##0円")&amp;"(B)"&amp;CHAR(10)&amp;"分担契約"&amp;CHAR(10)&amp;VLOOKUP(A41,[7]令和3年度契約状況調査票!$F:$AR,31,FALSE),IF(AND(Q41="○",P41="分担契約"),"分担契約"&amp;CHAR(10)&amp;"契約総額 "&amp;TEXT(VLOOKUP(A41,[7]令和3年度契約状況調査票!$F:$AR,15,FALSE),"#,##0円")&amp;"(B)"&amp;CHAR(10)&amp;VLOOKUP(A41,[7]令和3年度契約状況調査票!$F:$AR,31,FALSE),(IF(P41="分担契約/単価契約","単価契約"&amp;CHAR(10)&amp;"予定調達総額 "&amp;TEXT(VLOOKUP(A41,[7]令和3年度契約状況調査票!$F:$AR,15,FALSE),"#,##0円")&amp;CHAR(10)&amp;"分担契約"&amp;CHAR(10)&amp;VLOOKUP(A41,[7]令和3年度契約状況調査票!$F:$AR,31,FALSE),IF(P41="分担契約","分担契約"&amp;CHAR(10)&amp;"契約総額 "&amp;TEXT(VLOOKUP(A41,[7]令和3年度契約状況調査票!$F:$AR,15,FALSE),"#,##0円")&amp;CHAR(10)&amp;VLOOKUP(A41,[7]令和3年度契約状況調査票!$F:$AR,31,FALSE),IF(P41="単価契約","単価契約"&amp;CHAR(10)&amp;"予定調達総額 "&amp;TEXT(VLOOKUP(A41,[7]令和3年度契約状況調査票!$F:$AR,15,FALSE),"#,##0円")&amp;CHAR(10)&amp;VLOOKUP(A41,[7]令和3年度契約状況調査票!$F:$AR,31,FALSE),VLOOKUP(A41,[7]令和3年度契約状況調査票!$F:$AR,31,FALSE))))))))</f>
        <v/>
      </c>
      <c r="P41" s="9" t="str">
        <f>IF(A41="","",VLOOKUP(A41,[7]令和3年度契約状況調査票!$F:$BY,52,FALSE))</f>
        <v/>
      </c>
    </row>
    <row r="42" spans="1:16" s="9" customFormat="1" ht="67.5" customHeight="1">
      <c r="A42" s="10" t="str">
        <f>IF(MAX([7]令和3年度契約状況調査票!F37:F282)&gt;=ROW()-5,ROW()-5,"")</f>
        <v/>
      </c>
      <c r="B42" s="11" t="str">
        <f>IF(A42="","",VLOOKUP(A42,[7]令和3年度契約状況調査票!$F:$AR,4,FALSE))</f>
        <v/>
      </c>
      <c r="C42" s="12" t="str">
        <f>IF(A42="","",VLOOKUP(A42,[7]令和3年度契約状況調査票!$F:$AR,5,FALSE))</f>
        <v/>
      </c>
      <c r="D42" s="13" t="str">
        <f>IF(A42="","",VLOOKUP(A42,[7]令和3年度契約状況調査票!$F:$AR,8,FALSE))</f>
        <v/>
      </c>
      <c r="E42" s="11" t="str">
        <f>IF(A42="","",VLOOKUP(A42,[7]令和3年度契約状況調査票!$F:$AR,9,FALSE))</f>
        <v/>
      </c>
      <c r="F42" s="14" t="str">
        <f>IF(A42="","",VLOOKUP(A42,[7]令和3年度契約状況調査票!$F:$AR,10,FALSE))</f>
        <v/>
      </c>
      <c r="G42" s="15" t="str">
        <f>IF(A42="","",VLOOKUP(A42,[7]令和3年度契約状況調査票!$F:$AR,30,FALSE))</f>
        <v/>
      </c>
      <c r="H42" s="16" t="str">
        <f>IF(A42="","",IF(VLOOKUP(A42,[7]令和3年度契約状況調査票!$F:$AR,13,FALSE)="他官署で調達手続きを実施のため","他官署で調達手続きを実施のため",IF(VLOOKUP(A42,[7]令和3年度契約状況調査票!$F:$AR,20,FALSE)="②同種の他の契約の予定価格を類推されるおそれがあるため公表しない","同種の他の契約の予定価格を類推されるおそれがあるため公表しない",IF(VLOOKUP(A42,[7]令和3年度契約状況調査票!$F:$AR,20,FALSE)="－","－",IF(VLOOKUP(A42,[7]令和3年度契約状況調査票!$F:$AR,6,FALSE)&lt;&gt;"",TEXT(VLOOKUP(A42,[7]令和3年度契約状況調査票!$F:$AR,13,FALSE),"#,##0円")&amp;CHAR(10)&amp;"(A)",VLOOKUP(A42,[7]令和3年度契約状況調査票!$F:$AR,13,FALSE))))))</f>
        <v/>
      </c>
      <c r="I42" s="16" t="str">
        <f>IF(A42="","",VLOOKUP(A42,[7]令和3年度契約状況調査票!$F:$AR,14,FALSE))</f>
        <v/>
      </c>
      <c r="J42" s="17" t="str">
        <f>IF(A42="","",IF(VLOOKUP(A42,[7]令和3年度契約状況調査票!$F:$AR,13,FALSE)="他官署で調達手続きを実施のため","－",IF(VLOOKUP(A42,[7]令和3年度契約状況調査票!$F:$AR,20,FALSE)="②同種の他の契約の予定価格を類推されるおそれがあるため公表しない","－",IF(VLOOKUP(A42,[7]令和3年度契約状況調査票!$F:$AR,20,FALSE)="－","－",IF(VLOOKUP(A42,[7]令和3年度契約状況調査票!$F:$AR,6,FALSE)&lt;&gt;"",TEXT(VLOOKUP(A42,[7]令和3年度契約状況調査票!$F:$AR,16,FALSE),"#.0%")&amp;CHAR(10)&amp;"(B/A×100)",VLOOKUP(A42,[7]令和3年度契約状況調査票!$F:$AR,16,FALSE))))))</f>
        <v/>
      </c>
      <c r="K42" s="18"/>
      <c r="L42" s="17" t="str">
        <f>IF(A42="","",IF(VLOOKUP(A42,[7]令和3年度契約状況調査票!$F:$AR,26,FALSE)="①公益社団法人","公社",IF(VLOOKUP(A42,[7]令和3年度契約状況調査票!$F:$AR,26,FALSE)="②公益財団法人","公財","")))</f>
        <v/>
      </c>
      <c r="M42" s="17" t="str">
        <f>IF(A42="","",VLOOKUP(A42,[7]令和3年度契約状況調査票!$F:$AR,27,FALSE))</f>
        <v/>
      </c>
      <c r="N42" s="17" t="str">
        <f>IF(A42="","",IF(VLOOKUP(A42,[7]令和3年度契約状況調査票!$F:$AR,27,FALSE)="国所管",VLOOKUP(A42,[7]令和3年度契約状況調査票!$F:$AR,21,FALSE),""))</f>
        <v/>
      </c>
      <c r="O42" s="19" t="str">
        <f>IF(A42="","",IF(AND(Q42="○",P42="分担契約/単価契約"),"単価契約"&amp;CHAR(10)&amp;"予定調達総額 "&amp;TEXT(VLOOKUP(A42,[7]令和3年度契約状況調査票!$F:$AR,15,FALSE),"#,##0円")&amp;"(B)"&amp;CHAR(10)&amp;"分担契約"&amp;CHAR(10)&amp;VLOOKUP(A42,[7]令和3年度契約状況調査票!$F:$AR,31,FALSE),IF(AND(Q42="○",P42="分担契約"),"分担契約"&amp;CHAR(10)&amp;"契約総額 "&amp;TEXT(VLOOKUP(A42,[7]令和3年度契約状況調査票!$F:$AR,15,FALSE),"#,##0円")&amp;"(B)"&amp;CHAR(10)&amp;VLOOKUP(A42,[7]令和3年度契約状況調査票!$F:$AR,31,FALSE),(IF(P42="分担契約/単価契約","単価契約"&amp;CHAR(10)&amp;"予定調達総額 "&amp;TEXT(VLOOKUP(A42,[7]令和3年度契約状況調査票!$F:$AR,15,FALSE),"#,##0円")&amp;CHAR(10)&amp;"分担契約"&amp;CHAR(10)&amp;VLOOKUP(A42,[7]令和3年度契約状況調査票!$F:$AR,31,FALSE),IF(P42="分担契約","分担契約"&amp;CHAR(10)&amp;"契約総額 "&amp;TEXT(VLOOKUP(A42,[7]令和3年度契約状況調査票!$F:$AR,15,FALSE),"#,##0円")&amp;CHAR(10)&amp;VLOOKUP(A42,[7]令和3年度契約状況調査票!$F:$AR,31,FALSE),IF(P42="単価契約","単価契約"&amp;CHAR(10)&amp;"予定調達総額 "&amp;TEXT(VLOOKUP(A42,[7]令和3年度契約状況調査票!$F:$AR,15,FALSE),"#,##0円")&amp;CHAR(10)&amp;VLOOKUP(A42,[7]令和3年度契約状況調査票!$F:$AR,31,FALSE),VLOOKUP(A42,[7]令和3年度契約状況調査票!$F:$AR,31,FALSE))))))))</f>
        <v/>
      </c>
      <c r="P42" s="9" t="str">
        <f>IF(A42="","",VLOOKUP(A42,[7]令和3年度契約状況調査票!$F:$BY,52,FALSE))</f>
        <v/>
      </c>
    </row>
    <row r="43" spans="1:16" s="9" customFormat="1" ht="67.5" customHeight="1">
      <c r="A43" s="10" t="str">
        <f>IF(MAX([7]令和3年度契約状況調査票!F38:F283)&gt;=ROW()-5,ROW()-5,"")</f>
        <v/>
      </c>
      <c r="B43" s="11" t="str">
        <f>IF(A43="","",VLOOKUP(A43,[7]令和3年度契約状況調査票!$F:$AR,4,FALSE))</f>
        <v/>
      </c>
      <c r="C43" s="12" t="str">
        <f>IF(A43="","",VLOOKUP(A43,[7]令和3年度契約状況調査票!$F:$AR,5,FALSE))</f>
        <v/>
      </c>
      <c r="D43" s="13" t="str">
        <f>IF(A43="","",VLOOKUP(A43,[7]令和3年度契約状況調査票!$F:$AR,8,FALSE))</f>
        <v/>
      </c>
      <c r="E43" s="11" t="str">
        <f>IF(A43="","",VLOOKUP(A43,[7]令和3年度契約状況調査票!$F:$AR,9,FALSE))</f>
        <v/>
      </c>
      <c r="F43" s="14" t="str">
        <f>IF(A43="","",VLOOKUP(A43,[7]令和3年度契約状況調査票!$F:$AR,10,FALSE))</f>
        <v/>
      </c>
      <c r="G43" s="15" t="str">
        <f>IF(A43="","",VLOOKUP(A43,[7]令和3年度契約状況調査票!$F:$AR,30,FALSE))</f>
        <v/>
      </c>
      <c r="H43" s="16" t="str">
        <f>IF(A43="","",IF(VLOOKUP(A43,[7]令和3年度契約状況調査票!$F:$AR,13,FALSE)="他官署で調達手続きを実施のため","他官署で調達手続きを実施のため",IF(VLOOKUP(A43,[7]令和3年度契約状況調査票!$F:$AR,20,FALSE)="②同種の他の契約の予定価格を類推されるおそれがあるため公表しない","同種の他の契約の予定価格を類推されるおそれがあるため公表しない",IF(VLOOKUP(A43,[7]令和3年度契約状況調査票!$F:$AR,20,FALSE)="－","－",IF(VLOOKUP(A43,[7]令和3年度契約状況調査票!$F:$AR,6,FALSE)&lt;&gt;"",TEXT(VLOOKUP(A43,[7]令和3年度契約状況調査票!$F:$AR,13,FALSE),"#,##0円")&amp;CHAR(10)&amp;"(A)",VLOOKUP(A43,[7]令和3年度契約状況調査票!$F:$AR,13,FALSE))))))</f>
        <v/>
      </c>
      <c r="I43" s="16" t="str">
        <f>IF(A43="","",VLOOKUP(A43,[7]令和3年度契約状況調査票!$F:$AR,14,FALSE))</f>
        <v/>
      </c>
      <c r="J43" s="17" t="str">
        <f>IF(A43="","",IF(VLOOKUP(A43,[7]令和3年度契約状況調査票!$F:$AR,13,FALSE)="他官署で調達手続きを実施のため","－",IF(VLOOKUP(A43,[7]令和3年度契約状況調査票!$F:$AR,20,FALSE)="②同種の他の契約の予定価格を類推されるおそれがあるため公表しない","－",IF(VLOOKUP(A43,[7]令和3年度契約状況調査票!$F:$AR,20,FALSE)="－","－",IF(VLOOKUP(A43,[7]令和3年度契約状況調査票!$F:$AR,6,FALSE)&lt;&gt;"",TEXT(VLOOKUP(A43,[7]令和3年度契約状況調査票!$F:$AR,16,FALSE),"#.0%")&amp;CHAR(10)&amp;"(B/A×100)",VLOOKUP(A43,[7]令和3年度契約状況調査票!$F:$AR,16,FALSE))))))</f>
        <v/>
      </c>
      <c r="K43" s="18"/>
      <c r="L43" s="17" t="str">
        <f>IF(A43="","",IF(VLOOKUP(A43,[7]令和3年度契約状況調査票!$F:$AR,26,FALSE)="①公益社団法人","公社",IF(VLOOKUP(A43,[7]令和3年度契約状況調査票!$F:$AR,26,FALSE)="②公益財団法人","公財","")))</f>
        <v/>
      </c>
      <c r="M43" s="17" t="str">
        <f>IF(A43="","",VLOOKUP(A43,[7]令和3年度契約状況調査票!$F:$AR,27,FALSE))</f>
        <v/>
      </c>
      <c r="N43" s="17" t="str">
        <f>IF(A43="","",IF(VLOOKUP(A43,[7]令和3年度契約状況調査票!$F:$AR,27,FALSE)="国所管",VLOOKUP(A43,[7]令和3年度契約状況調査票!$F:$AR,21,FALSE),""))</f>
        <v/>
      </c>
      <c r="O43" s="19" t="str">
        <f>IF(A43="","",IF(AND(Q43="○",P43="分担契約/単価契約"),"単価契約"&amp;CHAR(10)&amp;"予定調達総額 "&amp;TEXT(VLOOKUP(A43,[7]令和3年度契約状況調査票!$F:$AR,15,FALSE),"#,##0円")&amp;"(B)"&amp;CHAR(10)&amp;"分担契約"&amp;CHAR(10)&amp;VLOOKUP(A43,[7]令和3年度契約状況調査票!$F:$AR,31,FALSE),IF(AND(Q43="○",P43="分担契約"),"分担契約"&amp;CHAR(10)&amp;"契約総額 "&amp;TEXT(VLOOKUP(A43,[7]令和3年度契約状況調査票!$F:$AR,15,FALSE),"#,##0円")&amp;"(B)"&amp;CHAR(10)&amp;VLOOKUP(A43,[7]令和3年度契約状況調査票!$F:$AR,31,FALSE),(IF(P43="分担契約/単価契約","単価契約"&amp;CHAR(10)&amp;"予定調達総額 "&amp;TEXT(VLOOKUP(A43,[7]令和3年度契約状況調査票!$F:$AR,15,FALSE),"#,##0円")&amp;CHAR(10)&amp;"分担契約"&amp;CHAR(10)&amp;VLOOKUP(A43,[7]令和3年度契約状況調査票!$F:$AR,31,FALSE),IF(P43="分担契約","分担契約"&amp;CHAR(10)&amp;"契約総額 "&amp;TEXT(VLOOKUP(A43,[7]令和3年度契約状況調査票!$F:$AR,15,FALSE),"#,##0円")&amp;CHAR(10)&amp;VLOOKUP(A43,[7]令和3年度契約状況調査票!$F:$AR,31,FALSE),IF(P43="単価契約","単価契約"&amp;CHAR(10)&amp;"予定調達総額 "&amp;TEXT(VLOOKUP(A43,[7]令和3年度契約状況調査票!$F:$AR,15,FALSE),"#,##0円")&amp;CHAR(10)&amp;VLOOKUP(A43,[7]令和3年度契約状況調査票!$F:$AR,31,FALSE),VLOOKUP(A43,[7]令和3年度契約状況調査票!$F:$AR,31,FALSE))))))))</f>
        <v/>
      </c>
      <c r="P43" s="9" t="str">
        <f>IF(A43="","",VLOOKUP(A43,[7]令和3年度契約状況調査票!$F:$BY,52,FALSE))</f>
        <v/>
      </c>
    </row>
    <row r="44" spans="1:16" s="9" customFormat="1" ht="67.5" customHeight="1">
      <c r="A44" s="10" t="str">
        <f>IF(MAX([7]令和3年度契約状況調査票!F39:F284)&gt;=ROW()-5,ROW()-5,"")</f>
        <v/>
      </c>
      <c r="B44" s="11" t="str">
        <f>IF(A44="","",VLOOKUP(A44,[7]令和3年度契約状況調査票!$F:$AR,4,FALSE))</f>
        <v/>
      </c>
      <c r="C44" s="12" t="str">
        <f>IF(A44="","",VLOOKUP(A44,[7]令和3年度契約状況調査票!$F:$AR,5,FALSE))</f>
        <v/>
      </c>
      <c r="D44" s="13" t="str">
        <f>IF(A44="","",VLOOKUP(A44,[7]令和3年度契約状況調査票!$F:$AR,8,FALSE))</f>
        <v/>
      </c>
      <c r="E44" s="11" t="str">
        <f>IF(A44="","",VLOOKUP(A44,[7]令和3年度契約状況調査票!$F:$AR,9,FALSE))</f>
        <v/>
      </c>
      <c r="F44" s="14" t="str">
        <f>IF(A44="","",VLOOKUP(A44,[7]令和3年度契約状況調査票!$F:$AR,10,FALSE))</f>
        <v/>
      </c>
      <c r="G44" s="15" t="str">
        <f>IF(A44="","",VLOOKUP(A44,[7]令和3年度契約状況調査票!$F:$AR,30,FALSE))</f>
        <v/>
      </c>
      <c r="H44" s="16" t="str">
        <f>IF(A44="","",IF(VLOOKUP(A44,[7]令和3年度契約状況調査票!$F:$AR,13,FALSE)="他官署で調達手続きを実施のため","他官署で調達手続きを実施のため",IF(VLOOKUP(A44,[7]令和3年度契約状況調査票!$F:$AR,20,FALSE)="②同種の他の契約の予定価格を類推されるおそれがあるため公表しない","同種の他の契約の予定価格を類推されるおそれがあるため公表しない",IF(VLOOKUP(A44,[7]令和3年度契約状況調査票!$F:$AR,20,FALSE)="－","－",IF(VLOOKUP(A44,[7]令和3年度契約状況調査票!$F:$AR,6,FALSE)&lt;&gt;"",TEXT(VLOOKUP(A44,[7]令和3年度契約状況調査票!$F:$AR,13,FALSE),"#,##0円")&amp;CHAR(10)&amp;"(A)",VLOOKUP(A44,[7]令和3年度契約状況調査票!$F:$AR,13,FALSE))))))</f>
        <v/>
      </c>
      <c r="I44" s="16" t="str">
        <f>IF(A44="","",VLOOKUP(A44,[7]令和3年度契約状況調査票!$F:$AR,14,FALSE))</f>
        <v/>
      </c>
      <c r="J44" s="17" t="str">
        <f>IF(A44="","",IF(VLOOKUP(A44,[7]令和3年度契約状況調査票!$F:$AR,13,FALSE)="他官署で調達手続きを実施のため","－",IF(VLOOKUP(A44,[7]令和3年度契約状況調査票!$F:$AR,20,FALSE)="②同種の他の契約の予定価格を類推されるおそれがあるため公表しない","－",IF(VLOOKUP(A44,[7]令和3年度契約状況調査票!$F:$AR,20,FALSE)="－","－",IF(VLOOKUP(A44,[7]令和3年度契約状況調査票!$F:$AR,6,FALSE)&lt;&gt;"",TEXT(VLOOKUP(A44,[7]令和3年度契約状況調査票!$F:$AR,16,FALSE),"#.0%")&amp;CHAR(10)&amp;"(B/A×100)",VLOOKUP(A44,[7]令和3年度契約状況調査票!$F:$AR,16,FALSE))))))</f>
        <v/>
      </c>
      <c r="K44" s="18"/>
      <c r="L44" s="17" t="str">
        <f>IF(A44="","",IF(VLOOKUP(A44,[7]令和3年度契約状況調査票!$F:$AR,26,FALSE)="①公益社団法人","公社",IF(VLOOKUP(A44,[7]令和3年度契約状況調査票!$F:$AR,26,FALSE)="②公益財団法人","公財","")))</f>
        <v/>
      </c>
      <c r="M44" s="17" t="str">
        <f>IF(A44="","",VLOOKUP(A44,[7]令和3年度契約状況調査票!$F:$AR,27,FALSE))</f>
        <v/>
      </c>
      <c r="N44" s="17" t="str">
        <f>IF(A44="","",IF(VLOOKUP(A44,[7]令和3年度契約状況調査票!$F:$AR,27,FALSE)="国所管",VLOOKUP(A44,[7]令和3年度契約状況調査票!$F:$AR,21,FALSE),""))</f>
        <v/>
      </c>
      <c r="O44" s="19" t="str">
        <f>IF(A44="","",IF(AND(Q44="○",P44="分担契約/単価契約"),"単価契約"&amp;CHAR(10)&amp;"予定調達総額 "&amp;TEXT(VLOOKUP(A44,[7]令和3年度契約状況調査票!$F:$AR,15,FALSE),"#,##0円")&amp;"(B)"&amp;CHAR(10)&amp;"分担契約"&amp;CHAR(10)&amp;VLOOKUP(A44,[7]令和3年度契約状況調査票!$F:$AR,31,FALSE),IF(AND(Q44="○",P44="分担契約"),"分担契約"&amp;CHAR(10)&amp;"契約総額 "&amp;TEXT(VLOOKUP(A44,[7]令和3年度契約状況調査票!$F:$AR,15,FALSE),"#,##0円")&amp;"(B)"&amp;CHAR(10)&amp;VLOOKUP(A44,[7]令和3年度契約状況調査票!$F:$AR,31,FALSE),(IF(P44="分担契約/単価契約","単価契約"&amp;CHAR(10)&amp;"予定調達総額 "&amp;TEXT(VLOOKUP(A44,[7]令和3年度契約状況調査票!$F:$AR,15,FALSE),"#,##0円")&amp;CHAR(10)&amp;"分担契約"&amp;CHAR(10)&amp;VLOOKUP(A44,[7]令和3年度契約状況調査票!$F:$AR,31,FALSE),IF(P44="分担契約","分担契約"&amp;CHAR(10)&amp;"契約総額 "&amp;TEXT(VLOOKUP(A44,[7]令和3年度契約状況調査票!$F:$AR,15,FALSE),"#,##0円")&amp;CHAR(10)&amp;VLOOKUP(A44,[7]令和3年度契約状況調査票!$F:$AR,31,FALSE),IF(P44="単価契約","単価契約"&amp;CHAR(10)&amp;"予定調達総額 "&amp;TEXT(VLOOKUP(A44,[7]令和3年度契約状況調査票!$F:$AR,15,FALSE),"#,##0円")&amp;CHAR(10)&amp;VLOOKUP(A44,[7]令和3年度契約状況調査票!$F:$AR,31,FALSE),VLOOKUP(A44,[7]令和3年度契約状況調査票!$F:$AR,31,FALSE))))))))</f>
        <v/>
      </c>
      <c r="P44" s="9" t="str">
        <f>IF(A44="","",VLOOKUP(A44,[7]令和3年度契約状況調査票!$F:$BY,52,FALSE))</f>
        <v/>
      </c>
    </row>
    <row r="45" spans="1:16" s="9" customFormat="1" ht="67.5" customHeight="1">
      <c r="A45" s="10" t="str">
        <f>IF(MAX([7]令和3年度契約状況調査票!F40:F285)&gt;=ROW()-5,ROW()-5,"")</f>
        <v/>
      </c>
      <c r="B45" s="11" t="str">
        <f>IF(A45="","",VLOOKUP(A45,[7]令和3年度契約状況調査票!$F:$AR,4,FALSE))</f>
        <v/>
      </c>
      <c r="C45" s="12" t="str">
        <f>IF(A45="","",VLOOKUP(A45,[7]令和3年度契約状況調査票!$F:$AR,5,FALSE))</f>
        <v/>
      </c>
      <c r="D45" s="13" t="str">
        <f>IF(A45="","",VLOOKUP(A45,[7]令和3年度契約状況調査票!$F:$AR,8,FALSE))</f>
        <v/>
      </c>
      <c r="E45" s="11" t="str">
        <f>IF(A45="","",VLOOKUP(A45,[7]令和3年度契約状況調査票!$F:$AR,9,FALSE))</f>
        <v/>
      </c>
      <c r="F45" s="14" t="str">
        <f>IF(A45="","",VLOOKUP(A45,[7]令和3年度契約状況調査票!$F:$AR,10,FALSE))</f>
        <v/>
      </c>
      <c r="G45" s="15" t="str">
        <f>IF(A45="","",VLOOKUP(A45,[7]令和3年度契約状況調査票!$F:$AR,30,FALSE))</f>
        <v/>
      </c>
      <c r="H45" s="16" t="str">
        <f>IF(A45="","",IF(VLOOKUP(A45,[7]令和3年度契約状況調査票!$F:$AR,13,FALSE)="他官署で調達手続きを実施のため","他官署で調達手続きを実施のため",IF(VLOOKUP(A45,[7]令和3年度契約状況調査票!$F:$AR,20,FALSE)="②同種の他の契約の予定価格を類推されるおそれがあるため公表しない","同種の他の契約の予定価格を類推されるおそれがあるため公表しない",IF(VLOOKUP(A45,[7]令和3年度契約状況調査票!$F:$AR,20,FALSE)="－","－",IF(VLOOKUP(A45,[7]令和3年度契約状況調査票!$F:$AR,6,FALSE)&lt;&gt;"",TEXT(VLOOKUP(A45,[7]令和3年度契約状況調査票!$F:$AR,13,FALSE),"#,##0円")&amp;CHAR(10)&amp;"(A)",VLOOKUP(A45,[7]令和3年度契約状況調査票!$F:$AR,13,FALSE))))))</f>
        <v/>
      </c>
      <c r="I45" s="16" t="str">
        <f>IF(A45="","",VLOOKUP(A45,[7]令和3年度契約状況調査票!$F:$AR,14,FALSE))</f>
        <v/>
      </c>
      <c r="J45" s="17" t="str">
        <f>IF(A45="","",IF(VLOOKUP(A45,[7]令和3年度契約状況調査票!$F:$AR,13,FALSE)="他官署で調達手続きを実施のため","－",IF(VLOOKUP(A45,[7]令和3年度契約状況調査票!$F:$AR,20,FALSE)="②同種の他の契約の予定価格を類推されるおそれがあるため公表しない","－",IF(VLOOKUP(A45,[7]令和3年度契約状況調査票!$F:$AR,20,FALSE)="－","－",IF(VLOOKUP(A45,[7]令和3年度契約状況調査票!$F:$AR,6,FALSE)&lt;&gt;"",TEXT(VLOOKUP(A45,[7]令和3年度契約状況調査票!$F:$AR,16,FALSE),"#.0%")&amp;CHAR(10)&amp;"(B/A×100)",VLOOKUP(A45,[7]令和3年度契約状況調査票!$F:$AR,16,FALSE))))))</f>
        <v/>
      </c>
      <c r="K45" s="18"/>
      <c r="L45" s="17" t="str">
        <f>IF(A45="","",IF(VLOOKUP(A45,[7]令和3年度契約状況調査票!$F:$AR,26,FALSE)="①公益社団法人","公社",IF(VLOOKUP(A45,[7]令和3年度契約状況調査票!$F:$AR,26,FALSE)="②公益財団法人","公財","")))</f>
        <v/>
      </c>
      <c r="M45" s="17" t="str">
        <f>IF(A45="","",VLOOKUP(A45,[7]令和3年度契約状況調査票!$F:$AR,27,FALSE))</f>
        <v/>
      </c>
      <c r="N45" s="17" t="str">
        <f>IF(A45="","",IF(VLOOKUP(A45,[7]令和3年度契約状況調査票!$F:$AR,27,FALSE)="国所管",VLOOKUP(A45,[7]令和3年度契約状況調査票!$F:$AR,21,FALSE),""))</f>
        <v/>
      </c>
      <c r="O45" s="19" t="str">
        <f>IF(A45="","",IF(AND(Q45="○",P45="分担契約/単価契約"),"単価契約"&amp;CHAR(10)&amp;"予定調達総額 "&amp;TEXT(VLOOKUP(A45,[7]令和3年度契約状況調査票!$F:$AR,15,FALSE),"#,##0円")&amp;"(B)"&amp;CHAR(10)&amp;"分担契約"&amp;CHAR(10)&amp;VLOOKUP(A45,[7]令和3年度契約状況調査票!$F:$AR,31,FALSE),IF(AND(Q45="○",P45="分担契約"),"分担契約"&amp;CHAR(10)&amp;"契約総額 "&amp;TEXT(VLOOKUP(A45,[7]令和3年度契約状況調査票!$F:$AR,15,FALSE),"#,##0円")&amp;"(B)"&amp;CHAR(10)&amp;VLOOKUP(A45,[7]令和3年度契約状況調査票!$F:$AR,31,FALSE),(IF(P45="分担契約/単価契約","単価契約"&amp;CHAR(10)&amp;"予定調達総額 "&amp;TEXT(VLOOKUP(A45,[7]令和3年度契約状況調査票!$F:$AR,15,FALSE),"#,##0円")&amp;CHAR(10)&amp;"分担契約"&amp;CHAR(10)&amp;VLOOKUP(A45,[7]令和3年度契約状況調査票!$F:$AR,31,FALSE),IF(P45="分担契約","分担契約"&amp;CHAR(10)&amp;"契約総額 "&amp;TEXT(VLOOKUP(A45,[7]令和3年度契約状況調査票!$F:$AR,15,FALSE),"#,##0円")&amp;CHAR(10)&amp;VLOOKUP(A45,[7]令和3年度契約状況調査票!$F:$AR,31,FALSE),IF(P45="単価契約","単価契約"&amp;CHAR(10)&amp;"予定調達総額 "&amp;TEXT(VLOOKUP(A45,[7]令和3年度契約状況調査票!$F:$AR,15,FALSE),"#,##0円")&amp;CHAR(10)&amp;VLOOKUP(A45,[7]令和3年度契約状況調査票!$F:$AR,31,FALSE),VLOOKUP(A45,[7]令和3年度契約状況調査票!$F:$AR,31,FALSE))))))))</f>
        <v/>
      </c>
      <c r="P45" s="9" t="str">
        <f>IF(A45="","",VLOOKUP(A45,[7]令和3年度契約状況調査票!$F:$BY,52,FALSE))</f>
        <v/>
      </c>
    </row>
    <row r="46" spans="1:16" s="9" customFormat="1" ht="67.5" customHeight="1">
      <c r="A46" s="10" t="str">
        <f>IF(MAX([7]令和3年度契約状況調査票!F41:F286)&gt;=ROW()-5,ROW()-5,"")</f>
        <v/>
      </c>
      <c r="B46" s="11" t="str">
        <f>IF(A46="","",VLOOKUP(A46,[7]令和3年度契約状況調査票!$F:$AR,4,FALSE))</f>
        <v/>
      </c>
      <c r="C46" s="12" t="str">
        <f>IF(A46="","",VLOOKUP(A46,[7]令和3年度契約状況調査票!$F:$AR,5,FALSE))</f>
        <v/>
      </c>
      <c r="D46" s="13" t="str">
        <f>IF(A46="","",VLOOKUP(A46,[7]令和3年度契約状況調査票!$F:$AR,8,FALSE))</f>
        <v/>
      </c>
      <c r="E46" s="11" t="str">
        <f>IF(A46="","",VLOOKUP(A46,[7]令和3年度契約状況調査票!$F:$AR,9,FALSE))</f>
        <v/>
      </c>
      <c r="F46" s="14" t="str">
        <f>IF(A46="","",VLOOKUP(A46,[7]令和3年度契約状況調査票!$F:$AR,10,FALSE))</f>
        <v/>
      </c>
      <c r="G46" s="15" t="str">
        <f>IF(A46="","",VLOOKUP(A46,[7]令和3年度契約状況調査票!$F:$AR,30,FALSE))</f>
        <v/>
      </c>
      <c r="H46" s="16" t="str">
        <f>IF(A46="","",IF(VLOOKUP(A46,[7]令和3年度契約状況調査票!$F:$AR,13,FALSE)="他官署で調達手続きを実施のため","他官署で調達手続きを実施のため",IF(VLOOKUP(A46,[7]令和3年度契約状況調査票!$F:$AR,20,FALSE)="②同種の他の契約の予定価格を類推されるおそれがあるため公表しない","同種の他の契約の予定価格を類推されるおそれがあるため公表しない",IF(VLOOKUP(A46,[7]令和3年度契約状況調査票!$F:$AR,20,FALSE)="－","－",IF(VLOOKUP(A46,[7]令和3年度契約状況調査票!$F:$AR,6,FALSE)&lt;&gt;"",TEXT(VLOOKUP(A46,[7]令和3年度契約状況調査票!$F:$AR,13,FALSE),"#,##0円")&amp;CHAR(10)&amp;"(A)",VLOOKUP(A46,[7]令和3年度契約状況調査票!$F:$AR,13,FALSE))))))</f>
        <v/>
      </c>
      <c r="I46" s="16" t="str">
        <f>IF(A46="","",VLOOKUP(A46,[7]令和3年度契約状況調査票!$F:$AR,14,FALSE))</f>
        <v/>
      </c>
      <c r="J46" s="17" t="str">
        <f>IF(A46="","",IF(VLOOKUP(A46,[7]令和3年度契約状況調査票!$F:$AR,13,FALSE)="他官署で調達手続きを実施のため","－",IF(VLOOKUP(A46,[7]令和3年度契約状況調査票!$F:$AR,20,FALSE)="②同種の他の契約の予定価格を類推されるおそれがあるため公表しない","－",IF(VLOOKUP(A46,[7]令和3年度契約状況調査票!$F:$AR,20,FALSE)="－","－",IF(VLOOKUP(A46,[7]令和3年度契約状況調査票!$F:$AR,6,FALSE)&lt;&gt;"",TEXT(VLOOKUP(A46,[7]令和3年度契約状況調査票!$F:$AR,16,FALSE),"#.0%")&amp;CHAR(10)&amp;"(B/A×100)",VLOOKUP(A46,[7]令和3年度契約状況調査票!$F:$AR,16,FALSE))))))</f>
        <v/>
      </c>
      <c r="K46" s="18"/>
      <c r="L46" s="17" t="str">
        <f>IF(A46="","",IF(VLOOKUP(A46,[7]令和3年度契約状況調査票!$F:$AR,26,FALSE)="①公益社団法人","公社",IF(VLOOKUP(A46,[7]令和3年度契約状況調査票!$F:$AR,26,FALSE)="②公益財団法人","公財","")))</f>
        <v/>
      </c>
      <c r="M46" s="17" t="str">
        <f>IF(A46="","",VLOOKUP(A46,[7]令和3年度契約状況調査票!$F:$AR,27,FALSE))</f>
        <v/>
      </c>
      <c r="N46" s="17" t="str">
        <f>IF(A46="","",IF(VLOOKUP(A46,[7]令和3年度契約状況調査票!$F:$AR,27,FALSE)="国所管",VLOOKUP(A46,[7]令和3年度契約状況調査票!$F:$AR,21,FALSE),""))</f>
        <v/>
      </c>
      <c r="O46" s="19" t="str">
        <f>IF(A46="","",IF(AND(Q46="○",P46="分担契約/単価契約"),"単価契約"&amp;CHAR(10)&amp;"予定調達総額 "&amp;TEXT(VLOOKUP(A46,[7]令和3年度契約状況調査票!$F:$AR,15,FALSE),"#,##0円")&amp;"(B)"&amp;CHAR(10)&amp;"分担契約"&amp;CHAR(10)&amp;VLOOKUP(A46,[7]令和3年度契約状況調査票!$F:$AR,31,FALSE),IF(AND(Q46="○",P46="分担契約"),"分担契約"&amp;CHAR(10)&amp;"契約総額 "&amp;TEXT(VLOOKUP(A46,[7]令和3年度契約状況調査票!$F:$AR,15,FALSE),"#,##0円")&amp;"(B)"&amp;CHAR(10)&amp;VLOOKUP(A46,[7]令和3年度契約状況調査票!$F:$AR,31,FALSE),(IF(P46="分担契約/単価契約","単価契約"&amp;CHAR(10)&amp;"予定調達総額 "&amp;TEXT(VLOOKUP(A46,[7]令和3年度契約状況調査票!$F:$AR,15,FALSE),"#,##0円")&amp;CHAR(10)&amp;"分担契約"&amp;CHAR(10)&amp;VLOOKUP(A46,[7]令和3年度契約状況調査票!$F:$AR,31,FALSE),IF(P46="分担契約","分担契約"&amp;CHAR(10)&amp;"契約総額 "&amp;TEXT(VLOOKUP(A46,[7]令和3年度契約状況調査票!$F:$AR,15,FALSE),"#,##0円")&amp;CHAR(10)&amp;VLOOKUP(A46,[7]令和3年度契約状況調査票!$F:$AR,31,FALSE),IF(P46="単価契約","単価契約"&amp;CHAR(10)&amp;"予定調達総額 "&amp;TEXT(VLOOKUP(A46,[7]令和3年度契約状況調査票!$F:$AR,15,FALSE),"#,##0円")&amp;CHAR(10)&amp;VLOOKUP(A46,[7]令和3年度契約状況調査票!$F:$AR,31,FALSE),VLOOKUP(A46,[7]令和3年度契約状況調査票!$F:$AR,31,FALSE))))))))</f>
        <v/>
      </c>
      <c r="P46" s="9" t="str">
        <f>IF(A46="","",VLOOKUP(A46,[7]令和3年度契約状況調査票!$F:$BY,52,FALSE))</f>
        <v/>
      </c>
    </row>
    <row r="47" spans="1:16" s="9" customFormat="1" ht="67.5" customHeight="1">
      <c r="A47" s="10" t="str">
        <f>IF(MAX([7]令和3年度契約状況調査票!F42:F287)&gt;=ROW()-5,ROW()-5,"")</f>
        <v/>
      </c>
      <c r="B47" s="11" t="str">
        <f>IF(A47="","",VLOOKUP(A47,[7]令和3年度契約状況調査票!$F:$AR,4,FALSE))</f>
        <v/>
      </c>
      <c r="C47" s="12" t="str">
        <f>IF(A47="","",VLOOKUP(A47,[7]令和3年度契約状況調査票!$F:$AR,5,FALSE))</f>
        <v/>
      </c>
      <c r="D47" s="13" t="str">
        <f>IF(A47="","",VLOOKUP(A47,[7]令和3年度契約状況調査票!$F:$AR,8,FALSE))</f>
        <v/>
      </c>
      <c r="E47" s="11" t="str">
        <f>IF(A47="","",VLOOKUP(A47,[7]令和3年度契約状況調査票!$F:$AR,9,FALSE))</f>
        <v/>
      </c>
      <c r="F47" s="14" t="str">
        <f>IF(A47="","",VLOOKUP(A47,[7]令和3年度契約状況調査票!$F:$AR,10,FALSE))</f>
        <v/>
      </c>
      <c r="G47" s="15" t="str">
        <f>IF(A47="","",VLOOKUP(A47,[7]令和3年度契約状況調査票!$F:$AR,30,FALSE))</f>
        <v/>
      </c>
      <c r="H47" s="16" t="str">
        <f>IF(A47="","",IF(VLOOKUP(A47,[7]令和3年度契約状況調査票!$F:$AR,13,FALSE)="他官署で調達手続きを実施のため","他官署で調達手続きを実施のため",IF(VLOOKUP(A47,[7]令和3年度契約状況調査票!$F:$AR,20,FALSE)="②同種の他の契約の予定価格を類推されるおそれがあるため公表しない","同種の他の契約の予定価格を類推されるおそれがあるため公表しない",IF(VLOOKUP(A47,[7]令和3年度契約状況調査票!$F:$AR,20,FALSE)="－","－",IF(VLOOKUP(A47,[7]令和3年度契約状況調査票!$F:$AR,6,FALSE)&lt;&gt;"",TEXT(VLOOKUP(A47,[7]令和3年度契約状況調査票!$F:$AR,13,FALSE),"#,##0円")&amp;CHAR(10)&amp;"(A)",VLOOKUP(A47,[7]令和3年度契約状況調査票!$F:$AR,13,FALSE))))))</f>
        <v/>
      </c>
      <c r="I47" s="16" t="str">
        <f>IF(A47="","",VLOOKUP(A47,[7]令和3年度契約状況調査票!$F:$AR,14,FALSE))</f>
        <v/>
      </c>
      <c r="J47" s="17" t="str">
        <f>IF(A47="","",IF(VLOOKUP(A47,[7]令和3年度契約状況調査票!$F:$AR,13,FALSE)="他官署で調達手続きを実施のため","－",IF(VLOOKUP(A47,[7]令和3年度契約状況調査票!$F:$AR,20,FALSE)="②同種の他の契約の予定価格を類推されるおそれがあるため公表しない","－",IF(VLOOKUP(A47,[7]令和3年度契約状況調査票!$F:$AR,20,FALSE)="－","－",IF(VLOOKUP(A47,[7]令和3年度契約状況調査票!$F:$AR,6,FALSE)&lt;&gt;"",TEXT(VLOOKUP(A47,[7]令和3年度契約状況調査票!$F:$AR,16,FALSE),"#.0%")&amp;CHAR(10)&amp;"(B/A×100)",VLOOKUP(A47,[7]令和3年度契約状況調査票!$F:$AR,16,FALSE))))))</f>
        <v/>
      </c>
      <c r="K47" s="18"/>
      <c r="L47" s="17" t="str">
        <f>IF(A47="","",IF(VLOOKUP(A47,[7]令和3年度契約状況調査票!$F:$AR,26,FALSE)="①公益社団法人","公社",IF(VLOOKUP(A47,[7]令和3年度契約状況調査票!$F:$AR,26,FALSE)="②公益財団法人","公財","")))</f>
        <v/>
      </c>
      <c r="M47" s="17" t="str">
        <f>IF(A47="","",VLOOKUP(A47,[7]令和3年度契約状況調査票!$F:$AR,27,FALSE))</f>
        <v/>
      </c>
      <c r="N47" s="17" t="str">
        <f>IF(A47="","",IF(VLOOKUP(A47,[7]令和3年度契約状況調査票!$F:$AR,27,FALSE)="国所管",VLOOKUP(A47,[7]令和3年度契約状況調査票!$F:$AR,21,FALSE),""))</f>
        <v/>
      </c>
      <c r="O47" s="19" t="str">
        <f>IF(A47="","",IF(AND(Q47="○",P47="分担契約/単価契約"),"単価契約"&amp;CHAR(10)&amp;"予定調達総額 "&amp;TEXT(VLOOKUP(A47,[7]令和3年度契約状況調査票!$F:$AR,15,FALSE),"#,##0円")&amp;"(B)"&amp;CHAR(10)&amp;"分担契約"&amp;CHAR(10)&amp;VLOOKUP(A47,[7]令和3年度契約状況調査票!$F:$AR,31,FALSE),IF(AND(Q47="○",P47="分担契約"),"分担契約"&amp;CHAR(10)&amp;"契約総額 "&amp;TEXT(VLOOKUP(A47,[7]令和3年度契約状況調査票!$F:$AR,15,FALSE),"#,##0円")&amp;"(B)"&amp;CHAR(10)&amp;VLOOKUP(A47,[7]令和3年度契約状況調査票!$F:$AR,31,FALSE),(IF(P47="分担契約/単価契約","単価契約"&amp;CHAR(10)&amp;"予定調達総額 "&amp;TEXT(VLOOKUP(A47,[7]令和3年度契約状況調査票!$F:$AR,15,FALSE),"#,##0円")&amp;CHAR(10)&amp;"分担契約"&amp;CHAR(10)&amp;VLOOKUP(A47,[7]令和3年度契約状況調査票!$F:$AR,31,FALSE),IF(P47="分担契約","分担契約"&amp;CHAR(10)&amp;"契約総額 "&amp;TEXT(VLOOKUP(A47,[7]令和3年度契約状況調査票!$F:$AR,15,FALSE),"#,##0円")&amp;CHAR(10)&amp;VLOOKUP(A47,[7]令和3年度契約状況調査票!$F:$AR,31,FALSE),IF(P47="単価契約","単価契約"&amp;CHAR(10)&amp;"予定調達総額 "&amp;TEXT(VLOOKUP(A47,[7]令和3年度契約状況調査票!$F:$AR,15,FALSE),"#,##0円")&amp;CHAR(10)&amp;VLOOKUP(A47,[7]令和3年度契約状況調査票!$F:$AR,31,FALSE),VLOOKUP(A47,[7]令和3年度契約状況調査票!$F:$AR,31,FALSE))))))))</f>
        <v/>
      </c>
      <c r="P47" s="9" t="str">
        <f>IF(A47="","",VLOOKUP(A47,[7]令和3年度契約状況調査票!$F:$BY,52,FALSE))</f>
        <v/>
      </c>
    </row>
    <row r="48" spans="1:16" s="9" customFormat="1" ht="67.5" customHeight="1">
      <c r="A48" s="10" t="str">
        <f>IF(MAX([7]令和3年度契約状況調査票!F43:F288)&gt;=ROW()-5,ROW()-5,"")</f>
        <v/>
      </c>
      <c r="B48" s="11" t="str">
        <f>IF(A48="","",VLOOKUP(A48,[7]令和3年度契約状況調査票!$F:$AR,4,FALSE))</f>
        <v/>
      </c>
      <c r="C48" s="12" t="str">
        <f>IF(A48="","",VLOOKUP(A48,[7]令和3年度契約状況調査票!$F:$AR,5,FALSE))</f>
        <v/>
      </c>
      <c r="D48" s="13" t="str">
        <f>IF(A48="","",VLOOKUP(A48,[7]令和3年度契約状況調査票!$F:$AR,8,FALSE))</f>
        <v/>
      </c>
      <c r="E48" s="11" t="str">
        <f>IF(A48="","",VLOOKUP(A48,[7]令和3年度契約状況調査票!$F:$AR,9,FALSE))</f>
        <v/>
      </c>
      <c r="F48" s="14" t="str">
        <f>IF(A48="","",VLOOKUP(A48,[7]令和3年度契約状況調査票!$F:$AR,10,FALSE))</f>
        <v/>
      </c>
      <c r="G48" s="15" t="str">
        <f>IF(A48="","",VLOOKUP(A48,[7]令和3年度契約状況調査票!$F:$AR,30,FALSE))</f>
        <v/>
      </c>
      <c r="H48" s="16" t="str">
        <f>IF(A48="","",IF(VLOOKUP(A48,[7]令和3年度契約状況調査票!$F:$AR,13,FALSE)="他官署で調達手続きを実施のため","他官署で調達手続きを実施のため",IF(VLOOKUP(A48,[7]令和3年度契約状況調査票!$F:$AR,20,FALSE)="②同種の他の契約の予定価格を類推されるおそれがあるため公表しない","同種の他の契約の予定価格を類推されるおそれがあるため公表しない",IF(VLOOKUP(A48,[7]令和3年度契約状況調査票!$F:$AR,20,FALSE)="－","－",IF(VLOOKUP(A48,[7]令和3年度契約状況調査票!$F:$AR,6,FALSE)&lt;&gt;"",TEXT(VLOOKUP(A48,[7]令和3年度契約状況調査票!$F:$AR,13,FALSE),"#,##0円")&amp;CHAR(10)&amp;"(A)",VLOOKUP(A48,[7]令和3年度契約状況調査票!$F:$AR,13,FALSE))))))</f>
        <v/>
      </c>
      <c r="I48" s="16" t="str">
        <f>IF(A48="","",VLOOKUP(A48,[7]令和3年度契約状況調査票!$F:$AR,14,FALSE))</f>
        <v/>
      </c>
      <c r="J48" s="17" t="str">
        <f>IF(A48="","",IF(VLOOKUP(A48,[7]令和3年度契約状況調査票!$F:$AR,13,FALSE)="他官署で調達手続きを実施のため","－",IF(VLOOKUP(A48,[7]令和3年度契約状況調査票!$F:$AR,20,FALSE)="②同種の他の契約の予定価格を類推されるおそれがあるため公表しない","－",IF(VLOOKUP(A48,[7]令和3年度契約状況調査票!$F:$AR,20,FALSE)="－","－",IF(VLOOKUP(A48,[7]令和3年度契約状況調査票!$F:$AR,6,FALSE)&lt;&gt;"",TEXT(VLOOKUP(A48,[7]令和3年度契約状況調査票!$F:$AR,16,FALSE),"#.0%")&amp;CHAR(10)&amp;"(B/A×100)",VLOOKUP(A48,[7]令和3年度契約状況調査票!$F:$AR,16,FALSE))))))</f>
        <v/>
      </c>
      <c r="K48" s="18"/>
      <c r="L48" s="17" t="str">
        <f>IF(A48="","",IF(VLOOKUP(A48,[7]令和3年度契約状況調査票!$F:$AR,26,FALSE)="①公益社団法人","公社",IF(VLOOKUP(A48,[7]令和3年度契約状況調査票!$F:$AR,26,FALSE)="②公益財団法人","公財","")))</f>
        <v/>
      </c>
      <c r="M48" s="17" t="str">
        <f>IF(A48="","",VLOOKUP(A48,[7]令和3年度契約状況調査票!$F:$AR,27,FALSE))</f>
        <v/>
      </c>
      <c r="N48" s="17" t="str">
        <f>IF(A48="","",IF(VLOOKUP(A48,[7]令和3年度契約状況調査票!$F:$AR,27,FALSE)="国所管",VLOOKUP(A48,[7]令和3年度契約状況調査票!$F:$AR,21,FALSE),""))</f>
        <v/>
      </c>
      <c r="O48" s="19" t="str">
        <f>IF(A48="","",IF(AND(Q48="○",P48="分担契約/単価契約"),"単価契約"&amp;CHAR(10)&amp;"予定調達総額 "&amp;TEXT(VLOOKUP(A48,[7]令和3年度契約状況調査票!$F:$AR,15,FALSE),"#,##0円")&amp;"(B)"&amp;CHAR(10)&amp;"分担契約"&amp;CHAR(10)&amp;VLOOKUP(A48,[7]令和3年度契約状況調査票!$F:$AR,31,FALSE),IF(AND(Q48="○",P48="分担契約"),"分担契約"&amp;CHAR(10)&amp;"契約総額 "&amp;TEXT(VLOOKUP(A48,[7]令和3年度契約状況調査票!$F:$AR,15,FALSE),"#,##0円")&amp;"(B)"&amp;CHAR(10)&amp;VLOOKUP(A48,[7]令和3年度契約状況調査票!$F:$AR,31,FALSE),(IF(P48="分担契約/単価契約","単価契約"&amp;CHAR(10)&amp;"予定調達総額 "&amp;TEXT(VLOOKUP(A48,[7]令和3年度契約状況調査票!$F:$AR,15,FALSE),"#,##0円")&amp;CHAR(10)&amp;"分担契約"&amp;CHAR(10)&amp;VLOOKUP(A48,[7]令和3年度契約状況調査票!$F:$AR,31,FALSE),IF(P48="分担契約","分担契約"&amp;CHAR(10)&amp;"契約総額 "&amp;TEXT(VLOOKUP(A48,[7]令和3年度契約状況調査票!$F:$AR,15,FALSE),"#,##0円")&amp;CHAR(10)&amp;VLOOKUP(A48,[7]令和3年度契約状況調査票!$F:$AR,31,FALSE),IF(P48="単価契約","単価契約"&amp;CHAR(10)&amp;"予定調達総額 "&amp;TEXT(VLOOKUP(A48,[7]令和3年度契約状況調査票!$F:$AR,15,FALSE),"#,##0円")&amp;CHAR(10)&amp;VLOOKUP(A48,[7]令和3年度契約状況調査票!$F:$AR,31,FALSE),VLOOKUP(A48,[7]令和3年度契約状況調査票!$F:$AR,31,FALSE))))))))</f>
        <v/>
      </c>
      <c r="P48" s="9" t="str">
        <f>IF(A48="","",VLOOKUP(A48,[7]令和3年度契約状況調査票!$F:$BY,52,FALSE))</f>
        <v/>
      </c>
    </row>
    <row r="49" spans="1:16" s="9" customFormat="1" ht="67.5" customHeight="1">
      <c r="A49" s="10" t="str">
        <f>IF(MAX([7]令和3年度契約状況調査票!F44:F289)&gt;=ROW()-5,ROW()-5,"")</f>
        <v/>
      </c>
      <c r="B49" s="11" t="str">
        <f>IF(A49="","",VLOOKUP(A49,[7]令和3年度契約状況調査票!$F:$AR,4,FALSE))</f>
        <v/>
      </c>
      <c r="C49" s="12" t="str">
        <f>IF(A49="","",VLOOKUP(A49,[7]令和3年度契約状況調査票!$F:$AR,5,FALSE))</f>
        <v/>
      </c>
      <c r="D49" s="13" t="str">
        <f>IF(A49="","",VLOOKUP(A49,[7]令和3年度契約状況調査票!$F:$AR,8,FALSE))</f>
        <v/>
      </c>
      <c r="E49" s="11" t="str">
        <f>IF(A49="","",VLOOKUP(A49,[7]令和3年度契約状況調査票!$F:$AR,9,FALSE))</f>
        <v/>
      </c>
      <c r="F49" s="14" t="str">
        <f>IF(A49="","",VLOOKUP(A49,[7]令和3年度契約状況調査票!$F:$AR,10,FALSE))</f>
        <v/>
      </c>
      <c r="G49" s="15" t="str">
        <f>IF(A49="","",VLOOKUP(A49,[7]令和3年度契約状況調査票!$F:$AR,30,FALSE))</f>
        <v/>
      </c>
      <c r="H49" s="16" t="str">
        <f>IF(A49="","",IF(VLOOKUP(A49,[7]令和3年度契約状況調査票!$F:$AR,13,FALSE)="他官署で調達手続きを実施のため","他官署で調達手続きを実施のため",IF(VLOOKUP(A49,[7]令和3年度契約状況調査票!$F:$AR,20,FALSE)="②同種の他の契約の予定価格を類推されるおそれがあるため公表しない","同種の他の契約の予定価格を類推されるおそれがあるため公表しない",IF(VLOOKUP(A49,[7]令和3年度契約状況調査票!$F:$AR,20,FALSE)="－","－",IF(VLOOKUP(A49,[7]令和3年度契約状況調査票!$F:$AR,6,FALSE)&lt;&gt;"",TEXT(VLOOKUP(A49,[7]令和3年度契約状況調査票!$F:$AR,13,FALSE),"#,##0円")&amp;CHAR(10)&amp;"(A)",VLOOKUP(A49,[7]令和3年度契約状況調査票!$F:$AR,13,FALSE))))))</f>
        <v/>
      </c>
      <c r="I49" s="16" t="str">
        <f>IF(A49="","",VLOOKUP(A49,[7]令和3年度契約状況調査票!$F:$AR,14,FALSE))</f>
        <v/>
      </c>
      <c r="J49" s="17" t="str">
        <f>IF(A49="","",IF(VLOOKUP(A49,[7]令和3年度契約状況調査票!$F:$AR,13,FALSE)="他官署で調達手続きを実施のため","－",IF(VLOOKUP(A49,[7]令和3年度契約状況調査票!$F:$AR,20,FALSE)="②同種の他の契約の予定価格を類推されるおそれがあるため公表しない","－",IF(VLOOKUP(A49,[7]令和3年度契約状況調査票!$F:$AR,20,FALSE)="－","－",IF(VLOOKUP(A49,[7]令和3年度契約状況調査票!$F:$AR,6,FALSE)&lt;&gt;"",TEXT(VLOOKUP(A49,[7]令和3年度契約状況調査票!$F:$AR,16,FALSE),"#.0%")&amp;CHAR(10)&amp;"(B/A×100)",VLOOKUP(A49,[7]令和3年度契約状況調査票!$F:$AR,16,FALSE))))))</f>
        <v/>
      </c>
      <c r="K49" s="18"/>
      <c r="L49" s="17" t="str">
        <f>IF(A49="","",IF(VLOOKUP(A49,[7]令和3年度契約状況調査票!$F:$AR,26,FALSE)="①公益社団法人","公社",IF(VLOOKUP(A49,[7]令和3年度契約状況調査票!$F:$AR,26,FALSE)="②公益財団法人","公財","")))</f>
        <v/>
      </c>
      <c r="M49" s="17" t="str">
        <f>IF(A49="","",VLOOKUP(A49,[7]令和3年度契約状況調査票!$F:$AR,27,FALSE))</f>
        <v/>
      </c>
      <c r="N49" s="17" t="str">
        <f>IF(A49="","",IF(VLOOKUP(A49,[7]令和3年度契約状況調査票!$F:$AR,27,FALSE)="国所管",VLOOKUP(A49,[7]令和3年度契約状況調査票!$F:$AR,21,FALSE),""))</f>
        <v/>
      </c>
      <c r="O49" s="19" t="str">
        <f>IF(A49="","",IF(AND(Q49="○",P49="分担契約/単価契約"),"単価契約"&amp;CHAR(10)&amp;"予定調達総額 "&amp;TEXT(VLOOKUP(A49,[7]令和3年度契約状況調査票!$F:$AR,15,FALSE),"#,##0円")&amp;"(B)"&amp;CHAR(10)&amp;"分担契約"&amp;CHAR(10)&amp;VLOOKUP(A49,[7]令和3年度契約状況調査票!$F:$AR,31,FALSE),IF(AND(Q49="○",P49="分担契約"),"分担契約"&amp;CHAR(10)&amp;"契約総額 "&amp;TEXT(VLOOKUP(A49,[7]令和3年度契約状況調査票!$F:$AR,15,FALSE),"#,##0円")&amp;"(B)"&amp;CHAR(10)&amp;VLOOKUP(A49,[7]令和3年度契約状況調査票!$F:$AR,31,FALSE),(IF(P49="分担契約/単価契約","単価契約"&amp;CHAR(10)&amp;"予定調達総額 "&amp;TEXT(VLOOKUP(A49,[7]令和3年度契約状況調査票!$F:$AR,15,FALSE),"#,##0円")&amp;CHAR(10)&amp;"分担契約"&amp;CHAR(10)&amp;VLOOKUP(A49,[7]令和3年度契約状況調査票!$F:$AR,31,FALSE),IF(P49="分担契約","分担契約"&amp;CHAR(10)&amp;"契約総額 "&amp;TEXT(VLOOKUP(A49,[7]令和3年度契約状況調査票!$F:$AR,15,FALSE),"#,##0円")&amp;CHAR(10)&amp;VLOOKUP(A49,[7]令和3年度契約状況調査票!$F:$AR,31,FALSE),IF(P49="単価契約","単価契約"&amp;CHAR(10)&amp;"予定調達総額 "&amp;TEXT(VLOOKUP(A49,[7]令和3年度契約状況調査票!$F:$AR,15,FALSE),"#,##0円")&amp;CHAR(10)&amp;VLOOKUP(A49,[7]令和3年度契約状況調査票!$F:$AR,31,FALSE),VLOOKUP(A49,[7]令和3年度契約状況調査票!$F:$AR,31,FALSE))))))))</f>
        <v/>
      </c>
      <c r="P49" s="9" t="str">
        <f>IF(A49="","",VLOOKUP(A49,[7]令和3年度契約状況調査票!$F:$BY,52,FALSE))</f>
        <v/>
      </c>
    </row>
    <row r="50" spans="1:16" s="9" customFormat="1" ht="67.5" customHeight="1">
      <c r="A50" s="10" t="str">
        <f>IF(MAX([7]令和3年度契約状況調査票!F45:F290)&gt;=ROW()-5,ROW()-5,"")</f>
        <v/>
      </c>
      <c r="B50" s="11" t="str">
        <f>IF(A50="","",VLOOKUP(A50,[7]令和3年度契約状況調査票!$F:$AR,4,FALSE))</f>
        <v/>
      </c>
      <c r="C50" s="12" t="str">
        <f>IF(A50="","",VLOOKUP(A50,[7]令和3年度契約状況調査票!$F:$AR,5,FALSE))</f>
        <v/>
      </c>
      <c r="D50" s="13" t="str">
        <f>IF(A50="","",VLOOKUP(A50,[7]令和3年度契約状況調査票!$F:$AR,8,FALSE))</f>
        <v/>
      </c>
      <c r="E50" s="11" t="str">
        <f>IF(A50="","",VLOOKUP(A50,[7]令和3年度契約状況調査票!$F:$AR,9,FALSE))</f>
        <v/>
      </c>
      <c r="F50" s="14" t="str">
        <f>IF(A50="","",VLOOKUP(A50,[7]令和3年度契約状況調査票!$F:$AR,10,FALSE))</f>
        <v/>
      </c>
      <c r="G50" s="15" t="str">
        <f>IF(A50="","",VLOOKUP(A50,[7]令和3年度契約状況調査票!$F:$AR,30,FALSE))</f>
        <v/>
      </c>
      <c r="H50" s="16" t="str">
        <f>IF(A50="","",IF(VLOOKUP(A50,[7]令和3年度契約状況調査票!$F:$AR,13,FALSE)="他官署で調達手続きを実施のため","他官署で調達手続きを実施のため",IF(VLOOKUP(A50,[7]令和3年度契約状況調査票!$F:$AR,20,FALSE)="②同種の他の契約の予定価格を類推されるおそれがあるため公表しない","同種の他の契約の予定価格を類推されるおそれがあるため公表しない",IF(VLOOKUP(A50,[7]令和3年度契約状況調査票!$F:$AR,20,FALSE)="－","－",IF(VLOOKUP(A50,[7]令和3年度契約状況調査票!$F:$AR,6,FALSE)&lt;&gt;"",TEXT(VLOOKUP(A50,[7]令和3年度契約状況調査票!$F:$AR,13,FALSE),"#,##0円")&amp;CHAR(10)&amp;"(A)",VLOOKUP(A50,[7]令和3年度契約状況調査票!$F:$AR,13,FALSE))))))</f>
        <v/>
      </c>
      <c r="I50" s="16" t="str">
        <f>IF(A50="","",VLOOKUP(A50,[7]令和3年度契約状況調査票!$F:$AR,14,FALSE))</f>
        <v/>
      </c>
      <c r="J50" s="17" t="str">
        <f>IF(A50="","",IF(VLOOKUP(A50,[7]令和3年度契約状況調査票!$F:$AR,13,FALSE)="他官署で調達手続きを実施のため","－",IF(VLOOKUP(A50,[7]令和3年度契約状況調査票!$F:$AR,20,FALSE)="②同種の他の契約の予定価格を類推されるおそれがあるため公表しない","－",IF(VLOOKUP(A50,[7]令和3年度契約状況調査票!$F:$AR,20,FALSE)="－","－",IF(VLOOKUP(A50,[7]令和3年度契約状況調査票!$F:$AR,6,FALSE)&lt;&gt;"",TEXT(VLOOKUP(A50,[7]令和3年度契約状況調査票!$F:$AR,16,FALSE),"#.0%")&amp;CHAR(10)&amp;"(B/A×100)",VLOOKUP(A50,[7]令和3年度契約状況調査票!$F:$AR,16,FALSE))))))</f>
        <v/>
      </c>
      <c r="K50" s="18"/>
      <c r="L50" s="17" t="str">
        <f>IF(A50="","",IF(VLOOKUP(A50,[7]令和3年度契約状況調査票!$F:$AR,26,FALSE)="①公益社団法人","公社",IF(VLOOKUP(A50,[7]令和3年度契約状況調査票!$F:$AR,26,FALSE)="②公益財団法人","公財","")))</f>
        <v/>
      </c>
      <c r="M50" s="17" t="str">
        <f>IF(A50="","",VLOOKUP(A50,[7]令和3年度契約状況調査票!$F:$AR,27,FALSE))</f>
        <v/>
      </c>
      <c r="N50" s="17" t="str">
        <f>IF(A50="","",IF(VLOOKUP(A50,[7]令和3年度契約状況調査票!$F:$AR,27,FALSE)="国所管",VLOOKUP(A50,[7]令和3年度契約状況調査票!$F:$AR,21,FALSE),""))</f>
        <v/>
      </c>
      <c r="O50" s="19" t="str">
        <f>IF(A50="","",IF(AND(Q50="○",P50="分担契約/単価契約"),"単価契約"&amp;CHAR(10)&amp;"予定調達総額 "&amp;TEXT(VLOOKUP(A50,[7]令和3年度契約状況調査票!$F:$AR,15,FALSE),"#,##0円")&amp;"(B)"&amp;CHAR(10)&amp;"分担契約"&amp;CHAR(10)&amp;VLOOKUP(A50,[7]令和3年度契約状況調査票!$F:$AR,31,FALSE),IF(AND(Q50="○",P50="分担契約"),"分担契約"&amp;CHAR(10)&amp;"契約総額 "&amp;TEXT(VLOOKUP(A50,[7]令和3年度契約状況調査票!$F:$AR,15,FALSE),"#,##0円")&amp;"(B)"&amp;CHAR(10)&amp;VLOOKUP(A50,[7]令和3年度契約状況調査票!$F:$AR,31,FALSE),(IF(P50="分担契約/単価契約","単価契約"&amp;CHAR(10)&amp;"予定調達総額 "&amp;TEXT(VLOOKUP(A50,[7]令和3年度契約状況調査票!$F:$AR,15,FALSE),"#,##0円")&amp;CHAR(10)&amp;"分担契約"&amp;CHAR(10)&amp;VLOOKUP(A50,[7]令和3年度契約状況調査票!$F:$AR,31,FALSE),IF(P50="分担契約","分担契約"&amp;CHAR(10)&amp;"契約総額 "&amp;TEXT(VLOOKUP(A50,[7]令和3年度契約状況調査票!$F:$AR,15,FALSE),"#,##0円")&amp;CHAR(10)&amp;VLOOKUP(A50,[7]令和3年度契約状況調査票!$F:$AR,31,FALSE),IF(P50="単価契約","単価契約"&amp;CHAR(10)&amp;"予定調達総額 "&amp;TEXT(VLOOKUP(A50,[7]令和3年度契約状況調査票!$F:$AR,15,FALSE),"#,##0円")&amp;CHAR(10)&amp;VLOOKUP(A50,[7]令和3年度契約状況調査票!$F:$AR,31,FALSE),VLOOKUP(A50,[7]令和3年度契約状況調査票!$F:$AR,31,FALSE))))))))</f>
        <v/>
      </c>
      <c r="P50" s="9" t="str">
        <f>IF(A50="","",VLOOKUP(A50,[7]令和3年度契約状況調査票!$F:$BY,52,FALSE))</f>
        <v/>
      </c>
    </row>
    <row r="51" spans="1:16" s="9" customFormat="1" ht="67.5" customHeight="1">
      <c r="A51" s="10" t="str">
        <f>IF(MAX([7]令和3年度契約状況調査票!F46:F291)&gt;=ROW()-5,ROW()-5,"")</f>
        <v/>
      </c>
      <c r="B51" s="11" t="str">
        <f>IF(A51="","",VLOOKUP(A51,[7]令和3年度契約状況調査票!$F:$AR,4,FALSE))</f>
        <v/>
      </c>
      <c r="C51" s="12" t="str">
        <f>IF(A51="","",VLOOKUP(A51,[7]令和3年度契約状況調査票!$F:$AR,5,FALSE))</f>
        <v/>
      </c>
      <c r="D51" s="13" t="str">
        <f>IF(A51="","",VLOOKUP(A51,[7]令和3年度契約状況調査票!$F:$AR,8,FALSE))</f>
        <v/>
      </c>
      <c r="E51" s="11" t="str">
        <f>IF(A51="","",VLOOKUP(A51,[7]令和3年度契約状況調査票!$F:$AR,9,FALSE))</f>
        <v/>
      </c>
      <c r="F51" s="14" t="str">
        <f>IF(A51="","",VLOOKUP(A51,[7]令和3年度契約状況調査票!$F:$AR,10,FALSE))</f>
        <v/>
      </c>
      <c r="G51" s="15" t="str">
        <f>IF(A51="","",VLOOKUP(A51,[7]令和3年度契約状況調査票!$F:$AR,30,FALSE))</f>
        <v/>
      </c>
      <c r="H51" s="16" t="str">
        <f>IF(A51="","",IF(VLOOKUP(A51,[7]令和3年度契約状況調査票!$F:$AR,13,FALSE)="他官署で調達手続きを実施のため","他官署で調達手続きを実施のため",IF(VLOOKUP(A51,[7]令和3年度契約状況調査票!$F:$AR,20,FALSE)="②同種の他の契約の予定価格を類推されるおそれがあるため公表しない","同種の他の契約の予定価格を類推されるおそれがあるため公表しない",IF(VLOOKUP(A51,[7]令和3年度契約状況調査票!$F:$AR,20,FALSE)="－","－",IF(VLOOKUP(A51,[7]令和3年度契約状況調査票!$F:$AR,6,FALSE)&lt;&gt;"",TEXT(VLOOKUP(A51,[7]令和3年度契約状況調査票!$F:$AR,13,FALSE),"#,##0円")&amp;CHAR(10)&amp;"(A)",VLOOKUP(A51,[7]令和3年度契約状況調査票!$F:$AR,13,FALSE))))))</f>
        <v/>
      </c>
      <c r="I51" s="16" t="str">
        <f>IF(A51="","",VLOOKUP(A51,[7]令和3年度契約状況調査票!$F:$AR,14,FALSE))</f>
        <v/>
      </c>
      <c r="J51" s="17" t="str">
        <f>IF(A51="","",IF(VLOOKUP(A51,[7]令和3年度契約状況調査票!$F:$AR,13,FALSE)="他官署で調達手続きを実施のため","－",IF(VLOOKUP(A51,[7]令和3年度契約状況調査票!$F:$AR,20,FALSE)="②同種の他の契約の予定価格を類推されるおそれがあるため公表しない","－",IF(VLOOKUP(A51,[7]令和3年度契約状況調査票!$F:$AR,20,FALSE)="－","－",IF(VLOOKUP(A51,[7]令和3年度契約状況調査票!$F:$AR,6,FALSE)&lt;&gt;"",TEXT(VLOOKUP(A51,[7]令和3年度契約状況調査票!$F:$AR,16,FALSE),"#.0%")&amp;CHAR(10)&amp;"(B/A×100)",VLOOKUP(A51,[7]令和3年度契約状況調査票!$F:$AR,16,FALSE))))))</f>
        <v/>
      </c>
      <c r="K51" s="18"/>
      <c r="L51" s="17" t="str">
        <f>IF(A51="","",IF(VLOOKUP(A51,[7]令和3年度契約状況調査票!$F:$AR,26,FALSE)="①公益社団法人","公社",IF(VLOOKUP(A51,[7]令和3年度契約状況調査票!$F:$AR,26,FALSE)="②公益財団法人","公財","")))</f>
        <v/>
      </c>
      <c r="M51" s="17" t="str">
        <f>IF(A51="","",VLOOKUP(A51,[7]令和3年度契約状況調査票!$F:$AR,27,FALSE))</f>
        <v/>
      </c>
      <c r="N51" s="17" t="str">
        <f>IF(A51="","",IF(VLOOKUP(A51,[7]令和3年度契約状況調査票!$F:$AR,27,FALSE)="国所管",VLOOKUP(A51,[7]令和3年度契約状況調査票!$F:$AR,21,FALSE),""))</f>
        <v/>
      </c>
      <c r="O51" s="19" t="str">
        <f>IF(A51="","",IF(AND(Q51="○",P51="分担契約/単価契約"),"単価契約"&amp;CHAR(10)&amp;"予定調達総額 "&amp;TEXT(VLOOKUP(A51,[7]令和3年度契約状況調査票!$F:$AR,15,FALSE),"#,##0円")&amp;"(B)"&amp;CHAR(10)&amp;"分担契約"&amp;CHAR(10)&amp;VLOOKUP(A51,[7]令和3年度契約状況調査票!$F:$AR,31,FALSE),IF(AND(Q51="○",P51="分担契約"),"分担契約"&amp;CHAR(10)&amp;"契約総額 "&amp;TEXT(VLOOKUP(A51,[7]令和3年度契約状況調査票!$F:$AR,15,FALSE),"#,##0円")&amp;"(B)"&amp;CHAR(10)&amp;VLOOKUP(A51,[7]令和3年度契約状況調査票!$F:$AR,31,FALSE),(IF(P51="分担契約/単価契約","単価契約"&amp;CHAR(10)&amp;"予定調達総額 "&amp;TEXT(VLOOKUP(A51,[7]令和3年度契約状況調査票!$F:$AR,15,FALSE),"#,##0円")&amp;CHAR(10)&amp;"分担契約"&amp;CHAR(10)&amp;VLOOKUP(A51,[7]令和3年度契約状況調査票!$F:$AR,31,FALSE),IF(P51="分担契約","分担契約"&amp;CHAR(10)&amp;"契約総額 "&amp;TEXT(VLOOKUP(A51,[7]令和3年度契約状況調査票!$F:$AR,15,FALSE),"#,##0円")&amp;CHAR(10)&amp;VLOOKUP(A51,[7]令和3年度契約状況調査票!$F:$AR,31,FALSE),IF(P51="単価契約","単価契約"&amp;CHAR(10)&amp;"予定調達総額 "&amp;TEXT(VLOOKUP(A51,[7]令和3年度契約状況調査票!$F:$AR,15,FALSE),"#,##0円")&amp;CHAR(10)&amp;VLOOKUP(A51,[7]令和3年度契約状況調査票!$F:$AR,31,FALSE),VLOOKUP(A51,[7]令和3年度契約状況調査票!$F:$AR,31,FALSE))))))))</f>
        <v/>
      </c>
      <c r="P51" s="9" t="str">
        <f>IF(A51="","",VLOOKUP(A51,[7]令和3年度契約状況調査票!$F:$BY,52,FALSE))</f>
        <v/>
      </c>
    </row>
    <row r="52" spans="1:16" s="9" customFormat="1" ht="67.5" customHeight="1">
      <c r="A52" s="10" t="str">
        <f>IF(MAX([7]令和3年度契約状況調査票!F47:F292)&gt;=ROW()-5,ROW()-5,"")</f>
        <v/>
      </c>
      <c r="B52" s="11" t="str">
        <f>IF(A52="","",VLOOKUP(A52,[7]令和3年度契約状況調査票!$F:$AR,4,FALSE))</f>
        <v/>
      </c>
      <c r="C52" s="12" t="str">
        <f>IF(A52="","",VLOOKUP(A52,[7]令和3年度契約状況調査票!$F:$AR,5,FALSE))</f>
        <v/>
      </c>
      <c r="D52" s="13" t="str">
        <f>IF(A52="","",VLOOKUP(A52,[7]令和3年度契約状況調査票!$F:$AR,8,FALSE))</f>
        <v/>
      </c>
      <c r="E52" s="11" t="str">
        <f>IF(A52="","",VLOOKUP(A52,[7]令和3年度契約状況調査票!$F:$AR,9,FALSE))</f>
        <v/>
      </c>
      <c r="F52" s="14" t="str">
        <f>IF(A52="","",VLOOKUP(A52,[7]令和3年度契約状況調査票!$F:$AR,10,FALSE))</f>
        <v/>
      </c>
      <c r="G52" s="15" t="str">
        <f>IF(A52="","",VLOOKUP(A52,[7]令和3年度契約状況調査票!$F:$AR,30,FALSE))</f>
        <v/>
      </c>
      <c r="H52" s="16" t="str">
        <f>IF(A52="","",IF(VLOOKUP(A52,[7]令和3年度契約状況調査票!$F:$AR,13,FALSE)="他官署で調達手続きを実施のため","他官署で調達手続きを実施のため",IF(VLOOKUP(A52,[7]令和3年度契約状況調査票!$F:$AR,20,FALSE)="②同種の他の契約の予定価格を類推されるおそれがあるため公表しない","同種の他の契約の予定価格を類推されるおそれがあるため公表しない",IF(VLOOKUP(A52,[7]令和3年度契約状況調査票!$F:$AR,20,FALSE)="－","－",IF(VLOOKUP(A52,[7]令和3年度契約状況調査票!$F:$AR,6,FALSE)&lt;&gt;"",TEXT(VLOOKUP(A52,[7]令和3年度契約状況調査票!$F:$AR,13,FALSE),"#,##0円")&amp;CHAR(10)&amp;"(A)",VLOOKUP(A52,[7]令和3年度契約状況調査票!$F:$AR,13,FALSE))))))</f>
        <v/>
      </c>
      <c r="I52" s="16" t="str">
        <f>IF(A52="","",VLOOKUP(A52,[7]令和3年度契約状況調査票!$F:$AR,14,FALSE))</f>
        <v/>
      </c>
      <c r="J52" s="17" t="str">
        <f>IF(A52="","",IF(VLOOKUP(A52,[7]令和3年度契約状況調査票!$F:$AR,13,FALSE)="他官署で調達手続きを実施のため","－",IF(VLOOKUP(A52,[7]令和3年度契約状況調査票!$F:$AR,20,FALSE)="②同種の他の契約の予定価格を類推されるおそれがあるため公表しない","－",IF(VLOOKUP(A52,[7]令和3年度契約状況調査票!$F:$AR,20,FALSE)="－","－",IF(VLOOKUP(A52,[7]令和3年度契約状況調査票!$F:$AR,6,FALSE)&lt;&gt;"",TEXT(VLOOKUP(A52,[7]令和3年度契約状況調査票!$F:$AR,16,FALSE),"#.0%")&amp;CHAR(10)&amp;"(B/A×100)",VLOOKUP(A52,[7]令和3年度契約状況調査票!$F:$AR,16,FALSE))))))</f>
        <v/>
      </c>
      <c r="K52" s="18"/>
      <c r="L52" s="17" t="str">
        <f>IF(A52="","",IF(VLOOKUP(A52,[7]令和3年度契約状況調査票!$F:$AR,26,FALSE)="①公益社団法人","公社",IF(VLOOKUP(A52,[7]令和3年度契約状況調査票!$F:$AR,26,FALSE)="②公益財団法人","公財","")))</f>
        <v/>
      </c>
      <c r="M52" s="17" t="str">
        <f>IF(A52="","",VLOOKUP(A52,[7]令和3年度契約状況調査票!$F:$AR,27,FALSE))</f>
        <v/>
      </c>
      <c r="N52" s="17" t="str">
        <f>IF(A52="","",IF(VLOOKUP(A52,[7]令和3年度契約状況調査票!$F:$AR,27,FALSE)="国所管",VLOOKUP(A52,[7]令和3年度契約状況調査票!$F:$AR,21,FALSE),""))</f>
        <v/>
      </c>
      <c r="O52" s="19" t="str">
        <f>IF(A52="","",IF(AND(Q52="○",P52="分担契約/単価契約"),"単価契約"&amp;CHAR(10)&amp;"予定調達総額 "&amp;TEXT(VLOOKUP(A52,[7]令和3年度契約状況調査票!$F:$AR,15,FALSE),"#,##0円")&amp;"(B)"&amp;CHAR(10)&amp;"分担契約"&amp;CHAR(10)&amp;VLOOKUP(A52,[7]令和3年度契約状況調査票!$F:$AR,31,FALSE),IF(AND(Q52="○",P52="分担契約"),"分担契約"&amp;CHAR(10)&amp;"契約総額 "&amp;TEXT(VLOOKUP(A52,[7]令和3年度契約状況調査票!$F:$AR,15,FALSE),"#,##0円")&amp;"(B)"&amp;CHAR(10)&amp;VLOOKUP(A52,[7]令和3年度契約状況調査票!$F:$AR,31,FALSE),(IF(P52="分担契約/単価契約","単価契約"&amp;CHAR(10)&amp;"予定調達総額 "&amp;TEXT(VLOOKUP(A52,[7]令和3年度契約状況調査票!$F:$AR,15,FALSE),"#,##0円")&amp;CHAR(10)&amp;"分担契約"&amp;CHAR(10)&amp;VLOOKUP(A52,[7]令和3年度契約状況調査票!$F:$AR,31,FALSE),IF(P52="分担契約","分担契約"&amp;CHAR(10)&amp;"契約総額 "&amp;TEXT(VLOOKUP(A52,[7]令和3年度契約状況調査票!$F:$AR,15,FALSE),"#,##0円")&amp;CHAR(10)&amp;VLOOKUP(A52,[7]令和3年度契約状況調査票!$F:$AR,31,FALSE),IF(P52="単価契約","単価契約"&amp;CHAR(10)&amp;"予定調達総額 "&amp;TEXT(VLOOKUP(A52,[7]令和3年度契約状況調査票!$F:$AR,15,FALSE),"#,##0円")&amp;CHAR(10)&amp;VLOOKUP(A52,[7]令和3年度契約状況調査票!$F:$AR,31,FALSE),VLOOKUP(A52,[7]令和3年度契約状況調査票!$F:$AR,31,FALSE))))))))</f>
        <v/>
      </c>
      <c r="P52" s="9" t="str">
        <f>IF(A52="","",VLOOKUP(A52,[7]令和3年度契約状況調査票!$F:$BY,52,FALSE))</f>
        <v/>
      </c>
    </row>
    <row r="53" spans="1:16" s="9" customFormat="1" ht="67.5" customHeight="1">
      <c r="A53" s="10" t="str">
        <f>IF(MAX([7]令和3年度契約状況調査票!F48:F293)&gt;=ROW()-5,ROW()-5,"")</f>
        <v/>
      </c>
      <c r="B53" s="11" t="str">
        <f>IF(A53="","",VLOOKUP(A53,[7]令和3年度契約状況調査票!$F:$AR,4,FALSE))</f>
        <v/>
      </c>
      <c r="C53" s="12" t="str">
        <f>IF(A53="","",VLOOKUP(A53,[7]令和3年度契約状況調査票!$F:$AR,5,FALSE))</f>
        <v/>
      </c>
      <c r="D53" s="13" t="str">
        <f>IF(A53="","",VLOOKUP(A53,[7]令和3年度契約状況調査票!$F:$AR,8,FALSE))</f>
        <v/>
      </c>
      <c r="E53" s="11" t="str">
        <f>IF(A53="","",VLOOKUP(A53,[7]令和3年度契約状況調査票!$F:$AR,9,FALSE))</f>
        <v/>
      </c>
      <c r="F53" s="14" t="str">
        <f>IF(A53="","",VLOOKUP(A53,[7]令和3年度契約状況調査票!$F:$AR,10,FALSE))</f>
        <v/>
      </c>
      <c r="G53" s="15" t="str">
        <f>IF(A53="","",VLOOKUP(A53,[7]令和3年度契約状況調査票!$F:$AR,30,FALSE))</f>
        <v/>
      </c>
      <c r="H53" s="16" t="str">
        <f>IF(A53="","",IF(VLOOKUP(A53,[7]令和3年度契約状況調査票!$F:$AR,13,FALSE)="他官署で調達手続きを実施のため","他官署で調達手続きを実施のため",IF(VLOOKUP(A53,[7]令和3年度契約状況調査票!$F:$AR,20,FALSE)="②同種の他の契約の予定価格を類推されるおそれがあるため公表しない","同種の他の契約の予定価格を類推されるおそれがあるため公表しない",IF(VLOOKUP(A53,[7]令和3年度契約状況調査票!$F:$AR,20,FALSE)="－","－",IF(VLOOKUP(A53,[7]令和3年度契約状況調査票!$F:$AR,6,FALSE)&lt;&gt;"",TEXT(VLOOKUP(A53,[7]令和3年度契約状況調査票!$F:$AR,13,FALSE),"#,##0円")&amp;CHAR(10)&amp;"(A)",VLOOKUP(A53,[7]令和3年度契約状況調査票!$F:$AR,13,FALSE))))))</f>
        <v/>
      </c>
      <c r="I53" s="16" t="str">
        <f>IF(A53="","",VLOOKUP(A53,[7]令和3年度契約状況調査票!$F:$AR,14,FALSE))</f>
        <v/>
      </c>
      <c r="J53" s="17" t="str">
        <f>IF(A53="","",IF(VLOOKUP(A53,[7]令和3年度契約状況調査票!$F:$AR,13,FALSE)="他官署で調達手続きを実施のため","－",IF(VLOOKUP(A53,[7]令和3年度契約状況調査票!$F:$AR,20,FALSE)="②同種の他の契約の予定価格を類推されるおそれがあるため公表しない","－",IF(VLOOKUP(A53,[7]令和3年度契約状況調査票!$F:$AR,20,FALSE)="－","－",IF(VLOOKUP(A53,[7]令和3年度契約状況調査票!$F:$AR,6,FALSE)&lt;&gt;"",TEXT(VLOOKUP(A53,[7]令和3年度契約状況調査票!$F:$AR,16,FALSE),"#.0%")&amp;CHAR(10)&amp;"(B/A×100)",VLOOKUP(A53,[7]令和3年度契約状況調査票!$F:$AR,16,FALSE))))))</f>
        <v/>
      </c>
      <c r="K53" s="18"/>
      <c r="L53" s="17" t="str">
        <f>IF(A53="","",IF(VLOOKUP(A53,[7]令和3年度契約状況調査票!$F:$AR,26,FALSE)="①公益社団法人","公社",IF(VLOOKUP(A53,[7]令和3年度契約状況調査票!$F:$AR,26,FALSE)="②公益財団法人","公財","")))</f>
        <v/>
      </c>
      <c r="M53" s="17" t="str">
        <f>IF(A53="","",VLOOKUP(A53,[7]令和3年度契約状況調査票!$F:$AR,27,FALSE))</f>
        <v/>
      </c>
      <c r="N53" s="17" t="str">
        <f>IF(A53="","",IF(VLOOKUP(A53,[7]令和3年度契約状況調査票!$F:$AR,27,FALSE)="国所管",VLOOKUP(A53,[7]令和3年度契約状況調査票!$F:$AR,21,FALSE),""))</f>
        <v/>
      </c>
      <c r="O53" s="19" t="str">
        <f>IF(A53="","",IF(AND(Q53="○",P53="分担契約/単価契約"),"単価契約"&amp;CHAR(10)&amp;"予定調達総額 "&amp;TEXT(VLOOKUP(A53,[7]令和3年度契約状況調査票!$F:$AR,15,FALSE),"#,##0円")&amp;"(B)"&amp;CHAR(10)&amp;"分担契約"&amp;CHAR(10)&amp;VLOOKUP(A53,[7]令和3年度契約状況調査票!$F:$AR,31,FALSE),IF(AND(Q53="○",P53="分担契約"),"分担契約"&amp;CHAR(10)&amp;"契約総額 "&amp;TEXT(VLOOKUP(A53,[7]令和3年度契約状況調査票!$F:$AR,15,FALSE),"#,##0円")&amp;"(B)"&amp;CHAR(10)&amp;VLOOKUP(A53,[7]令和3年度契約状況調査票!$F:$AR,31,FALSE),(IF(P53="分担契約/単価契約","単価契約"&amp;CHAR(10)&amp;"予定調達総額 "&amp;TEXT(VLOOKUP(A53,[7]令和3年度契約状況調査票!$F:$AR,15,FALSE),"#,##0円")&amp;CHAR(10)&amp;"分担契約"&amp;CHAR(10)&amp;VLOOKUP(A53,[7]令和3年度契約状況調査票!$F:$AR,31,FALSE),IF(P53="分担契約","分担契約"&amp;CHAR(10)&amp;"契約総額 "&amp;TEXT(VLOOKUP(A53,[7]令和3年度契約状況調査票!$F:$AR,15,FALSE),"#,##0円")&amp;CHAR(10)&amp;VLOOKUP(A53,[7]令和3年度契約状況調査票!$F:$AR,31,FALSE),IF(P53="単価契約","単価契約"&amp;CHAR(10)&amp;"予定調達総額 "&amp;TEXT(VLOOKUP(A53,[7]令和3年度契約状況調査票!$F:$AR,15,FALSE),"#,##0円")&amp;CHAR(10)&amp;VLOOKUP(A53,[7]令和3年度契約状況調査票!$F:$AR,31,FALSE),VLOOKUP(A53,[7]令和3年度契約状況調査票!$F:$AR,31,FALSE))))))))</f>
        <v/>
      </c>
      <c r="P53" s="9" t="str">
        <f>IF(A53="","",VLOOKUP(A53,[7]令和3年度契約状況調査票!$F:$BY,52,FALSE))</f>
        <v/>
      </c>
    </row>
    <row r="54" spans="1:16" s="9" customFormat="1" ht="67.5" customHeight="1">
      <c r="A54" s="10" t="str">
        <f>IF(MAX([7]令和3年度契約状況調査票!F49:F294)&gt;=ROW()-5,ROW()-5,"")</f>
        <v/>
      </c>
      <c r="B54" s="11" t="str">
        <f>IF(A54="","",VLOOKUP(A54,[7]令和3年度契約状況調査票!$F:$AR,4,FALSE))</f>
        <v/>
      </c>
      <c r="C54" s="12" t="str">
        <f>IF(A54="","",VLOOKUP(A54,[7]令和3年度契約状況調査票!$F:$AR,5,FALSE))</f>
        <v/>
      </c>
      <c r="D54" s="13" t="str">
        <f>IF(A54="","",VLOOKUP(A54,[7]令和3年度契約状況調査票!$F:$AR,8,FALSE))</f>
        <v/>
      </c>
      <c r="E54" s="11" t="str">
        <f>IF(A54="","",VLOOKUP(A54,[7]令和3年度契約状況調査票!$F:$AR,9,FALSE))</f>
        <v/>
      </c>
      <c r="F54" s="14" t="str">
        <f>IF(A54="","",VLOOKUP(A54,[7]令和3年度契約状況調査票!$F:$AR,10,FALSE))</f>
        <v/>
      </c>
      <c r="G54" s="15" t="str">
        <f>IF(A54="","",VLOOKUP(A54,[7]令和3年度契約状況調査票!$F:$AR,30,FALSE))</f>
        <v/>
      </c>
      <c r="H54" s="16" t="str">
        <f>IF(A54="","",IF(VLOOKUP(A54,[7]令和3年度契約状況調査票!$F:$AR,13,FALSE)="他官署で調達手続きを実施のため","他官署で調達手続きを実施のため",IF(VLOOKUP(A54,[7]令和3年度契約状況調査票!$F:$AR,20,FALSE)="②同種の他の契約の予定価格を類推されるおそれがあるため公表しない","同種の他の契約の予定価格を類推されるおそれがあるため公表しない",IF(VLOOKUP(A54,[7]令和3年度契約状況調査票!$F:$AR,20,FALSE)="－","－",IF(VLOOKUP(A54,[7]令和3年度契約状況調査票!$F:$AR,6,FALSE)&lt;&gt;"",TEXT(VLOOKUP(A54,[7]令和3年度契約状況調査票!$F:$AR,13,FALSE),"#,##0円")&amp;CHAR(10)&amp;"(A)",VLOOKUP(A54,[7]令和3年度契約状況調査票!$F:$AR,13,FALSE))))))</f>
        <v/>
      </c>
      <c r="I54" s="16" t="str">
        <f>IF(A54="","",VLOOKUP(A54,[7]令和3年度契約状況調査票!$F:$AR,14,FALSE))</f>
        <v/>
      </c>
      <c r="J54" s="17" t="str">
        <f>IF(A54="","",IF(VLOOKUP(A54,[7]令和3年度契約状況調査票!$F:$AR,13,FALSE)="他官署で調達手続きを実施のため","－",IF(VLOOKUP(A54,[7]令和3年度契約状況調査票!$F:$AR,20,FALSE)="②同種の他の契約の予定価格を類推されるおそれがあるため公表しない","－",IF(VLOOKUP(A54,[7]令和3年度契約状況調査票!$F:$AR,20,FALSE)="－","－",IF(VLOOKUP(A54,[7]令和3年度契約状況調査票!$F:$AR,6,FALSE)&lt;&gt;"",TEXT(VLOOKUP(A54,[7]令和3年度契約状況調査票!$F:$AR,16,FALSE),"#.0%")&amp;CHAR(10)&amp;"(B/A×100)",VLOOKUP(A54,[7]令和3年度契約状況調査票!$F:$AR,16,FALSE))))))</f>
        <v/>
      </c>
      <c r="K54" s="18"/>
      <c r="L54" s="17" t="str">
        <f>IF(A54="","",IF(VLOOKUP(A54,[7]令和3年度契約状況調査票!$F:$AR,26,FALSE)="①公益社団法人","公社",IF(VLOOKUP(A54,[7]令和3年度契約状況調査票!$F:$AR,26,FALSE)="②公益財団法人","公財","")))</f>
        <v/>
      </c>
      <c r="M54" s="17" t="str">
        <f>IF(A54="","",VLOOKUP(A54,[7]令和3年度契約状況調査票!$F:$AR,27,FALSE))</f>
        <v/>
      </c>
      <c r="N54" s="17" t="str">
        <f>IF(A54="","",IF(VLOOKUP(A54,[7]令和3年度契約状況調査票!$F:$AR,27,FALSE)="国所管",VLOOKUP(A54,[7]令和3年度契約状況調査票!$F:$AR,21,FALSE),""))</f>
        <v/>
      </c>
      <c r="O54" s="19" t="str">
        <f>IF(A54="","",IF(AND(Q54="○",P54="分担契約/単価契約"),"単価契約"&amp;CHAR(10)&amp;"予定調達総額 "&amp;TEXT(VLOOKUP(A54,[7]令和3年度契約状況調査票!$F:$AR,15,FALSE),"#,##0円")&amp;"(B)"&amp;CHAR(10)&amp;"分担契約"&amp;CHAR(10)&amp;VLOOKUP(A54,[7]令和3年度契約状況調査票!$F:$AR,31,FALSE),IF(AND(Q54="○",P54="分担契約"),"分担契約"&amp;CHAR(10)&amp;"契約総額 "&amp;TEXT(VLOOKUP(A54,[7]令和3年度契約状況調査票!$F:$AR,15,FALSE),"#,##0円")&amp;"(B)"&amp;CHAR(10)&amp;VLOOKUP(A54,[7]令和3年度契約状況調査票!$F:$AR,31,FALSE),(IF(P54="分担契約/単価契約","単価契約"&amp;CHAR(10)&amp;"予定調達総額 "&amp;TEXT(VLOOKUP(A54,[7]令和3年度契約状況調査票!$F:$AR,15,FALSE),"#,##0円")&amp;CHAR(10)&amp;"分担契約"&amp;CHAR(10)&amp;VLOOKUP(A54,[7]令和3年度契約状況調査票!$F:$AR,31,FALSE),IF(P54="分担契約","分担契約"&amp;CHAR(10)&amp;"契約総額 "&amp;TEXT(VLOOKUP(A54,[7]令和3年度契約状況調査票!$F:$AR,15,FALSE),"#,##0円")&amp;CHAR(10)&amp;VLOOKUP(A54,[7]令和3年度契約状況調査票!$F:$AR,31,FALSE),IF(P54="単価契約","単価契約"&amp;CHAR(10)&amp;"予定調達総額 "&amp;TEXT(VLOOKUP(A54,[7]令和3年度契約状況調査票!$F:$AR,15,FALSE),"#,##0円")&amp;CHAR(10)&amp;VLOOKUP(A54,[7]令和3年度契約状況調査票!$F:$AR,31,FALSE),VLOOKUP(A54,[7]令和3年度契約状況調査票!$F:$AR,31,FALSE))))))))</f>
        <v/>
      </c>
      <c r="P54" s="9" t="str">
        <f>IF(A54="","",VLOOKUP(A54,[7]令和3年度契約状況調査票!$F:$BY,52,FALSE))</f>
        <v/>
      </c>
    </row>
    <row r="55" spans="1:16" s="9" customFormat="1" ht="67.5" customHeight="1">
      <c r="A55" s="10" t="str">
        <f>IF(MAX([7]令和3年度契約状況調査票!F50:F295)&gt;=ROW()-5,ROW()-5,"")</f>
        <v/>
      </c>
      <c r="B55" s="11" t="str">
        <f>IF(A55="","",VLOOKUP(A55,[7]令和3年度契約状況調査票!$F:$AR,4,FALSE))</f>
        <v/>
      </c>
      <c r="C55" s="12" t="str">
        <f>IF(A55="","",VLOOKUP(A55,[7]令和3年度契約状況調査票!$F:$AR,5,FALSE))</f>
        <v/>
      </c>
      <c r="D55" s="13" t="str">
        <f>IF(A55="","",VLOOKUP(A55,[7]令和3年度契約状況調査票!$F:$AR,8,FALSE))</f>
        <v/>
      </c>
      <c r="E55" s="11" t="str">
        <f>IF(A55="","",VLOOKUP(A55,[7]令和3年度契約状況調査票!$F:$AR,9,FALSE))</f>
        <v/>
      </c>
      <c r="F55" s="14" t="str">
        <f>IF(A55="","",VLOOKUP(A55,[7]令和3年度契約状況調査票!$F:$AR,10,FALSE))</f>
        <v/>
      </c>
      <c r="G55" s="15" t="str">
        <f>IF(A55="","",VLOOKUP(A55,[7]令和3年度契約状況調査票!$F:$AR,30,FALSE))</f>
        <v/>
      </c>
      <c r="H55" s="16" t="str">
        <f>IF(A55="","",IF(VLOOKUP(A55,[7]令和3年度契約状況調査票!$F:$AR,13,FALSE)="他官署で調達手続きを実施のため","他官署で調達手続きを実施のため",IF(VLOOKUP(A55,[7]令和3年度契約状況調査票!$F:$AR,20,FALSE)="②同種の他の契約の予定価格を類推されるおそれがあるため公表しない","同種の他の契約の予定価格を類推されるおそれがあるため公表しない",IF(VLOOKUP(A55,[7]令和3年度契約状況調査票!$F:$AR,20,FALSE)="－","－",IF(VLOOKUP(A55,[7]令和3年度契約状況調査票!$F:$AR,6,FALSE)&lt;&gt;"",TEXT(VLOOKUP(A55,[7]令和3年度契約状況調査票!$F:$AR,13,FALSE),"#,##0円")&amp;CHAR(10)&amp;"(A)",VLOOKUP(A55,[7]令和3年度契約状況調査票!$F:$AR,13,FALSE))))))</f>
        <v/>
      </c>
      <c r="I55" s="16" t="str">
        <f>IF(A55="","",VLOOKUP(A55,[7]令和3年度契約状況調査票!$F:$AR,14,FALSE))</f>
        <v/>
      </c>
      <c r="J55" s="17" t="str">
        <f>IF(A55="","",IF(VLOOKUP(A55,[7]令和3年度契約状況調査票!$F:$AR,13,FALSE)="他官署で調達手続きを実施のため","－",IF(VLOOKUP(A55,[7]令和3年度契約状況調査票!$F:$AR,20,FALSE)="②同種の他の契約の予定価格を類推されるおそれがあるため公表しない","－",IF(VLOOKUP(A55,[7]令和3年度契約状況調査票!$F:$AR,20,FALSE)="－","－",IF(VLOOKUP(A55,[7]令和3年度契約状況調査票!$F:$AR,6,FALSE)&lt;&gt;"",TEXT(VLOOKUP(A55,[7]令和3年度契約状況調査票!$F:$AR,16,FALSE),"#.0%")&amp;CHAR(10)&amp;"(B/A×100)",VLOOKUP(A55,[7]令和3年度契約状況調査票!$F:$AR,16,FALSE))))))</f>
        <v/>
      </c>
      <c r="K55" s="18"/>
      <c r="L55" s="17" t="str">
        <f>IF(A55="","",IF(VLOOKUP(A55,[7]令和3年度契約状況調査票!$F:$AR,26,FALSE)="①公益社団法人","公社",IF(VLOOKUP(A55,[7]令和3年度契約状況調査票!$F:$AR,26,FALSE)="②公益財団法人","公財","")))</f>
        <v/>
      </c>
      <c r="M55" s="17" t="str">
        <f>IF(A55="","",VLOOKUP(A55,[7]令和3年度契約状況調査票!$F:$AR,27,FALSE))</f>
        <v/>
      </c>
      <c r="N55" s="17" t="str">
        <f>IF(A55="","",IF(VLOOKUP(A55,[7]令和3年度契約状況調査票!$F:$AR,27,FALSE)="国所管",VLOOKUP(A55,[7]令和3年度契約状況調査票!$F:$AR,21,FALSE),""))</f>
        <v/>
      </c>
      <c r="O55" s="19" t="str">
        <f>IF(A55="","",IF(AND(Q55="○",P55="分担契約/単価契約"),"単価契約"&amp;CHAR(10)&amp;"予定調達総額 "&amp;TEXT(VLOOKUP(A55,[7]令和3年度契約状況調査票!$F:$AR,15,FALSE),"#,##0円")&amp;"(B)"&amp;CHAR(10)&amp;"分担契約"&amp;CHAR(10)&amp;VLOOKUP(A55,[7]令和3年度契約状況調査票!$F:$AR,31,FALSE),IF(AND(Q55="○",P55="分担契約"),"分担契約"&amp;CHAR(10)&amp;"契約総額 "&amp;TEXT(VLOOKUP(A55,[7]令和3年度契約状況調査票!$F:$AR,15,FALSE),"#,##0円")&amp;"(B)"&amp;CHAR(10)&amp;VLOOKUP(A55,[7]令和3年度契約状況調査票!$F:$AR,31,FALSE),(IF(P55="分担契約/単価契約","単価契約"&amp;CHAR(10)&amp;"予定調達総額 "&amp;TEXT(VLOOKUP(A55,[7]令和3年度契約状況調査票!$F:$AR,15,FALSE),"#,##0円")&amp;CHAR(10)&amp;"分担契約"&amp;CHAR(10)&amp;VLOOKUP(A55,[7]令和3年度契約状況調査票!$F:$AR,31,FALSE),IF(P55="分担契約","分担契約"&amp;CHAR(10)&amp;"契約総額 "&amp;TEXT(VLOOKUP(A55,[7]令和3年度契約状況調査票!$F:$AR,15,FALSE),"#,##0円")&amp;CHAR(10)&amp;VLOOKUP(A55,[7]令和3年度契約状況調査票!$F:$AR,31,FALSE),IF(P55="単価契約","単価契約"&amp;CHAR(10)&amp;"予定調達総額 "&amp;TEXT(VLOOKUP(A55,[7]令和3年度契約状況調査票!$F:$AR,15,FALSE),"#,##0円")&amp;CHAR(10)&amp;VLOOKUP(A55,[7]令和3年度契約状況調査票!$F:$AR,31,FALSE),VLOOKUP(A55,[7]令和3年度契約状況調査票!$F:$AR,31,FALSE))))))))</f>
        <v/>
      </c>
      <c r="P55" s="9" t="str">
        <f>IF(A55="","",VLOOKUP(A55,[7]令和3年度契約状況調査票!$F:$BY,52,FALSE))</f>
        <v/>
      </c>
    </row>
    <row r="56" spans="1:16" s="9" customFormat="1" ht="67.5" customHeight="1">
      <c r="A56" s="10" t="str">
        <f>IF(MAX([7]令和3年度契約状況調査票!F51:F296)&gt;=ROW()-5,ROW()-5,"")</f>
        <v/>
      </c>
      <c r="B56" s="11" t="str">
        <f>IF(A56="","",VLOOKUP(A56,[7]令和3年度契約状況調査票!$F:$AR,4,FALSE))</f>
        <v/>
      </c>
      <c r="C56" s="12" t="str">
        <f>IF(A56="","",VLOOKUP(A56,[7]令和3年度契約状況調査票!$F:$AR,5,FALSE))</f>
        <v/>
      </c>
      <c r="D56" s="13" t="str">
        <f>IF(A56="","",VLOOKUP(A56,[7]令和3年度契約状況調査票!$F:$AR,8,FALSE))</f>
        <v/>
      </c>
      <c r="E56" s="11" t="str">
        <f>IF(A56="","",VLOOKUP(A56,[7]令和3年度契約状況調査票!$F:$AR,9,FALSE))</f>
        <v/>
      </c>
      <c r="F56" s="14" t="str">
        <f>IF(A56="","",VLOOKUP(A56,[7]令和3年度契約状況調査票!$F:$AR,10,FALSE))</f>
        <v/>
      </c>
      <c r="G56" s="15" t="str">
        <f>IF(A56="","",VLOOKUP(A56,[7]令和3年度契約状況調査票!$F:$AR,30,FALSE))</f>
        <v/>
      </c>
      <c r="H56" s="16" t="str">
        <f>IF(A56="","",IF(VLOOKUP(A56,[7]令和3年度契約状況調査票!$F:$AR,13,FALSE)="他官署で調達手続きを実施のため","他官署で調達手続きを実施のため",IF(VLOOKUP(A56,[7]令和3年度契約状況調査票!$F:$AR,20,FALSE)="②同種の他の契約の予定価格を類推されるおそれがあるため公表しない","同種の他の契約の予定価格を類推されるおそれがあるため公表しない",IF(VLOOKUP(A56,[7]令和3年度契約状況調査票!$F:$AR,20,FALSE)="－","－",IF(VLOOKUP(A56,[7]令和3年度契約状況調査票!$F:$AR,6,FALSE)&lt;&gt;"",TEXT(VLOOKUP(A56,[7]令和3年度契約状況調査票!$F:$AR,13,FALSE),"#,##0円")&amp;CHAR(10)&amp;"(A)",VLOOKUP(A56,[7]令和3年度契約状況調査票!$F:$AR,13,FALSE))))))</f>
        <v/>
      </c>
      <c r="I56" s="16" t="str">
        <f>IF(A56="","",VLOOKUP(A56,[7]令和3年度契約状況調査票!$F:$AR,14,FALSE))</f>
        <v/>
      </c>
      <c r="J56" s="17" t="str">
        <f>IF(A56="","",IF(VLOOKUP(A56,[7]令和3年度契約状況調査票!$F:$AR,13,FALSE)="他官署で調達手続きを実施のため","－",IF(VLOOKUP(A56,[7]令和3年度契約状況調査票!$F:$AR,20,FALSE)="②同種の他の契約の予定価格を類推されるおそれがあるため公表しない","－",IF(VLOOKUP(A56,[7]令和3年度契約状況調査票!$F:$AR,20,FALSE)="－","－",IF(VLOOKUP(A56,[7]令和3年度契約状況調査票!$F:$AR,6,FALSE)&lt;&gt;"",TEXT(VLOOKUP(A56,[7]令和3年度契約状況調査票!$F:$AR,16,FALSE),"#.0%")&amp;CHAR(10)&amp;"(B/A×100)",VLOOKUP(A56,[7]令和3年度契約状況調査票!$F:$AR,16,FALSE))))))</f>
        <v/>
      </c>
      <c r="K56" s="18"/>
      <c r="L56" s="17" t="str">
        <f>IF(A56="","",IF(VLOOKUP(A56,[7]令和3年度契約状況調査票!$F:$AR,26,FALSE)="①公益社団法人","公社",IF(VLOOKUP(A56,[7]令和3年度契約状況調査票!$F:$AR,26,FALSE)="②公益財団法人","公財","")))</f>
        <v/>
      </c>
      <c r="M56" s="17" t="str">
        <f>IF(A56="","",VLOOKUP(A56,[7]令和3年度契約状況調査票!$F:$AR,27,FALSE))</f>
        <v/>
      </c>
      <c r="N56" s="17" t="str">
        <f>IF(A56="","",IF(VLOOKUP(A56,[7]令和3年度契約状況調査票!$F:$AR,27,FALSE)="国所管",VLOOKUP(A56,[7]令和3年度契約状況調査票!$F:$AR,21,FALSE),""))</f>
        <v/>
      </c>
      <c r="O56" s="19" t="str">
        <f>IF(A56="","",IF(AND(Q56="○",P56="分担契約/単価契約"),"単価契約"&amp;CHAR(10)&amp;"予定調達総額 "&amp;TEXT(VLOOKUP(A56,[7]令和3年度契約状況調査票!$F:$AR,15,FALSE),"#,##0円")&amp;"(B)"&amp;CHAR(10)&amp;"分担契約"&amp;CHAR(10)&amp;VLOOKUP(A56,[7]令和3年度契約状況調査票!$F:$AR,31,FALSE),IF(AND(Q56="○",P56="分担契約"),"分担契約"&amp;CHAR(10)&amp;"契約総額 "&amp;TEXT(VLOOKUP(A56,[7]令和3年度契約状況調査票!$F:$AR,15,FALSE),"#,##0円")&amp;"(B)"&amp;CHAR(10)&amp;VLOOKUP(A56,[7]令和3年度契約状況調査票!$F:$AR,31,FALSE),(IF(P56="分担契約/単価契約","単価契約"&amp;CHAR(10)&amp;"予定調達総額 "&amp;TEXT(VLOOKUP(A56,[7]令和3年度契約状況調査票!$F:$AR,15,FALSE),"#,##0円")&amp;CHAR(10)&amp;"分担契約"&amp;CHAR(10)&amp;VLOOKUP(A56,[7]令和3年度契約状況調査票!$F:$AR,31,FALSE),IF(P56="分担契約","分担契約"&amp;CHAR(10)&amp;"契約総額 "&amp;TEXT(VLOOKUP(A56,[7]令和3年度契約状況調査票!$F:$AR,15,FALSE),"#,##0円")&amp;CHAR(10)&amp;VLOOKUP(A56,[7]令和3年度契約状況調査票!$F:$AR,31,FALSE),IF(P56="単価契約","単価契約"&amp;CHAR(10)&amp;"予定調達総額 "&amp;TEXT(VLOOKUP(A56,[7]令和3年度契約状況調査票!$F:$AR,15,FALSE),"#,##0円")&amp;CHAR(10)&amp;VLOOKUP(A56,[7]令和3年度契約状況調査票!$F:$AR,31,FALSE),VLOOKUP(A56,[7]令和3年度契約状況調査票!$F:$AR,31,FALSE))))))))</f>
        <v/>
      </c>
      <c r="P56" s="9" t="str">
        <f>IF(A56="","",VLOOKUP(A56,[7]令和3年度契約状況調査票!$F:$BY,52,FALSE))</f>
        <v/>
      </c>
    </row>
    <row r="57" spans="1:16" s="9" customFormat="1" ht="67.5" customHeight="1">
      <c r="A57" s="10" t="str">
        <f>IF(MAX([7]令和3年度契約状況調査票!F52:F297)&gt;=ROW()-5,ROW()-5,"")</f>
        <v/>
      </c>
      <c r="B57" s="11" t="str">
        <f>IF(A57="","",VLOOKUP(A57,[7]令和3年度契約状況調査票!$F:$AR,4,FALSE))</f>
        <v/>
      </c>
      <c r="C57" s="12" t="str">
        <f>IF(A57="","",VLOOKUP(A57,[7]令和3年度契約状況調査票!$F:$AR,5,FALSE))</f>
        <v/>
      </c>
      <c r="D57" s="13" t="str">
        <f>IF(A57="","",VLOOKUP(A57,[7]令和3年度契約状況調査票!$F:$AR,8,FALSE))</f>
        <v/>
      </c>
      <c r="E57" s="11" t="str">
        <f>IF(A57="","",VLOOKUP(A57,[7]令和3年度契約状況調査票!$F:$AR,9,FALSE))</f>
        <v/>
      </c>
      <c r="F57" s="14" t="str">
        <f>IF(A57="","",VLOOKUP(A57,[7]令和3年度契約状況調査票!$F:$AR,10,FALSE))</f>
        <v/>
      </c>
      <c r="G57" s="15" t="str">
        <f>IF(A57="","",VLOOKUP(A57,[7]令和3年度契約状況調査票!$F:$AR,30,FALSE))</f>
        <v/>
      </c>
      <c r="H57" s="16" t="str">
        <f>IF(A57="","",IF(VLOOKUP(A57,[7]令和3年度契約状況調査票!$F:$AR,13,FALSE)="他官署で調達手続きを実施のため","他官署で調達手続きを実施のため",IF(VLOOKUP(A57,[7]令和3年度契約状況調査票!$F:$AR,20,FALSE)="②同種の他の契約の予定価格を類推されるおそれがあるため公表しない","同種の他の契約の予定価格を類推されるおそれがあるため公表しない",IF(VLOOKUP(A57,[7]令和3年度契約状況調査票!$F:$AR,20,FALSE)="－","－",IF(VLOOKUP(A57,[7]令和3年度契約状況調査票!$F:$AR,6,FALSE)&lt;&gt;"",TEXT(VLOOKUP(A57,[7]令和3年度契約状況調査票!$F:$AR,13,FALSE),"#,##0円")&amp;CHAR(10)&amp;"(A)",VLOOKUP(A57,[7]令和3年度契約状況調査票!$F:$AR,13,FALSE))))))</f>
        <v/>
      </c>
      <c r="I57" s="16" t="str">
        <f>IF(A57="","",VLOOKUP(A57,[7]令和3年度契約状況調査票!$F:$AR,14,FALSE))</f>
        <v/>
      </c>
      <c r="J57" s="17" t="str">
        <f>IF(A57="","",IF(VLOOKUP(A57,[7]令和3年度契約状況調査票!$F:$AR,13,FALSE)="他官署で調達手続きを実施のため","－",IF(VLOOKUP(A57,[7]令和3年度契約状況調査票!$F:$AR,20,FALSE)="②同種の他の契約の予定価格を類推されるおそれがあるため公表しない","－",IF(VLOOKUP(A57,[7]令和3年度契約状況調査票!$F:$AR,20,FALSE)="－","－",IF(VLOOKUP(A57,[7]令和3年度契約状況調査票!$F:$AR,6,FALSE)&lt;&gt;"",TEXT(VLOOKUP(A57,[7]令和3年度契約状況調査票!$F:$AR,16,FALSE),"#.0%")&amp;CHAR(10)&amp;"(B/A×100)",VLOOKUP(A57,[7]令和3年度契約状況調査票!$F:$AR,16,FALSE))))))</f>
        <v/>
      </c>
      <c r="K57" s="18"/>
      <c r="L57" s="17" t="str">
        <f>IF(A57="","",IF(VLOOKUP(A57,[7]令和3年度契約状況調査票!$F:$AR,26,FALSE)="①公益社団法人","公社",IF(VLOOKUP(A57,[7]令和3年度契約状況調査票!$F:$AR,26,FALSE)="②公益財団法人","公財","")))</f>
        <v/>
      </c>
      <c r="M57" s="17" t="str">
        <f>IF(A57="","",VLOOKUP(A57,[7]令和3年度契約状況調査票!$F:$AR,27,FALSE))</f>
        <v/>
      </c>
      <c r="N57" s="17" t="str">
        <f>IF(A57="","",IF(VLOOKUP(A57,[7]令和3年度契約状況調査票!$F:$AR,27,FALSE)="国所管",VLOOKUP(A57,[7]令和3年度契約状況調査票!$F:$AR,21,FALSE),""))</f>
        <v/>
      </c>
      <c r="O57" s="19" t="str">
        <f>IF(A57="","",IF(AND(Q57="○",P57="分担契約/単価契約"),"単価契約"&amp;CHAR(10)&amp;"予定調達総額 "&amp;TEXT(VLOOKUP(A57,[7]令和3年度契約状況調査票!$F:$AR,15,FALSE),"#,##0円")&amp;"(B)"&amp;CHAR(10)&amp;"分担契約"&amp;CHAR(10)&amp;VLOOKUP(A57,[7]令和3年度契約状況調査票!$F:$AR,31,FALSE),IF(AND(Q57="○",P57="分担契約"),"分担契約"&amp;CHAR(10)&amp;"契約総額 "&amp;TEXT(VLOOKUP(A57,[7]令和3年度契約状況調査票!$F:$AR,15,FALSE),"#,##0円")&amp;"(B)"&amp;CHAR(10)&amp;VLOOKUP(A57,[7]令和3年度契約状況調査票!$F:$AR,31,FALSE),(IF(P57="分担契約/単価契約","単価契約"&amp;CHAR(10)&amp;"予定調達総額 "&amp;TEXT(VLOOKUP(A57,[7]令和3年度契約状況調査票!$F:$AR,15,FALSE),"#,##0円")&amp;CHAR(10)&amp;"分担契約"&amp;CHAR(10)&amp;VLOOKUP(A57,[7]令和3年度契約状況調査票!$F:$AR,31,FALSE),IF(P57="分担契約","分担契約"&amp;CHAR(10)&amp;"契約総額 "&amp;TEXT(VLOOKUP(A57,[7]令和3年度契約状況調査票!$F:$AR,15,FALSE),"#,##0円")&amp;CHAR(10)&amp;VLOOKUP(A57,[7]令和3年度契約状況調査票!$F:$AR,31,FALSE),IF(P57="単価契約","単価契約"&amp;CHAR(10)&amp;"予定調達総額 "&amp;TEXT(VLOOKUP(A57,[7]令和3年度契約状況調査票!$F:$AR,15,FALSE),"#,##0円")&amp;CHAR(10)&amp;VLOOKUP(A57,[7]令和3年度契約状況調査票!$F:$AR,31,FALSE),VLOOKUP(A57,[7]令和3年度契約状況調査票!$F:$AR,31,FALSE))))))))</f>
        <v/>
      </c>
      <c r="P57" s="9" t="str">
        <f>IF(A57="","",VLOOKUP(A57,[7]令和3年度契約状況調査票!$F:$BY,52,FALSE))</f>
        <v/>
      </c>
    </row>
    <row r="58" spans="1:16" s="9" customFormat="1" ht="67.5" customHeight="1">
      <c r="A58" s="10" t="str">
        <f>IF(MAX([7]令和3年度契約状況調査票!F53:F298)&gt;=ROW()-5,ROW()-5,"")</f>
        <v/>
      </c>
      <c r="B58" s="11" t="str">
        <f>IF(A58="","",VLOOKUP(A58,[7]令和3年度契約状況調査票!$F:$AR,4,FALSE))</f>
        <v/>
      </c>
      <c r="C58" s="12" t="str">
        <f>IF(A58="","",VLOOKUP(A58,[7]令和3年度契約状況調査票!$F:$AR,5,FALSE))</f>
        <v/>
      </c>
      <c r="D58" s="13" t="str">
        <f>IF(A58="","",VLOOKUP(A58,[7]令和3年度契約状況調査票!$F:$AR,8,FALSE))</f>
        <v/>
      </c>
      <c r="E58" s="11" t="str">
        <f>IF(A58="","",VLOOKUP(A58,[7]令和3年度契約状況調査票!$F:$AR,9,FALSE))</f>
        <v/>
      </c>
      <c r="F58" s="14" t="str">
        <f>IF(A58="","",VLOOKUP(A58,[7]令和3年度契約状況調査票!$F:$AR,10,FALSE))</f>
        <v/>
      </c>
      <c r="G58" s="15" t="str">
        <f>IF(A58="","",VLOOKUP(A58,[7]令和3年度契約状況調査票!$F:$AR,30,FALSE))</f>
        <v/>
      </c>
      <c r="H58" s="16" t="str">
        <f>IF(A58="","",IF(VLOOKUP(A58,[7]令和3年度契約状況調査票!$F:$AR,13,FALSE)="他官署で調達手続きを実施のため","他官署で調達手続きを実施のため",IF(VLOOKUP(A58,[7]令和3年度契約状況調査票!$F:$AR,20,FALSE)="②同種の他の契約の予定価格を類推されるおそれがあるため公表しない","同種の他の契約の予定価格を類推されるおそれがあるため公表しない",IF(VLOOKUP(A58,[7]令和3年度契約状況調査票!$F:$AR,20,FALSE)="－","－",IF(VLOOKUP(A58,[7]令和3年度契約状況調査票!$F:$AR,6,FALSE)&lt;&gt;"",TEXT(VLOOKUP(A58,[7]令和3年度契約状況調査票!$F:$AR,13,FALSE),"#,##0円")&amp;CHAR(10)&amp;"(A)",VLOOKUP(A58,[7]令和3年度契約状況調査票!$F:$AR,13,FALSE))))))</f>
        <v/>
      </c>
      <c r="I58" s="16" t="str">
        <f>IF(A58="","",VLOOKUP(A58,[7]令和3年度契約状況調査票!$F:$AR,14,FALSE))</f>
        <v/>
      </c>
      <c r="J58" s="17" t="str">
        <f>IF(A58="","",IF(VLOOKUP(A58,[7]令和3年度契約状況調査票!$F:$AR,13,FALSE)="他官署で調達手続きを実施のため","－",IF(VLOOKUP(A58,[7]令和3年度契約状況調査票!$F:$AR,20,FALSE)="②同種の他の契約の予定価格を類推されるおそれがあるため公表しない","－",IF(VLOOKUP(A58,[7]令和3年度契約状況調査票!$F:$AR,20,FALSE)="－","－",IF(VLOOKUP(A58,[7]令和3年度契約状況調査票!$F:$AR,6,FALSE)&lt;&gt;"",TEXT(VLOOKUP(A58,[7]令和3年度契約状況調査票!$F:$AR,16,FALSE),"#.0%")&amp;CHAR(10)&amp;"(B/A×100)",VLOOKUP(A58,[7]令和3年度契約状況調査票!$F:$AR,16,FALSE))))))</f>
        <v/>
      </c>
      <c r="K58" s="18"/>
      <c r="L58" s="17" t="str">
        <f>IF(A58="","",IF(VLOOKUP(A58,[7]令和3年度契約状況調査票!$F:$AR,26,FALSE)="①公益社団法人","公社",IF(VLOOKUP(A58,[7]令和3年度契約状況調査票!$F:$AR,26,FALSE)="②公益財団法人","公財","")))</f>
        <v/>
      </c>
      <c r="M58" s="17" t="str">
        <f>IF(A58="","",VLOOKUP(A58,[7]令和3年度契約状況調査票!$F:$AR,27,FALSE))</f>
        <v/>
      </c>
      <c r="N58" s="17" t="str">
        <f>IF(A58="","",IF(VLOOKUP(A58,[7]令和3年度契約状況調査票!$F:$AR,27,FALSE)="国所管",VLOOKUP(A58,[7]令和3年度契約状況調査票!$F:$AR,21,FALSE),""))</f>
        <v/>
      </c>
      <c r="O58" s="19" t="str">
        <f>IF(A58="","",IF(AND(Q58="○",P58="分担契約/単価契約"),"単価契約"&amp;CHAR(10)&amp;"予定調達総額 "&amp;TEXT(VLOOKUP(A58,[7]令和3年度契約状況調査票!$F:$AR,15,FALSE),"#,##0円")&amp;"(B)"&amp;CHAR(10)&amp;"分担契約"&amp;CHAR(10)&amp;VLOOKUP(A58,[7]令和3年度契約状況調査票!$F:$AR,31,FALSE),IF(AND(Q58="○",P58="分担契約"),"分担契約"&amp;CHAR(10)&amp;"契約総額 "&amp;TEXT(VLOOKUP(A58,[7]令和3年度契約状況調査票!$F:$AR,15,FALSE),"#,##0円")&amp;"(B)"&amp;CHAR(10)&amp;VLOOKUP(A58,[7]令和3年度契約状況調査票!$F:$AR,31,FALSE),(IF(P58="分担契約/単価契約","単価契約"&amp;CHAR(10)&amp;"予定調達総額 "&amp;TEXT(VLOOKUP(A58,[7]令和3年度契約状況調査票!$F:$AR,15,FALSE),"#,##0円")&amp;CHAR(10)&amp;"分担契約"&amp;CHAR(10)&amp;VLOOKUP(A58,[7]令和3年度契約状況調査票!$F:$AR,31,FALSE),IF(P58="分担契約","分担契約"&amp;CHAR(10)&amp;"契約総額 "&amp;TEXT(VLOOKUP(A58,[7]令和3年度契約状況調査票!$F:$AR,15,FALSE),"#,##0円")&amp;CHAR(10)&amp;VLOOKUP(A58,[7]令和3年度契約状況調査票!$F:$AR,31,FALSE),IF(P58="単価契約","単価契約"&amp;CHAR(10)&amp;"予定調達総額 "&amp;TEXT(VLOOKUP(A58,[7]令和3年度契約状況調査票!$F:$AR,15,FALSE),"#,##0円")&amp;CHAR(10)&amp;VLOOKUP(A58,[7]令和3年度契約状況調査票!$F:$AR,31,FALSE),VLOOKUP(A58,[7]令和3年度契約状況調査票!$F:$AR,31,FALSE))))))))</f>
        <v/>
      </c>
      <c r="P58" s="9" t="str">
        <f>IF(A58="","",VLOOKUP(A58,[7]令和3年度契約状況調査票!$F:$BY,52,FALSE))</f>
        <v/>
      </c>
    </row>
    <row r="59" spans="1:16" s="9" customFormat="1" ht="67.5" customHeight="1">
      <c r="A59" s="10" t="str">
        <f>IF(MAX([7]令和3年度契約状況調査票!F54:F299)&gt;=ROW()-5,ROW()-5,"")</f>
        <v/>
      </c>
      <c r="B59" s="11" t="str">
        <f>IF(A59="","",VLOOKUP(A59,[7]令和3年度契約状況調査票!$F:$AR,4,FALSE))</f>
        <v/>
      </c>
      <c r="C59" s="12" t="str">
        <f>IF(A59="","",VLOOKUP(A59,[7]令和3年度契約状況調査票!$F:$AR,5,FALSE))</f>
        <v/>
      </c>
      <c r="D59" s="13" t="str">
        <f>IF(A59="","",VLOOKUP(A59,[7]令和3年度契約状況調査票!$F:$AR,8,FALSE))</f>
        <v/>
      </c>
      <c r="E59" s="11" t="str">
        <f>IF(A59="","",VLOOKUP(A59,[7]令和3年度契約状況調査票!$F:$AR,9,FALSE))</f>
        <v/>
      </c>
      <c r="F59" s="14" t="str">
        <f>IF(A59="","",VLOOKUP(A59,[7]令和3年度契約状況調査票!$F:$AR,10,FALSE))</f>
        <v/>
      </c>
      <c r="G59" s="15" t="str">
        <f>IF(A59="","",VLOOKUP(A59,[7]令和3年度契約状況調査票!$F:$AR,30,FALSE))</f>
        <v/>
      </c>
      <c r="H59" s="16" t="str">
        <f>IF(A59="","",IF(VLOOKUP(A59,[7]令和3年度契約状況調査票!$F:$AR,13,FALSE)="他官署で調達手続きを実施のため","他官署で調達手続きを実施のため",IF(VLOOKUP(A59,[7]令和3年度契約状況調査票!$F:$AR,20,FALSE)="②同種の他の契約の予定価格を類推されるおそれがあるため公表しない","同種の他の契約の予定価格を類推されるおそれがあるため公表しない",IF(VLOOKUP(A59,[7]令和3年度契約状況調査票!$F:$AR,20,FALSE)="－","－",IF(VLOOKUP(A59,[7]令和3年度契約状況調査票!$F:$AR,6,FALSE)&lt;&gt;"",TEXT(VLOOKUP(A59,[7]令和3年度契約状況調査票!$F:$AR,13,FALSE),"#,##0円")&amp;CHAR(10)&amp;"(A)",VLOOKUP(A59,[7]令和3年度契約状況調査票!$F:$AR,13,FALSE))))))</f>
        <v/>
      </c>
      <c r="I59" s="16" t="str">
        <f>IF(A59="","",VLOOKUP(A59,[7]令和3年度契約状況調査票!$F:$AR,14,FALSE))</f>
        <v/>
      </c>
      <c r="J59" s="17" t="str">
        <f>IF(A59="","",IF(VLOOKUP(A59,[7]令和3年度契約状況調査票!$F:$AR,13,FALSE)="他官署で調達手続きを実施のため","－",IF(VLOOKUP(A59,[7]令和3年度契約状況調査票!$F:$AR,20,FALSE)="②同種の他の契約の予定価格を類推されるおそれがあるため公表しない","－",IF(VLOOKUP(A59,[7]令和3年度契約状況調査票!$F:$AR,20,FALSE)="－","－",IF(VLOOKUP(A59,[7]令和3年度契約状況調査票!$F:$AR,6,FALSE)&lt;&gt;"",TEXT(VLOOKUP(A59,[7]令和3年度契約状況調査票!$F:$AR,16,FALSE),"#.0%")&amp;CHAR(10)&amp;"(B/A×100)",VLOOKUP(A59,[7]令和3年度契約状況調査票!$F:$AR,16,FALSE))))))</f>
        <v/>
      </c>
      <c r="K59" s="18"/>
      <c r="L59" s="17" t="str">
        <f>IF(A59="","",IF(VLOOKUP(A59,[7]令和3年度契約状況調査票!$F:$AR,26,FALSE)="①公益社団法人","公社",IF(VLOOKUP(A59,[7]令和3年度契約状況調査票!$F:$AR,26,FALSE)="②公益財団法人","公財","")))</f>
        <v/>
      </c>
      <c r="M59" s="17" t="str">
        <f>IF(A59="","",VLOOKUP(A59,[7]令和3年度契約状況調査票!$F:$AR,27,FALSE))</f>
        <v/>
      </c>
      <c r="N59" s="17" t="str">
        <f>IF(A59="","",IF(VLOOKUP(A59,[7]令和3年度契約状況調査票!$F:$AR,27,FALSE)="国所管",VLOOKUP(A59,[7]令和3年度契約状況調査票!$F:$AR,21,FALSE),""))</f>
        <v/>
      </c>
      <c r="O59" s="19" t="str">
        <f>IF(A59="","",IF(AND(Q59="○",P59="分担契約/単価契約"),"単価契約"&amp;CHAR(10)&amp;"予定調達総額 "&amp;TEXT(VLOOKUP(A59,[7]令和3年度契約状況調査票!$F:$AR,15,FALSE),"#,##0円")&amp;"(B)"&amp;CHAR(10)&amp;"分担契約"&amp;CHAR(10)&amp;VLOOKUP(A59,[7]令和3年度契約状況調査票!$F:$AR,31,FALSE),IF(AND(Q59="○",P59="分担契約"),"分担契約"&amp;CHAR(10)&amp;"契約総額 "&amp;TEXT(VLOOKUP(A59,[7]令和3年度契約状況調査票!$F:$AR,15,FALSE),"#,##0円")&amp;"(B)"&amp;CHAR(10)&amp;VLOOKUP(A59,[7]令和3年度契約状況調査票!$F:$AR,31,FALSE),(IF(P59="分担契約/単価契約","単価契約"&amp;CHAR(10)&amp;"予定調達総額 "&amp;TEXT(VLOOKUP(A59,[7]令和3年度契約状況調査票!$F:$AR,15,FALSE),"#,##0円")&amp;CHAR(10)&amp;"分担契約"&amp;CHAR(10)&amp;VLOOKUP(A59,[7]令和3年度契約状況調査票!$F:$AR,31,FALSE),IF(P59="分担契約","分担契約"&amp;CHAR(10)&amp;"契約総額 "&amp;TEXT(VLOOKUP(A59,[7]令和3年度契約状況調査票!$F:$AR,15,FALSE),"#,##0円")&amp;CHAR(10)&amp;VLOOKUP(A59,[7]令和3年度契約状況調査票!$F:$AR,31,FALSE),IF(P59="単価契約","単価契約"&amp;CHAR(10)&amp;"予定調達総額 "&amp;TEXT(VLOOKUP(A59,[7]令和3年度契約状況調査票!$F:$AR,15,FALSE),"#,##0円")&amp;CHAR(10)&amp;VLOOKUP(A59,[7]令和3年度契約状況調査票!$F:$AR,31,FALSE),VLOOKUP(A59,[7]令和3年度契約状況調査票!$F:$AR,31,FALSE))))))))</f>
        <v/>
      </c>
      <c r="P59" s="9" t="str">
        <f>IF(A59="","",VLOOKUP(A59,[7]令和3年度契約状況調査票!$F:$BY,52,FALSE))</f>
        <v/>
      </c>
    </row>
    <row r="60" spans="1:16" s="9" customFormat="1" ht="60" customHeight="1">
      <c r="A60" s="10" t="str">
        <f>IF(MAX([7]令和3年度契約状況調査票!F55:F300)&gt;=ROW()-5,ROW()-5,"")</f>
        <v/>
      </c>
      <c r="B60" s="11" t="str">
        <f>IF(A60="","",VLOOKUP(A60,[7]令和3年度契約状況調査票!$F:$AR,4,FALSE))</f>
        <v/>
      </c>
      <c r="C60" s="12" t="str">
        <f>IF(A60="","",VLOOKUP(A60,[7]令和3年度契約状況調査票!$F:$AR,5,FALSE))</f>
        <v/>
      </c>
      <c r="D60" s="13" t="str">
        <f>IF(A60="","",VLOOKUP(A60,[7]令和3年度契約状況調査票!$F:$AR,8,FALSE))</f>
        <v/>
      </c>
      <c r="E60" s="11" t="str">
        <f>IF(A60="","",VLOOKUP(A60,[7]令和3年度契約状況調査票!$F:$AR,9,FALSE))</f>
        <v/>
      </c>
      <c r="F60" s="14" t="str">
        <f>IF(A60="","",VLOOKUP(A60,[7]令和3年度契約状況調査票!$F:$AR,10,FALSE))</f>
        <v/>
      </c>
      <c r="G60" s="15" t="str">
        <f>IF(A60="","",VLOOKUP(A60,[7]令和3年度契約状況調査票!$F:$AR,30,FALSE))</f>
        <v/>
      </c>
      <c r="H60" s="16" t="str">
        <f>IF(A60="","",IF(VLOOKUP(A60,[7]令和3年度契約状況調査票!$F:$AR,13,FALSE)="他官署で調達手続きを実施のため","他官署で調達手続きを実施のため",IF(VLOOKUP(A60,[7]令和3年度契約状況調査票!$F:$AR,20,FALSE)="②同種の他の契約の予定価格を類推されるおそれがあるため公表しない","同種の他の契約の予定価格を類推されるおそれがあるため公表しない",IF(VLOOKUP(A60,[7]令和3年度契約状況調査票!$F:$AR,20,FALSE)="－","－",IF(VLOOKUP(A60,[7]令和3年度契約状況調査票!$F:$AR,6,FALSE)&lt;&gt;"",TEXT(VLOOKUP(A60,[7]令和3年度契約状況調査票!$F:$AR,13,FALSE),"#,##0円")&amp;CHAR(10)&amp;"(A)",VLOOKUP(A60,[7]令和3年度契約状況調査票!$F:$AR,13,FALSE))))))</f>
        <v/>
      </c>
      <c r="I60" s="16" t="str">
        <f>IF(A60="","",VLOOKUP(A60,[7]令和3年度契約状況調査票!$F:$AR,14,FALSE))</f>
        <v/>
      </c>
      <c r="J60" s="17" t="str">
        <f>IF(A60="","",IF(VLOOKUP(A60,[7]令和3年度契約状況調査票!$F:$AR,13,FALSE)="他官署で調達手続きを実施のため","－",IF(VLOOKUP(A60,[7]令和3年度契約状況調査票!$F:$AR,20,FALSE)="②同種の他の契約の予定価格を類推されるおそれがあるため公表しない","－",IF(VLOOKUP(A60,[7]令和3年度契約状況調査票!$F:$AR,20,FALSE)="－","－",IF(VLOOKUP(A60,[7]令和3年度契約状況調査票!$F:$AR,6,FALSE)&lt;&gt;"",TEXT(VLOOKUP(A60,[7]令和3年度契約状況調査票!$F:$AR,16,FALSE),"#.0%")&amp;CHAR(10)&amp;"(B/A×100)",VLOOKUP(A60,[7]令和3年度契約状況調査票!$F:$AR,16,FALSE))))))</f>
        <v/>
      </c>
      <c r="K60" s="18"/>
      <c r="L60" s="17" t="str">
        <f>IF(A60="","",IF(VLOOKUP(A60,[7]令和3年度契約状況調査票!$F:$AR,26,FALSE)="①公益社団法人","公社",IF(VLOOKUP(A60,[7]令和3年度契約状況調査票!$F:$AR,26,FALSE)="②公益財団法人","公財","")))</f>
        <v/>
      </c>
      <c r="M60" s="17" t="str">
        <f>IF(A60="","",VLOOKUP(A60,[7]令和3年度契約状況調査票!$F:$AR,27,FALSE))</f>
        <v/>
      </c>
      <c r="N60" s="17" t="str">
        <f>IF(A60="","",IF(VLOOKUP(A60,[7]令和3年度契約状況調査票!$F:$AR,27,FALSE)="国所管",VLOOKUP(A60,[7]令和3年度契約状況調査票!$F:$AR,21,FALSE),""))</f>
        <v/>
      </c>
      <c r="O60" s="19" t="str">
        <f>IF(A60="","",IF(AND(Q60="○",P60="分担契約/単価契約"),"単価契約"&amp;CHAR(10)&amp;"予定調達総額 "&amp;TEXT(VLOOKUP(A60,[7]令和3年度契約状況調査票!$F:$AR,15,FALSE),"#,##0円")&amp;"(B)"&amp;CHAR(10)&amp;"分担契約"&amp;CHAR(10)&amp;VLOOKUP(A60,[7]令和3年度契約状況調査票!$F:$AR,31,FALSE),IF(AND(Q60="○",P60="分担契約"),"分担契約"&amp;CHAR(10)&amp;"契約総額 "&amp;TEXT(VLOOKUP(A60,[7]令和3年度契約状況調査票!$F:$AR,15,FALSE),"#,##0円")&amp;"(B)"&amp;CHAR(10)&amp;VLOOKUP(A60,[7]令和3年度契約状況調査票!$F:$AR,31,FALSE),(IF(P60="分担契約/単価契約","単価契約"&amp;CHAR(10)&amp;"予定調達総額 "&amp;TEXT(VLOOKUP(A60,[7]令和3年度契約状況調査票!$F:$AR,15,FALSE),"#,##0円")&amp;CHAR(10)&amp;"分担契約"&amp;CHAR(10)&amp;VLOOKUP(A60,[7]令和3年度契約状況調査票!$F:$AR,31,FALSE),IF(P60="分担契約","分担契約"&amp;CHAR(10)&amp;"契約総額 "&amp;TEXT(VLOOKUP(A60,[7]令和3年度契約状況調査票!$F:$AR,15,FALSE),"#,##0円")&amp;CHAR(10)&amp;VLOOKUP(A60,[7]令和3年度契約状況調査票!$F:$AR,31,FALSE),IF(P60="単価契約","単価契約"&amp;CHAR(10)&amp;"予定調達総額 "&amp;TEXT(VLOOKUP(A60,[7]令和3年度契約状況調査票!$F:$AR,15,FALSE),"#,##0円")&amp;CHAR(10)&amp;VLOOKUP(A60,[7]令和3年度契約状況調査票!$F:$AR,31,FALSE),VLOOKUP(A60,[7]令和3年度契約状況調査票!$F:$AR,31,FALSE))))))))</f>
        <v/>
      </c>
      <c r="P60" s="9" t="str">
        <f>IF(A60="","",VLOOKUP(A60,[7]令和3年度契約状況調査票!$F:$BY,52,FALSE))</f>
        <v/>
      </c>
    </row>
    <row r="61" spans="1:16" s="9" customFormat="1" ht="60" customHeight="1">
      <c r="A61" s="10" t="str">
        <f>IF(MAX([7]令和3年度契約状況調査票!F56:F301)&gt;=ROW()-5,ROW()-5,"")</f>
        <v/>
      </c>
      <c r="B61" s="11" t="str">
        <f>IF(A61="","",VLOOKUP(A61,[7]令和3年度契約状況調査票!$F:$AR,4,FALSE))</f>
        <v/>
      </c>
      <c r="C61" s="12" t="str">
        <f>IF(A61="","",VLOOKUP(A61,[7]令和3年度契約状況調査票!$F:$AR,5,FALSE))</f>
        <v/>
      </c>
      <c r="D61" s="13" t="str">
        <f>IF(A61="","",VLOOKUP(A61,[7]令和3年度契約状況調査票!$F:$AR,8,FALSE))</f>
        <v/>
      </c>
      <c r="E61" s="11" t="str">
        <f>IF(A61="","",VLOOKUP(A61,[7]令和3年度契約状況調査票!$F:$AR,9,FALSE))</f>
        <v/>
      </c>
      <c r="F61" s="14" t="str">
        <f>IF(A61="","",VLOOKUP(A61,[7]令和3年度契約状況調査票!$F:$AR,10,FALSE))</f>
        <v/>
      </c>
      <c r="G61" s="15" t="str">
        <f>IF(A61="","",VLOOKUP(A61,[7]令和3年度契約状況調査票!$F:$AR,30,FALSE))</f>
        <v/>
      </c>
      <c r="H61" s="16" t="str">
        <f>IF(A61="","",IF(VLOOKUP(A61,[7]令和3年度契約状況調査票!$F:$AR,13,FALSE)="他官署で調達手続きを実施のため","他官署で調達手続きを実施のため",IF(VLOOKUP(A61,[7]令和3年度契約状況調査票!$F:$AR,20,FALSE)="②同種の他の契約の予定価格を類推されるおそれがあるため公表しない","同種の他の契約の予定価格を類推されるおそれがあるため公表しない",IF(VLOOKUP(A61,[7]令和3年度契約状況調査票!$F:$AR,20,FALSE)="－","－",IF(VLOOKUP(A61,[7]令和3年度契約状況調査票!$F:$AR,6,FALSE)&lt;&gt;"",TEXT(VLOOKUP(A61,[7]令和3年度契約状況調査票!$F:$AR,13,FALSE),"#,##0円")&amp;CHAR(10)&amp;"(A)",VLOOKUP(A61,[7]令和3年度契約状況調査票!$F:$AR,13,FALSE))))))</f>
        <v/>
      </c>
      <c r="I61" s="16" t="str">
        <f>IF(A61="","",VLOOKUP(A61,[7]令和3年度契約状況調査票!$F:$AR,14,FALSE))</f>
        <v/>
      </c>
      <c r="J61" s="17" t="str">
        <f>IF(A61="","",IF(VLOOKUP(A61,[7]令和3年度契約状況調査票!$F:$AR,13,FALSE)="他官署で調達手続きを実施のため","－",IF(VLOOKUP(A61,[7]令和3年度契約状況調査票!$F:$AR,20,FALSE)="②同種の他の契約の予定価格を類推されるおそれがあるため公表しない","－",IF(VLOOKUP(A61,[7]令和3年度契約状況調査票!$F:$AR,20,FALSE)="－","－",IF(VLOOKUP(A61,[7]令和3年度契約状況調査票!$F:$AR,6,FALSE)&lt;&gt;"",TEXT(VLOOKUP(A61,[7]令和3年度契約状況調査票!$F:$AR,16,FALSE),"#.0%")&amp;CHAR(10)&amp;"(B/A×100)",VLOOKUP(A61,[7]令和3年度契約状況調査票!$F:$AR,16,FALSE))))))</f>
        <v/>
      </c>
      <c r="K61" s="18"/>
      <c r="L61" s="17" t="str">
        <f>IF(A61="","",IF(VLOOKUP(A61,[7]令和3年度契約状況調査票!$F:$AR,26,FALSE)="①公益社団法人","公社",IF(VLOOKUP(A61,[7]令和3年度契約状況調査票!$F:$AR,26,FALSE)="②公益財団法人","公財","")))</f>
        <v/>
      </c>
      <c r="M61" s="17" t="str">
        <f>IF(A61="","",VLOOKUP(A61,[7]令和3年度契約状況調査票!$F:$AR,27,FALSE))</f>
        <v/>
      </c>
      <c r="N61" s="17" t="str">
        <f>IF(A61="","",IF(VLOOKUP(A61,[7]令和3年度契約状況調査票!$F:$AR,27,FALSE)="国所管",VLOOKUP(A61,[7]令和3年度契約状況調査票!$F:$AR,21,FALSE),""))</f>
        <v/>
      </c>
      <c r="O61" s="19" t="str">
        <f>IF(A61="","",IF(AND(Q61="○",P61="分担契約/単価契約"),"単価契約"&amp;CHAR(10)&amp;"予定調達総額 "&amp;TEXT(VLOOKUP(A61,[7]令和3年度契約状況調査票!$F:$AR,15,FALSE),"#,##0円")&amp;"(B)"&amp;CHAR(10)&amp;"分担契約"&amp;CHAR(10)&amp;VLOOKUP(A61,[7]令和3年度契約状況調査票!$F:$AR,31,FALSE),IF(AND(Q61="○",P61="分担契約"),"分担契約"&amp;CHAR(10)&amp;"契約総額 "&amp;TEXT(VLOOKUP(A61,[7]令和3年度契約状況調査票!$F:$AR,15,FALSE),"#,##0円")&amp;"(B)"&amp;CHAR(10)&amp;VLOOKUP(A61,[7]令和3年度契約状況調査票!$F:$AR,31,FALSE),(IF(P61="分担契約/単価契約","単価契約"&amp;CHAR(10)&amp;"予定調達総額 "&amp;TEXT(VLOOKUP(A61,[7]令和3年度契約状況調査票!$F:$AR,15,FALSE),"#,##0円")&amp;CHAR(10)&amp;"分担契約"&amp;CHAR(10)&amp;VLOOKUP(A61,[7]令和3年度契約状況調査票!$F:$AR,31,FALSE),IF(P61="分担契約","分担契約"&amp;CHAR(10)&amp;"契約総額 "&amp;TEXT(VLOOKUP(A61,[7]令和3年度契約状況調査票!$F:$AR,15,FALSE),"#,##0円")&amp;CHAR(10)&amp;VLOOKUP(A61,[7]令和3年度契約状況調査票!$F:$AR,31,FALSE),IF(P61="単価契約","単価契約"&amp;CHAR(10)&amp;"予定調達総額 "&amp;TEXT(VLOOKUP(A61,[7]令和3年度契約状況調査票!$F:$AR,15,FALSE),"#,##0円")&amp;CHAR(10)&amp;VLOOKUP(A61,[7]令和3年度契約状況調査票!$F:$AR,31,FALSE),VLOOKUP(A61,[7]令和3年度契約状況調査票!$F:$AR,31,FALSE))))))))</f>
        <v/>
      </c>
      <c r="P61" s="9" t="str">
        <f>IF(A61="","",VLOOKUP(A61,[7]令和3年度契約状況調査票!$F:$BY,52,FALSE))</f>
        <v/>
      </c>
    </row>
    <row r="62" spans="1:16" s="9" customFormat="1" ht="60" customHeight="1">
      <c r="A62" s="10" t="str">
        <f>IF(MAX([7]令和3年度契約状況調査票!F57:F302)&gt;=ROW()-5,ROW()-5,"")</f>
        <v/>
      </c>
      <c r="B62" s="11" t="str">
        <f>IF(A62="","",VLOOKUP(A62,[7]令和3年度契約状況調査票!$F:$AR,4,FALSE))</f>
        <v/>
      </c>
      <c r="C62" s="12" t="str">
        <f>IF(A62="","",VLOOKUP(A62,[7]令和3年度契約状況調査票!$F:$AR,5,FALSE))</f>
        <v/>
      </c>
      <c r="D62" s="13" t="str">
        <f>IF(A62="","",VLOOKUP(A62,[7]令和3年度契約状況調査票!$F:$AR,8,FALSE))</f>
        <v/>
      </c>
      <c r="E62" s="11" t="str">
        <f>IF(A62="","",VLOOKUP(A62,[7]令和3年度契約状況調査票!$F:$AR,9,FALSE))</f>
        <v/>
      </c>
      <c r="F62" s="14" t="str">
        <f>IF(A62="","",VLOOKUP(A62,[7]令和3年度契約状況調査票!$F:$AR,10,FALSE))</f>
        <v/>
      </c>
      <c r="G62" s="15" t="str">
        <f>IF(A62="","",VLOOKUP(A62,[7]令和3年度契約状況調査票!$F:$AR,30,FALSE))</f>
        <v/>
      </c>
      <c r="H62" s="16" t="str">
        <f>IF(A62="","",IF(VLOOKUP(A62,[7]令和3年度契約状況調査票!$F:$AR,13,FALSE)="他官署で調達手続きを実施のため","他官署で調達手続きを実施のため",IF(VLOOKUP(A62,[7]令和3年度契約状況調査票!$F:$AR,20,FALSE)="②同種の他の契約の予定価格を類推されるおそれがあるため公表しない","同種の他の契約の予定価格を類推されるおそれがあるため公表しない",IF(VLOOKUP(A62,[7]令和3年度契約状況調査票!$F:$AR,20,FALSE)="－","－",IF(VLOOKUP(A62,[7]令和3年度契約状況調査票!$F:$AR,6,FALSE)&lt;&gt;"",TEXT(VLOOKUP(A62,[7]令和3年度契約状況調査票!$F:$AR,13,FALSE),"#,##0円")&amp;CHAR(10)&amp;"(A)",VLOOKUP(A62,[7]令和3年度契約状況調査票!$F:$AR,13,FALSE))))))</f>
        <v/>
      </c>
      <c r="I62" s="16" t="str">
        <f>IF(A62="","",VLOOKUP(A62,[7]令和3年度契約状況調査票!$F:$AR,14,FALSE))</f>
        <v/>
      </c>
      <c r="J62" s="17" t="str">
        <f>IF(A62="","",IF(VLOOKUP(A62,[7]令和3年度契約状況調査票!$F:$AR,13,FALSE)="他官署で調達手続きを実施のため","－",IF(VLOOKUP(A62,[7]令和3年度契約状況調査票!$F:$AR,20,FALSE)="②同種の他の契約の予定価格を類推されるおそれがあるため公表しない","－",IF(VLOOKUP(A62,[7]令和3年度契約状況調査票!$F:$AR,20,FALSE)="－","－",IF(VLOOKUP(A62,[7]令和3年度契約状況調査票!$F:$AR,6,FALSE)&lt;&gt;"",TEXT(VLOOKUP(A62,[7]令和3年度契約状況調査票!$F:$AR,16,FALSE),"#.0%")&amp;CHAR(10)&amp;"(B/A×100)",VLOOKUP(A62,[7]令和3年度契約状況調査票!$F:$AR,16,FALSE))))))</f>
        <v/>
      </c>
      <c r="K62" s="18"/>
      <c r="L62" s="17" t="str">
        <f>IF(A62="","",IF(VLOOKUP(A62,[7]令和3年度契約状況調査票!$F:$AR,26,FALSE)="①公益社団法人","公社",IF(VLOOKUP(A62,[7]令和3年度契約状況調査票!$F:$AR,26,FALSE)="②公益財団法人","公財","")))</f>
        <v/>
      </c>
      <c r="M62" s="17" t="str">
        <f>IF(A62="","",VLOOKUP(A62,[7]令和3年度契約状況調査票!$F:$AR,27,FALSE))</f>
        <v/>
      </c>
      <c r="N62" s="17" t="str">
        <f>IF(A62="","",IF(VLOOKUP(A62,[7]令和3年度契約状況調査票!$F:$AR,27,FALSE)="国所管",VLOOKUP(A62,[7]令和3年度契約状況調査票!$F:$AR,21,FALSE),""))</f>
        <v/>
      </c>
      <c r="O62" s="19" t="str">
        <f>IF(A62="","",IF(AND(Q62="○",P62="分担契約/単価契約"),"単価契約"&amp;CHAR(10)&amp;"予定調達総額 "&amp;TEXT(VLOOKUP(A62,[7]令和3年度契約状況調査票!$F:$AR,15,FALSE),"#,##0円")&amp;"(B)"&amp;CHAR(10)&amp;"分担契約"&amp;CHAR(10)&amp;VLOOKUP(A62,[7]令和3年度契約状況調査票!$F:$AR,31,FALSE),IF(AND(Q62="○",P62="分担契約"),"分担契約"&amp;CHAR(10)&amp;"契約総額 "&amp;TEXT(VLOOKUP(A62,[7]令和3年度契約状況調査票!$F:$AR,15,FALSE),"#,##0円")&amp;"(B)"&amp;CHAR(10)&amp;VLOOKUP(A62,[7]令和3年度契約状況調査票!$F:$AR,31,FALSE),(IF(P62="分担契約/単価契約","単価契約"&amp;CHAR(10)&amp;"予定調達総額 "&amp;TEXT(VLOOKUP(A62,[7]令和3年度契約状況調査票!$F:$AR,15,FALSE),"#,##0円")&amp;CHAR(10)&amp;"分担契約"&amp;CHAR(10)&amp;VLOOKUP(A62,[7]令和3年度契約状況調査票!$F:$AR,31,FALSE),IF(P62="分担契約","分担契約"&amp;CHAR(10)&amp;"契約総額 "&amp;TEXT(VLOOKUP(A62,[7]令和3年度契約状況調査票!$F:$AR,15,FALSE),"#,##0円")&amp;CHAR(10)&amp;VLOOKUP(A62,[7]令和3年度契約状況調査票!$F:$AR,31,FALSE),IF(P62="単価契約","単価契約"&amp;CHAR(10)&amp;"予定調達総額 "&amp;TEXT(VLOOKUP(A62,[7]令和3年度契約状況調査票!$F:$AR,15,FALSE),"#,##0円")&amp;CHAR(10)&amp;VLOOKUP(A62,[7]令和3年度契約状況調査票!$F:$AR,31,FALSE),VLOOKUP(A62,[7]令和3年度契約状況調査票!$F:$AR,31,FALSE))))))))</f>
        <v/>
      </c>
      <c r="P62" s="9" t="str">
        <f>IF(A62="","",VLOOKUP(A62,[7]令和3年度契約状況調査票!$F:$BY,52,FALSE))</f>
        <v/>
      </c>
    </row>
    <row r="63" spans="1:16" s="9" customFormat="1" ht="60" customHeight="1">
      <c r="A63" s="10" t="str">
        <f>IF(MAX([7]令和3年度契約状況調査票!F58:F303)&gt;=ROW()-5,ROW()-5,"")</f>
        <v/>
      </c>
      <c r="B63" s="11" t="str">
        <f>IF(A63="","",VLOOKUP(A63,[7]令和3年度契約状況調査票!$F:$AR,4,FALSE))</f>
        <v/>
      </c>
      <c r="C63" s="12" t="str">
        <f>IF(A63="","",VLOOKUP(A63,[7]令和3年度契約状況調査票!$F:$AR,5,FALSE))</f>
        <v/>
      </c>
      <c r="D63" s="13" t="str">
        <f>IF(A63="","",VLOOKUP(A63,[7]令和3年度契約状況調査票!$F:$AR,8,FALSE))</f>
        <v/>
      </c>
      <c r="E63" s="11" t="str">
        <f>IF(A63="","",VLOOKUP(A63,[7]令和3年度契約状況調査票!$F:$AR,9,FALSE))</f>
        <v/>
      </c>
      <c r="F63" s="14" t="str">
        <f>IF(A63="","",VLOOKUP(A63,[7]令和3年度契約状況調査票!$F:$AR,10,FALSE))</f>
        <v/>
      </c>
      <c r="G63" s="15" t="str">
        <f>IF(A63="","",VLOOKUP(A63,[7]令和3年度契約状況調査票!$F:$AR,30,FALSE))</f>
        <v/>
      </c>
      <c r="H63" s="16" t="str">
        <f>IF(A63="","",IF(VLOOKUP(A63,[7]令和3年度契約状況調査票!$F:$AR,13,FALSE)="他官署で調達手続きを実施のため","他官署で調達手続きを実施のため",IF(VLOOKUP(A63,[7]令和3年度契約状況調査票!$F:$AR,20,FALSE)="②同種の他の契約の予定価格を類推されるおそれがあるため公表しない","同種の他の契約の予定価格を類推されるおそれがあるため公表しない",IF(VLOOKUP(A63,[7]令和3年度契約状況調査票!$F:$AR,20,FALSE)="－","－",IF(VLOOKUP(A63,[7]令和3年度契約状況調査票!$F:$AR,6,FALSE)&lt;&gt;"",TEXT(VLOOKUP(A63,[7]令和3年度契約状況調査票!$F:$AR,13,FALSE),"#,##0円")&amp;CHAR(10)&amp;"(A)",VLOOKUP(A63,[7]令和3年度契約状況調査票!$F:$AR,13,FALSE))))))</f>
        <v/>
      </c>
      <c r="I63" s="16" t="str">
        <f>IF(A63="","",VLOOKUP(A63,[7]令和3年度契約状況調査票!$F:$AR,14,FALSE))</f>
        <v/>
      </c>
      <c r="J63" s="17" t="str">
        <f>IF(A63="","",IF(VLOOKUP(A63,[7]令和3年度契約状況調査票!$F:$AR,13,FALSE)="他官署で調達手続きを実施のため","－",IF(VLOOKUP(A63,[7]令和3年度契約状況調査票!$F:$AR,20,FALSE)="②同種の他の契約の予定価格を類推されるおそれがあるため公表しない","－",IF(VLOOKUP(A63,[7]令和3年度契約状況調査票!$F:$AR,20,FALSE)="－","－",IF(VLOOKUP(A63,[7]令和3年度契約状況調査票!$F:$AR,6,FALSE)&lt;&gt;"",TEXT(VLOOKUP(A63,[7]令和3年度契約状況調査票!$F:$AR,16,FALSE),"#.0%")&amp;CHAR(10)&amp;"(B/A×100)",VLOOKUP(A63,[7]令和3年度契約状況調査票!$F:$AR,16,FALSE))))))</f>
        <v/>
      </c>
      <c r="K63" s="18"/>
      <c r="L63" s="17" t="str">
        <f>IF(A63="","",IF(VLOOKUP(A63,[7]令和3年度契約状況調査票!$F:$AR,26,FALSE)="①公益社団法人","公社",IF(VLOOKUP(A63,[7]令和3年度契約状況調査票!$F:$AR,26,FALSE)="②公益財団法人","公財","")))</f>
        <v/>
      </c>
      <c r="M63" s="17" t="str">
        <f>IF(A63="","",VLOOKUP(A63,[7]令和3年度契約状況調査票!$F:$AR,27,FALSE))</f>
        <v/>
      </c>
      <c r="N63" s="17" t="str">
        <f>IF(A63="","",IF(VLOOKUP(A63,[7]令和3年度契約状況調査票!$F:$AR,27,FALSE)="国所管",VLOOKUP(A63,[7]令和3年度契約状況調査票!$F:$AR,21,FALSE),""))</f>
        <v/>
      </c>
      <c r="O63" s="19" t="str">
        <f>IF(A63="","",IF(AND(Q63="○",P63="分担契約/単価契約"),"単価契約"&amp;CHAR(10)&amp;"予定調達総額 "&amp;TEXT(VLOOKUP(A63,[7]令和3年度契約状況調査票!$F:$AR,15,FALSE),"#,##0円")&amp;"(B)"&amp;CHAR(10)&amp;"分担契約"&amp;CHAR(10)&amp;VLOOKUP(A63,[7]令和3年度契約状況調査票!$F:$AR,31,FALSE),IF(AND(Q63="○",P63="分担契約"),"分担契約"&amp;CHAR(10)&amp;"契約総額 "&amp;TEXT(VLOOKUP(A63,[7]令和3年度契約状況調査票!$F:$AR,15,FALSE),"#,##0円")&amp;"(B)"&amp;CHAR(10)&amp;VLOOKUP(A63,[7]令和3年度契約状況調査票!$F:$AR,31,FALSE),(IF(P63="分担契約/単価契約","単価契約"&amp;CHAR(10)&amp;"予定調達総額 "&amp;TEXT(VLOOKUP(A63,[7]令和3年度契約状況調査票!$F:$AR,15,FALSE),"#,##0円")&amp;CHAR(10)&amp;"分担契約"&amp;CHAR(10)&amp;VLOOKUP(A63,[7]令和3年度契約状況調査票!$F:$AR,31,FALSE),IF(P63="分担契約","分担契約"&amp;CHAR(10)&amp;"契約総額 "&amp;TEXT(VLOOKUP(A63,[7]令和3年度契約状況調査票!$F:$AR,15,FALSE),"#,##0円")&amp;CHAR(10)&amp;VLOOKUP(A63,[7]令和3年度契約状況調査票!$F:$AR,31,FALSE),IF(P63="単価契約","単価契約"&amp;CHAR(10)&amp;"予定調達総額 "&amp;TEXT(VLOOKUP(A63,[7]令和3年度契約状況調査票!$F:$AR,15,FALSE),"#,##0円")&amp;CHAR(10)&amp;VLOOKUP(A63,[7]令和3年度契約状況調査票!$F:$AR,31,FALSE),VLOOKUP(A63,[7]令和3年度契約状況調査票!$F:$AR,31,FALSE))))))))</f>
        <v/>
      </c>
      <c r="P63" s="9" t="str">
        <f>IF(A63="","",VLOOKUP(A63,[7]令和3年度契約状況調査票!$F:$BY,52,FALSE))</f>
        <v/>
      </c>
    </row>
    <row r="64" spans="1:16" s="9" customFormat="1" ht="60" customHeight="1">
      <c r="A64" s="10" t="str">
        <f>IF(MAX([7]令和3年度契約状況調査票!F59:F304)&gt;=ROW()-5,ROW()-5,"")</f>
        <v/>
      </c>
      <c r="B64" s="11" t="str">
        <f>IF(A64="","",VLOOKUP(A64,[7]令和3年度契約状況調査票!$F:$AR,4,FALSE))</f>
        <v/>
      </c>
      <c r="C64" s="12" t="str">
        <f>IF(A64="","",VLOOKUP(A64,[7]令和3年度契約状況調査票!$F:$AR,5,FALSE))</f>
        <v/>
      </c>
      <c r="D64" s="13" t="str">
        <f>IF(A64="","",VLOOKUP(A64,[7]令和3年度契約状況調査票!$F:$AR,8,FALSE))</f>
        <v/>
      </c>
      <c r="E64" s="11" t="str">
        <f>IF(A64="","",VLOOKUP(A64,[7]令和3年度契約状況調査票!$F:$AR,9,FALSE))</f>
        <v/>
      </c>
      <c r="F64" s="14" t="str">
        <f>IF(A64="","",VLOOKUP(A64,[7]令和3年度契約状況調査票!$F:$AR,10,FALSE))</f>
        <v/>
      </c>
      <c r="G64" s="15" t="str">
        <f>IF(A64="","",VLOOKUP(A64,[7]令和3年度契約状況調査票!$F:$AR,30,FALSE))</f>
        <v/>
      </c>
      <c r="H64" s="16" t="str">
        <f>IF(A64="","",IF(VLOOKUP(A64,[7]令和3年度契約状況調査票!$F:$AR,13,FALSE)="他官署で調達手続きを実施のため","他官署で調達手続きを実施のため",IF(VLOOKUP(A64,[7]令和3年度契約状況調査票!$F:$AR,20,FALSE)="②同種の他の契約の予定価格を類推されるおそれがあるため公表しない","同種の他の契約の予定価格を類推されるおそれがあるため公表しない",IF(VLOOKUP(A64,[7]令和3年度契約状況調査票!$F:$AR,20,FALSE)="－","－",IF(VLOOKUP(A64,[7]令和3年度契約状況調査票!$F:$AR,6,FALSE)&lt;&gt;"",TEXT(VLOOKUP(A64,[7]令和3年度契約状況調査票!$F:$AR,13,FALSE),"#,##0円")&amp;CHAR(10)&amp;"(A)",VLOOKUP(A64,[7]令和3年度契約状況調査票!$F:$AR,13,FALSE))))))</f>
        <v/>
      </c>
      <c r="I64" s="16" t="str">
        <f>IF(A64="","",VLOOKUP(A64,[7]令和3年度契約状況調査票!$F:$AR,14,FALSE))</f>
        <v/>
      </c>
      <c r="J64" s="17" t="str">
        <f>IF(A64="","",IF(VLOOKUP(A64,[7]令和3年度契約状況調査票!$F:$AR,13,FALSE)="他官署で調達手続きを実施のため","－",IF(VLOOKUP(A64,[7]令和3年度契約状況調査票!$F:$AR,20,FALSE)="②同種の他の契約の予定価格を類推されるおそれがあるため公表しない","－",IF(VLOOKUP(A64,[7]令和3年度契約状況調査票!$F:$AR,20,FALSE)="－","－",IF(VLOOKUP(A64,[7]令和3年度契約状況調査票!$F:$AR,6,FALSE)&lt;&gt;"",TEXT(VLOOKUP(A64,[7]令和3年度契約状況調査票!$F:$AR,16,FALSE),"#.0%")&amp;CHAR(10)&amp;"(B/A×100)",VLOOKUP(A64,[7]令和3年度契約状況調査票!$F:$AR,16,FALSE))))))</f>
        <v/>
      </c>
      <c r="K64" s="18"/>
      <c r="L64" s="17" t="str">
        <f>IF(A64="","",IF(VLOOKUP(A64,[7]令和3年度契約状況調査票!$F:$AR,26,FALSE)="①公益社団法人","公社",IF(VLOOKUP(A64,[7]令和3年度契約状況調査票!$F:$AR,26,FALSE)="②公益財団法人","公財","")))</f>
        <v/>
      </c>
      <c r="M64" s="17" t="str">
        <f>IF(A64="","",VLOOKUP(A64,[7]令和3年度契約状況調査票!$F:$AR,27,FALSE))</f>
        <v/>
      </c>
      <c r="N64" s="17" t="str">
        <f>IF(A64="","",IF(VLOOKUP(A64,[7]令和3年度契約状況調査票!$F:$AR,27,FALSE)="国所管",VLOOKUP(A64,[7]令和3年度契約状況調査票!$F:$AR,21,FALSE),""))</f>
        <v/>
      </c>
      <c r="O64" s="19" t="str">
        <f>IF(A64="","",IF(AND(Q64="○",P64="分担契約/単価契約"),"単価契約"&amp;CHAR(10)&amp;"予定調達総額 "&amp;TEXT(VLOOKUP(A64,[7]令和3年度契約状況調査票!$F:$AR,15,FALSE),"#,##0円")&amp;"(B)"&amp;CHAR(10)&amp;"分担契約"&amp;CHAR(10)&amp;VLOOKUP(A64,[7]令和3年度契約状況調査票!$F:$AR,31,FALSE),IF(AND(Q64="○",P64="分担契約"),"分担契約"&amp;CHAR(10)&amp;"契約総額 "&amp;TEXT(VLOOKUP(A64,[7]令和3年度契約状況調査票!$F:$AR,15,FALSE),"#,##0円")&amp;"(B)"&amp;CHAR(10)&amp;VLOOKUP(A64,[7]令和3年度契約状況調査票!$F:$AR,31,FALSE),(IF(P64="分担契約/単価契約","単価契約"&amp;CHAR(10)&amp;"予定調達総額 "&amp;TEXT(VLOOKUP(A64,[7]令和3年度契約状況調査票!$F:$AR,15,FALSE),"#,##0円")&amp;CHAR(10)&amp;"分担契約"&amp;CHAR(10)&amp;VLOOKUP(A64,[7]令和3年度契約状況調査票!$F:$AR,31,FALSE),IF(P64="分担契約","分担契約"&amp;CHAR(10)&amp;"契約総額 "&amp;TEXT(VLOOKUP(A64,[7]令和3年度契約状況調査票!$F:$AR,15,FALSE),"#,##0円")&amp;CHAR(10)&amp;VLOOKUP(A64,[7]令和3年度契約状況調査票!$F:$AR,31,FALSE),IF(P64="単価契約","単価契約"&amp;CHAR(10)&amp;"予定調達総額 "&amp;TEXT(VLOOKUP(A64,[7]令和3年度契約状況調査票!$F:$AR,15,FALSE),"#,##0円")&amp;CHAR(10)&amp;VLOOKUP(A64,[7]令和3年度契約状況調査票!$F:$AR,31,FALSE),VLOOKUP(A64,[7]令和3年度契約状況調査票!$F:$AR,31,FALSE))))))))</f>
        <v/>
      </c>
      <c r="P64" s="9" t="str">
        <f>IF(A64="","",VLOOKUP(A64,[7]令和3年度契約状況調査票!$F:$BY,52,FALSE))</f>
        <v/>
      </c>
    </row>
    <row r="65" spans="1:16" s="9" customFormat="1" ht="67.5" customHeight="1">
      <c r="A65" s="10" t="str">
        <f>IF(MAX([7]令和3年度契約状況調査票!F60:F305)&gt;=ROW()-5,ROW()-5,"")</f>
        <v/>
      </c>
      <c r="B65" s="11" t="str">
        <f>IF(A65="","",VLOOKUP(A65,[7]令和3年度契約状況調査票!$F:$AR,4,FALSE))</f>
        <v/>
      </c>
      <c r="C65" s="12" t="str">
        <f>IF(A65="","",VLOOKUP(A65,[7]令和3年度契約状況調査票!$F:$AR,5,FALSE))</f>
        <v/>
      </c>
      <c r="D65" s="13" t="str">
        <f>IF(A65="","",VLOOKUP(A65,[7]令和3年度契約状況調査票!$F:$AR,8,FALSE))</f>
        <v/>
      </c>
      <c r="E65" s="11" t="str">
        <f>IF(A65="","",VLOOKUP(A65,[7]令和3年度契約状況調査票!$F:$AR,9,FALSE))</f>
        <v/>
      </c>
      <c r="F65" s="14" t="str">
        <f>IF(A65="","",VLOOKUP(A65,[7]令和3年度契約状況調査票!$F:$AR,10,FALSE))</f>
        <v/>
      </c>
      <c r="G65" s="15" t="str">
        <f>IF(A65="","",VLOOKUP(A65,[7]令和3年度契約状況調査票!$F:$AR,30,FALSE))</f>
        <v/>
      </c>
      <c r="H65" s="16" t="str">
        <f>IF(A65="","",IF(VLOOKUP(A65,[7]令和3年度契約状況調査票!$F:$AR,13,FALSE)="他官署で調達手続きを実施のため","他官署で調達手続きを実施のため",IF(VLOOKUP(A65,[7]令和3年度契約状況調査票!$F:$AR,20,FALSE)="②同種の他の契約の予定価格を類推されるおそれがあるため公表しない","同種の他の契約の予定価格を類推されるおそれがあるため公表しない",IF(VLOOKUP(A65,[7]令和3年度契約状況調査票!$F:$AR,20,FALSE)="－","－",IF(VLOOKUP(A65,[7]令和3年度契約状況調査票!$F:$AR,6,FALSE)&lt;&gt;"",TEXT(VLOOKUP(A65,[7]令和3年度契約状況調査票!$F:$AR,13,FALSE),"#,##0円")&amp;CHAR(10)&amp;"(A)",VLOOKUP(A65,[7]令和3年度契約状況調査票!$F:$AR,13,FALSE))))))</f>
        <v/>
      </c>
      <c r="I65" s="16" t="str">
        <f>IF(A65="","",VLOOKUP(A65,[7]令和3年度契約状況調査票!$F:$AR,14,FALSE))</f>
        <v/>
      </c>
      <c r="J65" s="17" t="str">
        <f>IF(A65="","",IF(VLOOKUP(A65,[7]令和3年度契約状況調査票!$F:$AR,13,FALSE)="他官署で調達手続きを実施のため","－",IF(VLOOKUP(A65,[7]令和3年度契約状況調査票!$F:$AR,20,FALSE)="②同種の他の契約の予定価格を類推されるおそれがあるため公表しない","－",IF(VLOOKUP(A65,[7]令和3年度契約状況調査票!$F:$AR,20,FALSE)="－","－",IF(VLOOKUP(A65,[7]令和3年度契約状況調査票!$F:$AR,6,FALSE)&lt;&gt;"",TEXT(VLOOKUP(A65,[7]令和3年度契約状況調査票!$F:$AR,16,FALSE),"#.0%")&amp;CHAR(10)&amp;"(B/A×100)",VLOOKUP(A65,[7]令和3年度契約状況調査票!$F:$AR,16,FALSE))))))</f>
        <v/>
      </c>
      <c r="K65" s="18"/>
      <c r="L65" s="17" t="str">
        <f>IF(A65="","",IF(VLOOKUP(A65,[7]令和3年度契約状況調査票!$F:$AR,26,FALSE)="①公益社団法人","公社",IF(VLOOKUP(A65,[7]令和3年度契約状況調査票!$F:$AR,26,FALSE)="②公益財団法人","公財","")))</f>
        <v/>
      </c>
      <c r="M65" s="17" t="str">
        <f>IF(A65="","",VLOOKUP(A65,[7]令和3年度契約状況調査票!$F:$AR,27,FALSE))</f>
        <v/>
      </c>
      <c r="N65" s="17" t="str">
        <f>IF(A65="","",IF(VLOOKUP(A65,[7]令和3年度契約状況調査票!$F:$AR,27,FALSE)="国所管",VLOOKUP(A65,[7]令和3年度契約状況調査票!$F:$AR,21,FALSE),""))</f>
        <v/>
      </c>
      <c r="O65" s="19" t="str">
        <f>IF(A65="","",IF(AND(Q65="○",P65="分担契約/単価契約"),"単価契約"&amp;CHAR(10)&amp;"予定調達総額 "&amp;TEXT(VLOOKUP(A65,[7]令和3年度契約状況調査票!$F:$AR,15,FALSE),"#,##0円")&amp;"(B)"&amp;CHAR(10)&amp;"分担契約"&amp;CHAR(10)&amp;VLOOKUP(A65,[7]令和3年度契約状況調査票!$F:$AR,31,FALSE),IF(AND(Q65="○",P65="分担契約"),"分担契約"&amp;CHAR(10)&amp;"契約総額 "&amp;TEXT(VLOOKUP(A65,[7]令和3年度契約状況調査票!$F:$AR,15,FALSE),"#,##0円")&amp;"(B)"&amp;CHAR(10)&amp;VLOOKUP(A65,[7]令和3年度契約状況調査票!$F:$AR,31,FALSE),(IF(P65="分担契約/単価契約","単価契約"&amp;CHAR(10)&amp;"予定調達総額 "&amp;TEXT(VLOOKUP(A65,[7]令和3年度契約状況調査票!$F:$AR,15,FALSE),"#,##0円")&amp;CHAR(10)&amp;"分担契約"&amp;CHAR(10)&amp;VLOOKUP(A65,[7]令和3年度契約状況調査票!$F:$AR,31,FALSE),IF(P65="分担契約","分担契約"&amp;CHAR(10)&amp;"契約総額 "&amp;TEXT(VLOOKUP(A65,[7]令和3年度契約状況調査票!$F:$AR,15,FALSE),"#,##0円")&amp;CHAR(10)&amp;VLOOKUP(A65,[7]令和3年度契約状況調査票!$F:$AR,31,FALSE),IF(P65="単価契約","単価契約"&amp;CHAR(10)&amp;"予定調達総額 "&amp;TEXT(VLOOKUP(A65,[7]令和3年度契約状況調査票!$F:$AR,15,FALSE),"#,##0円")&amp;CHAR(10)&amp;VLOOKUP(A65,[7]令和3年度契約状況調査票!$F:$AR,31,FALSE),VLOOKUP(A65,[7]令和3年度契約状況調査票!$F:$AR,31,FALSE))))))))</f>
        <v/>
      </c>
      <c r="P65" s="9" t="str">
        <f>IF(A65="","",VLOOKUP(A65,[7]令和3年度契約状況調査票!$F:$BY,52,FALSE))</f>
        <v/>
      </c>
    </row>
    <row r="66" spans="1:16" s="9" customFormat="1" ht="67.5" customHeight="1">
      <c r="A66" s="10" t="str">
        <f>IF(MAX([7]令和3年度契約状況調査票!F61:F306)&gt;=ROW()-5,ROW()-5,"")</f>
        <v/>
      </c>
      <c r="B66" s="11" t="str">
        <f>IF(A66="","",VLOOKUP(A66,[7]令和3年度契約状況調査票!$F:$AR,4,FALSE))</f>
        <v/>
      </c>
      <c r="C66" s="12" t="str">
        <f>IF(A66="","",VLOOKUP(A66,[7]令和3年度契約状況調査票!$F:$AR,5,FALSE))</f>
        <v/>
      </c>
      <c r="D66" s="13" t="str">
        <f>IF(A66="","",VLOOKUP(A66,[7]令和3年度契約状況調査票!$F:$AR,8,FALSE))</f>
        <v/>
      </c>
      <c r="E66" s="11" t="str">
        <f>IF(A66="","",VLOOKUP(A66,[7]令和3年度契約状況調査票!$F:$AR,9,FALSE))</f>
        <v/>
      </c>
      <c r="F66" s="14" t="str">
        <f>IF(A66="","",VLOOKUP(A66,[7]令和3年度契約状況調査票!$F:$AR,10,FALSE))</f>
        <v/>
      </c>
      <c r="G66" s="15" t="str">
        <f>IF(A66="","",VLOOKUP(A66,[7]令和3年度契約状況調査票!$F:$AR,30,FALSE))</f>
        <v/>
      </c>
      <c r="H66" s="16" t="str">
        <f>IF(A66="","",IF(VLOOKUP(A66,[7]令和3年度契約状況調査票!$F:$AR,13,FALSE)="他官署で調達手続きを実施のため","他官署で調達手続きを実施のため",IF(VLOOKUP(A66,[7]令和3年度契約状況調査票!$F:$AR,20,FALSE)="②同種の他の契約の予定価格を類推されるおそれがあるため公表しない","同種の他の契約の予定価格を類推されるおそれがあるため公表しない",IF(VLOOKUP(A66,[7]令和3年度契約状況調査票!$F:$AR,20,FALSE)="－","－",IF(VLOOKUP(A66,[7]令和3年度契約状況調査票!$F:$AR,6,FALSE)&lt;&gt;"",TEXT(VLOOKUP(A66,[7]令和3年度契約状況調査票!$F:$AR,13,FALSE),"#,##0円")&amp;CHAR(10)&amp;"(A)",VLOOKUP(A66,[7]令和3年度契約状況調査票!$F:$AR,13,FALSE))))))</f>
        <v/>
      </c>
      <c r="I66" s="16" t="str">
        <f>IF(A66="","",VLOOKUP(A66,[7]令和3年度契約状況調査票!$F:$AR,14,FALSE))</f>
        <v/>
      </c>
      <c r="J66" s="17" t="str">
        <f>IF(A66="","",IF(VLOOKUP(A66,[7]令和3年度契約状況調査票!$F:$AR,13,FALSE)="他官署で調達手続きを実施のため","－",IF(VLOOKUP(A66,[7]令和3年度契約状況調査票!$F:$AR,20,FALSE)="②同種の他の契約の予定価格を類推されるおそれがあるため公表しない","－",IF(VLOOKUP(A66,[7]令和3年度契約状況調査票!$F:$AR,20,FALSE)="－","－",IF(VLOOKUP(A66,[7]令和3年度契約状況調査票!$F:$AR,6,FALSE)&lt;&gt;"",TEXT(VLOOKUP(A66,[7]令和3年度契約状況調査票!$F:$AR,16,FALSE),"#.0%")&amp;CHAR(10)&amp;"(B/A×100)",VLOOKUP(A66,[7]令和3年度契約状況調査票!$F:$AR,16,FALSE))))))</f>
        <v/>
      </c>
      <c r="K66" s="18"/>
      <c r="L66" s="17" t="str">
        <f>IF(A66="","",IF(VLOOKUP(A66,[7]令和3年度契約状況調査票!$F:$AR,26,FALSE)="①公益社団法人","公社",IF(VLOOKUP(A66,[7]令和3年度契約状況調査票!$F:$AR,26,FALSE)="②公益財団法人","公財","")))</f>
        <v/>
      </c>
      <c r="M66" s="17" t="str">
        <f>IF(A66="","",VLOOKUP(A66,[7]令和3年度契約状況調査票!$F:$AR,27,FALSE))</f>
        <v/>
      </c>
      <c r="N66" s="17" t="str">
        <f>IF(A66="","",IF(VLOOKUP(A66,[7]令和3年度契約状況調査票!$F:$AR,27,FALSE)="国所管",VLOOKUP(A66,[7]令和3年度契約状況調査票!$F:$AR,21,FALSE),""))</f>
        <v/>
      </c>
      <c r="O66" s="19" t="str">
        <f>IF(A66="","",IF(AND(Q66="○",P66="分担契約/単価契約"),"単価契約"&amp;CHAR(10)&amp;"予定調達総額 "&amp;TEXT(VLOOKUP(A66,[7]令和3年度契約状況調査票!$F:$AR,15,FALSE),"#,##0円")&amp;"(B)"&amp;CHAR(10)&amp;"分担契約"&amp;CHAR(10)&amp;VLOOKUP(A66,[7]令和3年度契約状況調査票!$F:$AR,31,FALSE),IF(AND(Q66="○",P66="分担契約"),"分担契約"&amp;CHAR(10)&amp;"契約総額 "&amp;TEXT(VLOOKUP(A66,[7]令和3年度契約状況調査票!$F:$AR,15,FALSE),"#,##0円")&amp;"(B)"&amp;CHAR(10)&amp;VLOOKUP(A66,[7]令和3年度契約状況調査票!$F:$AR,31,FALSE),(IF(P66="分担契約/単価契約","単価契約"&amp;CHAR(10)&amp;"予定調達総額 "&amp;TEXT(VLOOKUP(A66,[7]令和3年度契約状況調査票!$F:$AR,15,FALSE),"#,##0円")&amp;CHAR(10)&amp;"分担契約"&amp;CHAR(10)&amp;VLOOKUP(A66,[7]令和3年度契約状況調査票!$F:$AR,31,FALSE),IF(P66="分担契約","分担契約"&amp;CHAR(10)&amp;"契約総額 "&amp;TEXT(VLOOKUP(A66,[7]令和3年度契約状況調査票!$F:$AR,15,FALSE),"#,##0円")&amp;CHAR(10)&amp;VLOOKUP(A66,[7]令和3年度契約状況調査票!$F:$AR,31,FALSE),IF(P66="単価契約","単価契約"&amp;CHAR(10)&amp;"予定調達総額 "&amp;TEXT(VLOOKUP(A66,[7]令和3年度契約状況調査票!$F:$AR,15,FALSE),"#,##0円")&amp;CHAR(10)&amp;VLOOKUP(A66,[7]令和3年度契約状況調査票!$F:$AR,31,FALSE),VLOOKUP(A66,[7]令和3年度契約状況調査票!$F:$AR,31,FALSE))))))))</f>
        <v/>
      </c>
      <c r="P66" s="9" t="str">
        <f>IF(A66="","",VLOOKUP(A66,[7]令和3年度契約状況調査票!$F:$BY,52,FALSE))</f>
        <v/>
      </c>
    </row>
    <row r="67" spans="1:16" s="9" customFormat="1" ht="67.5" customHeight="1">
      <c r="A67" s="10" t="str">
        <f>IF(MAX([7]令和3年度契約状況調査票!F62:F307)&gt;=ROW()-5,ROW()-5,"")</f>
        <v/>
      </c>
      <c r="B67" s="11" t="str">
        <f>IF(A67="","",VLOOKUP(A67,[7]令和3年度契約状況調査票!$F:$AR,4,FALSE))</f>
        <v/>
      </c>
      <c r="C67" s="12" t="str">
        <f>IF(A67="","",VLOOKUP(A67,[7]令和3年度契約状況調査票!$F:$AR,5,FALSE))</f>
        <v/>
      </c>
      <c r="D67" s="13" t="str">
        <f>IF(A67="","",VLOOKUP(A67,[7]令和3年度契約状況調査票!$F:$AR,8,FALSE))</f>
        <v/>
      </c>
      <c r="E67" s="11" t="str">
        <f>IF(A67="","",VLOOKUP(A67,[7]令和3年度契約状況調査票!$F:$AR,9,FALSE))</f>
        <v/>
      </c>
      <c r="F67" s="14" t="str">
        <f>IF(A67="","",VLOOKUP(A67,[7]令和3年度契約状況調査票!$F:$AR,10,FALSE))</f>
        <v/>
      </c>
      <c r="G67" s="15" t="str">
        <f>IF(A67="","",VLOOKUP(A67,[7]令和3年度契約状況調査票!$F:$AR,30,FALSE))</f>
        <v/>
      </c>
      <c r="H67" s="16" t="str">
        <f>IF(A67="","",IF(VLOOKUP(A67,[7]令和3年度契約状況調査票!$F:$AR,13,FALSE)="他官署で調達手続きを実施のため","他官署で調達手続きを実施のため",IF(VLOOKUP(A67,[7]令和3年度契約状況調査票!$F:$AR,20,FALSE)="②同種の他の契約の予定価格を類推されるおそれがあるため公表しない","同種の他の契約の予定価格を類推されるおそれがあるため公表しない",IF(VLOOKUP(A67,[7]令和3年度契約状況調査票!$F:$AR,20,FALSE)="－","－",IF(VLOOKUP(A67,[7]令和3年度契約状況調査票!$F:$AR,6,FALSE)&lt;&gt;"",TEXT(VLOOKUP(A67,[7]令和3年度契約状況調査票!$F:$AR,13,FALSE),"#,##0円")&amp;CHAR(10)&amp;"(A)",VLOOKUP(A67,[7]令和3年度契約状況調査票!$F:$AR,13,FALSE))))))</f>
        <v/>
      </c>
      <c r="I67" s="16" t="str">
        <f>IF(A67="","",VLOOKUP(A67,[7]令和3年度契約状況調査票!$F:$AR,14,FALSE))</f>
        <v/>
      </c>
      <c r="J67" s="17" t="str">
        <f>IF(A67="","",IF(VLOOKUP(A67,[7]令和3年度契約状況調査票!$F:$AR,13,FALSE)="他官署で調達手続きを実施のため","－",IF(VLOOKUP(A67,[7]令和3年度契約状況調査票!$F:$AR,20,FALSE)="②同種の他の契約の予定価格を類推されるおそれがあるため公表しない","－",IF(VLOOKUP(A67,[7]令和3年度契約状況調査票!$F:$AR,20,FALSE)="－","－",IF(VLOOKUP(A67,[7]令和3年度契約状況調査票!$F:$AR,6,FALSE)&lt;&gt;"",TEXT(VLOOKUP(A67,[7]令和3年度契約状況調査票!$F:$AR,16,FALSE),"#.0%")&amp;CHAR(10)&amp;"(B/A×100)",VLOOKUP(A67,[7]令和3年度契約状況調査票!$F:$AR,16,FALSE))))))</f>
        <v/>
      </c>
      <c r="K67" s="18"/>
      <c r="L67" s="17" t="str">
        <f>IF(A67="","",IF(VLOOKUP(A67,[7]令和3年度契約状況調査票!$F:$AR,26,FALSE)="①公益社団法人","公社",IF(VLOOKUP(A67,[7]令和3年度契約状況調査票!$F:$AR,26,FALSE)="②公益財団法人","公財","")))</f>
        <v/>
      </c>
      <c r="M67" s="17" t="str">
        <f>IF(A67="","",VLOOKUP(A67,[7]令和3年度契約状況調査票!$F:$AR,27,FALSE))</f>
        <v/>
      </c>
      <c r="N67" s="17" t="str">
        <f>IF(A67="","",IF(VLOOKUP(A67,[7]令和3年度契約状況調査票!$F:$AR,27,FALSE)="国所管",VLOOKUP(A67,[7]令和3年度契約状況調査票!$F:$AR,21,FALSE),""))</f>
        <v/>
      </c>
      <c r="O67" s="19" t="str">
        <f>IF(A67="","",IF(AND(Q67="○",P67="分担契約/単価契約"),"単価契約"&amp;CHAR(10)&amp;"予定調達総額 "&amp;TEXT(VLOOKUP(A67,[7]令和3年度契約状況調査票!$F:$AR,15,FALSE),"#,##0円")&amp;"(B)"&amp;CHAR(10)&amp;"分担契約"&amp;CHAR(10)&amp;VLOOKUP(A67,[7]令和3年度契約状況調査票!$F:$AR,31,FALSE),IF(AND(Q67="○",P67="分担契約"),"分担契約"&amp;CHAR(10)&amp;"契約総額 "&amp;TEXT(VLOOKUP(A67,[7]令和3年度契約状況調査票!$F:$AR,15,FALSE),"#,##0円")&amp;"(B)"&amp;CHAR(10)&amp;VLOOKUP(A67,[7]令和3年度契約状況調査票!$F:$AR,31,FALSE),(IF(P67="分担契約/単価契約","単価契約"&amp;CHAR(10)&amp;"予定調達総額 "&amp;TEXT(VLOOKUP(A67,[7]令和3年度契約状況調査票!$F:$AR,15,FALSE),"#,##0円")&amp;CHAR(10)&amp;"分担契約"&amp;CHAR(10)&amp;VLOOKUP(A67,[7]令和3年度契約状況調査票!$F:$AR,31,FALSE),IF(P67="分担契約","分担契約"&amp;CHAR(10)&amp;"契約総額 "&amp;TEXT(VLOOKUP(A67,[7]令和3年度契約状況調査票!$F:$AR,15,FALSE),"#,##0円")&amp;CHAR(10)&amp;VLOOKUP(A67,[7]令和3年度契約状況調査票!$F:$AR,31,FALSE),IF(P67="単価契約","単価契約"&amp;CHAR(10)&amp;"予定調達総額 "&amp;TEXT(VLOOKUP(A67,[7]令和3年度契約状況調査票!$F:$AR,15,FALSE),"#,##0円")&amp;CHAR(10)&amp;VLOOKUP(A67,[7]令和3年度契約状況調査票!$F:$AR,31,FALSE),VLOOKUP(A67,[7]令和3年度契約状況調査票!$F:$AR,31,FALSE))))))))</f>
        <v/>
      </c>
      <c r="P67" s="9" t="str">
        <f>IF(A67="","",VLOOKUP(A67,[7]令和3年度契約状況調査票!$F:$BY,52,FALSE))</f>
        <v/>
      </c>
    </row>
    <row r="68" spans="1:16" s="9" customFormat="1" ht="67.5" customHeight="1">
      <c r="A68" s="10" t="str">
        <f>IF(MAX([7]令和3年度契約状況調査票!F63:F308)&gt;=ROW()-5,ROW()-5,"")</f>
        <v/>
      </c>
      <c r="B68" s="11" t="str">
        <f>IF(A68="","",VLOOKUP(A68,[7]令和3年度契約状況調査票!$F:$AR,4,FALSE))</f>
        <v/>
      </c>
      <c r="C68" s="12" t="str">
        <f>IF(A68="","",VLOOKUP(A68,[7]令和3年度契約状況調査票!$F:$AR,5,FALSE))</f>
        <v/>
      </c>
      <c r="D68" s="13" t="str">
        <f>IF(A68="","",VLOOKUP(A68,[7]令和3年度契約状況調査票!$F:$AR,8,FALSE))</f>
        <v/>
      </c>
      <c r="E68" s="11" t="str">
        <f>IF(A68="","",VLOOKUP(A68,[7]令和3年度契約状況調査票!$F:$AR,9,FALSE))</f>
        <v/>
      </c>
      <c r="F68" s="14" t="str">
        <f>IF(A68="","",VLOOKUP(A68,[7]令和3年度契約状況調査票!$F:$AR,10,FALSE))</f>
        <v/>
      </c>
      <c r="G68" s="15" t="str">
        <f>IF(A68="","",VLOOKUP(A68,[7]令和3年度契約状況調査票!$F:$AR,30,FALSE))</f>
        <v/>
      </c>
      <c r="H68" s="16" t="str">
        <f>IF(A68="","",IF(VLOOKUP(A68,[7]令和3年度契約状況調査票!$F:$AR,13,FALSE)="他官署で調達手続きを実施のため","他官署で調達手続きを実施のため",IF(VLOOKUP(A68,[7]令和3年度契約状況調査票!$F:$AR,20,FALSE)="②同種の他の契約の予定価格を類推されるおそれがあるため公表しない","同種の他の契約の予定価格を類推されるおそれがあるため公表しない",IF(VLOOKUP(A68,[7]令和3年度契約状況調査票!$F:$AR,20,FALSE)="－","－",IF(VLOOKUP(A68,[7]令和3年度契約状況調査票!$F:$AR,6,FALSE)&lt;&gt;"",TEXT(VLOOKUP(A68,[7]令和3年度契約状況調査票!$F:$AR,13,FALSE),"#,##0円")&amp;CHAR(10)&amp;"(A)",VLOOKUP(A68,[7]令和3年度契約状況調査票!$F:$AR,13,FALSE))))))</f>
        <v/>
      </c>
      <c r="I68" s="16" t="str">
        <f>IF(A68="","",VLOOKUP(A68,[7]令和3年度契約状況調査票!$F:$AR,14,FALSE))</f>
        <v/>
      </c>
      <c r="J68" s="17" t="str">
        <f>IF(A68="","",IF(VLOOKUP(A68,[7]令和3年度契約状況調査票!$F:$AR,13,FALSE)="他官署で調達手続きを実施のため","－",IF(VLOOKUP(A68,[7]令和3年度契約状況調査票!$F:$AR,20,FALSE)="②同種の他の契約の予定価格を類推されるおそれがあるため公表しない","－",IF(VLOOKUP(A68,[7]令和3年度契約状況調査票!$F:$AR,20,FALSE)="－","－",IF(VLOOKUP(A68,[7]令和3年度契約状況調査票!$F:$AR,6,FALSE)&lt;&gt;"",TEXT(VLOOKUP(A68,[7]令和3年度契約状況調査票!$F:$AR,16,FALSE),"#.0%")&amp;CHAR(10)&amp;"(B/A×100)",VLOOKUP(A68,[7]令和3年度契約状況調査票!$F:$AR,16,FALSE))))))</f>
        <v/>
      </c>
      <c r="K68" s="18"/>
      <c r="L68" s="17" t="str">
        <f>IF(A68="","",IF(VLOOKUP(A68,[7]令和3年度契約状況調査票!$F:$AR,26,FALSE)="①公益社団法人","公社",IF(VLOOKUP(A68,[7]令和3年度契約状況調査票!$F:$AR,26,FALSE)="②公益財団法人","公財","")))</f>
        <v/>
      </c>
      <c r="M68" s="17" t="str">
        <f>IF(A68="","",VLOOKUP(A68,[7]令和3年度契約状況調査票!$F:$AR,27,FALSE))</f>
        <v/>
      </c>
      <c r="N68" s="17" t="str">
        <f>IF(A68="","",IF(VLOOKUP(A68,[7]令和3年度契約状況調査票!$F:$AR,27,FALSE)="国所管",VLOOKUP(A68,[7]令和3年度契約状況調査票!$F:$AR,21,FALSE),""))</f>
        <v/>
      </c>
      <c r="O68" s="19" t="str">
        <f>IF(A68="","",IF(AND(Q68="○",P68="分担契約/単価契約"),"単価契約"&amp;CHAR(10)&amp;"予定調達総額 "&amp;TEXT(VLOOKUP(A68,[7]令和3年度契約状況調査票!$F:$AR,15,FALSE),"#,##0円")&amp;"(B)"&amp;CHAR(10)&amp;"分担契約"&amp;CHAR(10)&amp;VLOOKUP(A68,[7]令和3年度契約状況調査票!$F:$AR,31,FALSE),IF(AND(Q68="○",P68="分担契約"),"分担契約"&amp;CHAR(10)&amp;"契約総額 "&amp;TEXT(VLOOKUP(A68,[7]令和3年度契約状況調査票!$F:$AR,15,FALSE),"#,##0円")&amp;"(B)"&amp;CHAR(10)&amp;VLOOKUP(A68,[7]令和3年度契約状況調査票!$F:$AR,31,FALSE),(IF(P68="分担契約/単価契約","単価契約"&amp;CHAR(10)&amp;"予定調達総額 "&amp;TEXT(VLOOKUP(A68,[7]令和3年度契約状況調査票!$F:$AR,15,FALSE),"#,##0円")&amp;CHAR(10)&amp;"分担契約"&amp;CHAR(10)&amp;VLOOKUP(A68,[7]令和3年度契約状況調査票!$F:$AR,31,FALSE),IF(P68="分担契約","分担契約"&amp;CHAR(10)&amp;"契約総額 "&amp;TEXT(VLOOKUP(A68,[7]令和3年度契約状況調査票!$F:$AR,15,FALSE),"#,##0円")&amp;CHAR(10)&amp;VLOOKUP(A68,[7]令和3年度契約状況調査票!$F:$AR,31,FALSE),IF(P68="単価契約","単価契約"&amp;CHAR(10)&amp;"予定調達総額 "&amp;TEXT(VLOOKUP(A68,[7]令和3年度契約状況調査票!$F:$AR,15,FALSE),"#,##0円")&amp;CHAR(10)&amp;VLOOKUP(A68,[7]令和3年度契約状況調査票!$F:$AR,31,FALSE),VLOOKUP(A68,[7]令和3年度契約状況調査票!$F:$AR,31,FALSE))))))))</f>
        <v/>
      </c>
      <c r="P68" s="9" t="str">
        <f>IF(A68="","",VLOOKUP(A68,[7]令和3年度契約状況調査票!$F:$BY,52,FALSE))</f>
        <v/>
      </c>
    </row>
    <row r="69" spans="1:16" s="9" customFormat="1" ht="67.5" customHeight="1">
      <c r="A69" s="10" t="str">
        <f>IF(MAX([7]令和3年度契約状況調査票!F64:F309)&gt;=ROW()-5,ROW()-5,"")</f>
        <v/>
      </c>
      <c r="B69" s="11" t="str">
        <f>IF(A69="","",VLOOKUP(A69,[7]令和3年度契約状況調査票!$F:$AR,4,FALSE))</f>
        <v/>
      </c>
      <c r="C69" s="12" t="str">
        <f>IF(A69="","",VLOOKUP(A69,[7]令和3年度契約状況調査票!$F:$AR,5,FALSE))</f>
        <v/>
      </c>
      <c r="D69" s="13" t="str">
        <f>IF(A69="","",VLOOKUP(A69,[7]令和3年度契約状況調査票!$F:$AR,8,FALSE))</f>
        <v/>
      </c>
      <c r="E69" s="11" t="str">
        <f>IF(A69="","",VLOOKUP(A69,[7]令和3年度契約状況調査票!$F:$AR,9,FALSE))</f>
        <v/>
      </c>
      <c r="F69" s="14" t="str">
        <f>IF(A69="","",VLOOKUP(A69,[7]令和3年度契約状況調査票!$F:$AR,10,FALSE))</f>
        <v/>
      </c>
      <c r="G69" s="15" t="str">
        <f>IF(A69="","",VLOOKUP(A69,[7]令和3年度契約状況調査票!$F:$AR,30,FALSE))</f>
        <v/>
      </c>
      <c r="H69" s="16" t="str">
        <f>IF(A69="","",IF(VLOOKUP(A69,[7]令和3年度契約状況調査票!$F:$AR,13,FALSE)="他官署で調達手続きを実施のため","他官署で調達手続きを実施のため",IF(VLOOKUP(A69,[7]令和3年度契約状況調査票!$F:$AR,20,FALSE)="②同種の他の契約の予定価格を類推されるおそれがあるため公表しない","同種の他の契約の予定価格を類推されるおそれがあるため公表しない",IF(VLOOKUP(A69,[7]令和3年度契約状況調査票!$F:$AR,20,FALSE)="－","－",IF(VLOOKUP(A69,[7]令和3年度契約状況調査票!$F:$AR,6,FALSE)&lt;&gt;"",TEXT(VLOOKUP(A69,[7]令和3年度契約状況調査票!$F:$AR,13,FALSE),"#,##0円")&amp;CHAR(10)&amp;"(A)",VLOOKUP(A69,[7]令和3年度契約状況調査票!$F:$AR,13,FALSE))))))</f>
        <v/>
      </c>
      <c r="I69" s="16" t="str">
        <f>IF(A69="","",VLOOKUP(A69,[7]令和3年度契約状況調査票!$F:$AR,14,FALSE))</f>
        <v/>
      </c>
      <c r="J69" s="17" t="str">
        <f>IF(A69="","",IF(VLOOKUP(A69,[7]令和3年度契約状況調査票!$F:$AR,13,FALSE)="他官署で調達手続きを実施のため","－",IF(VLOOKUP(A69,[7]令和3年度契約状況調査票!$F:$AR,20,FALSE)="②同種の他の契約の予定価格を類推されるおそれがあるため公表しない","－",IF(VLOOKUP(A69,[7]令和3年度契約状況調査票!$F:$AR,20,FALSE)="－","－",IF(VLOOKUP(A69,[7]令和3年度契約状況調査票!$F:$AR,6,FALSE)&lt;&gt;"",TEXT(VLOOKUP(A69,[7]令和3年度契約状況調査票!$F:$AR,16,FALSE),"#.0%")&amp;CHAR(10)&amp;"(B/A×100)",VLOOKUP(A69,[7]令和3年度契約状況調査票!$F:$AR,16,FALSE))))))</f>
        <v/>
      </c>
      <c r="K69" s="18"/>
      <c r="L69" s="17" t="str">
        <f>IF(A69="","",IF(VLOOKUP(A69,[7]令和3年度契約状況調査票!$F:$AR,26,FALSE)="①公益社団法人","公社",IF(VLOOKUP(A69,[7]令和3年度契約状況調査票!$F:$AR,26,FALSE)="②公益財団法人","公財","")))</f>
        <v/>
      </c>
      <c r="M69" s="17" t="str">
        <f>IF(A69="","",VLOOKUP(A69,[7]令和3年度契約状況調査票!$F:$AR,27,FALSE))</f>
        <v/>
      </c>
      <c r="N69" s="17" t="str">
        <f>IF(A69="","",IF(VLOOKUP(A69,[7]令和3年度契約状況調査票!$F:$AR,27,FALSE)="国所管",VLOOKUP(A69,[7]令和3年度契約状況調査票!$F:$AR,21,FALSE),""))</f>
        <v/>
      </c>
      <c r="O69" s="19" t="str">
        <f>IF(A69="","",IF(AND(Q69="○",P69="分担契約/単価契約"),"単価契約"&amp;CHAR(10)&amp;"予定調達総額 "&amp;TEXT(VLOOKUP(A69,[7]令和3年度契約状況調査票!$F:$AR,15,FALSE),"#,##0円")&amp;"(B)"&amp;CHAR(10)&amp;"分担契約"&amp;CHAR(10)&amp;VLOOKUP(A69,[7]令和3年度契約状況調査票!$F:$AR,31,FALSE),IF(AND(Q69="○",P69="分担契約"),"分担契約"&amp;CHAR(10)&amp;"契約総額 "&amp;TEXT(VLOOKUP(A69,[7]令和3年度契約状況調査票!$F:$AR,15,FALSE),"#,##0円")&amp;"(B)"&amp;CHAR(10)&amp;VLOOKUP(A69,[7]令和3年度契約状況調査票!$F:$AR,31,FALSE),(IF(P69="分担契約/単価契約","単価契約"&amp;CHAR(10)&amp;"予定調達総額 "&amp;TEXT(VLOOKUP(A69,[7]令和3年度契約状況調査票!$F:$AR,15,FALSE),"#,##0円")&amp;CHAR(10)&amp;"分担契約"&amp;CHAR(10)&amp;VLOOKUP(A69,[7]令和3年度契約状況調査票!$F:$AR,31,FALSE),IF(P69="分担契約","分担契約"&amp;CHAR(10)&amp;"契約総額 "&amp;TEXT(VLOOKUP(A69,[7]令和3年度契約状況調査票!$F:$AR,15,FALSE),"#,##0円")&amp;CHAR(10)&amp;VLOOKUP(A69,[7]令和3年度契約状況調査票!$F:$AR,31,FALSE),IF(P69="単価契約","単価契約"&amp;CHAR(10)&amp;"予定調達総額 "&amp;TEXT(VLOOKUP(A69,[7]令和3年度契約状況調査票!$F:$AR,15,FALSE),"#,##0円")&amp;CHAR(10)&amp;VLOOKUP(A69,[7]令和3年度契約状況調査票!$F:$AR,31,FALSE),VLOOKUP(A69,[7]令和3年度契約状況調査票!$F:$AR,31,FALSE))))))))</f>
        <v/>
      </c>
      <c r="P69" s="9" t="str">
        <f>IF(A69="","",VLOOKUP(A69,[7]令和3年度契約状況調査票!$F:$BY,52,FALSE))</f>
        <v/>
      </c>
    </row>
    <row r="70" spans="1:16" s="9" customFormat="1" ht="67.5" customHeight="1">
      <c r="A70" s="10" t="str">
        <f>IF(MAX([7]令和3年度契約状況調査票!F65:F310)&gt;=ROW()-5,ROW()-5,"")</f>
        <v/>
      </c>
      <c r="B70" s="11" t="str">
        <f>IF(A70="","",VLOOKUP(A70,[7]令和3年度契約状況調査票!$F:$AR,4,FALSE))</f>
        <v/>
      </c>
      <c r="C70" s="12" t="str">
        <f>IF(A70="","",VLOOKUP(A70,[7]令和3年度契約状況調査票!$F:$AR,5,FALSE))</f>
        <v/>
      </c>
      <c r="D70" s="13" t="str">
        <f>IF(A70="","",VLOOKUP(A70,[7]令和3年度契約状況調査票!$F:$AR,8,FALSE))</f>
        <v/>
      </c>
      <c r="E70" s="11" t="str">
        <f>IF(A70="","",VLOOKUP(A70,[7]令和3年度契約状況調査票!$F:$AR,9,FALSE))</f>
        <v/>
      </c>
      <c r="F70" s="14" t="str">
        <f>IF(A70="","",VLOOKUP(A70,[7]令和3年度契約状況調査票!$F:$AR,10,FALSE))</f>
        <v/>
      </c>
      <c r="G70" s="15" t="str">
        <f>IF(A70="","",VLOOKUP(A70,[7]令和3年度契約状況調査票!$F:$AR,30,FALSE))</f>
        <v/>
      </c>
      <c r="H70" s="16" t="str">
        <f>IF(A70="","",IF(VLOOKUP(A70,[7]令和3年度契約状況調査票!$F:$AR,13,FALSE)="他官署で調達手続きを実施のため","他官署で調達手続きを実施のため",IF(VLOOKUP(A70,[7]令和3年度契約状況調査票!$F:$AR,20,FALSE)="②同種の他の契約の予定価格を類推されるおそれがあるため公表しない","同種の他の契約の予定価格を類推されるおそれがあるため公表しない",IF(VLOOKUP(A70,[7]令和3年度契約状況調査票!$F:$AR,20,FALSE)="－","－",IF(VLOOKUP(A70,[7]令和3年度契約状況調査票!$F:$AR,6,FALSE)&lt;&gt;"",TEXT(VLOOKUP(A70,[7]令和3年度契約状況調査票!$F:$AR,13,FALSE),"#,##0円")&amp;CHAR(10)&amp;"(A)",VLOOKUP(A70,[7]令和3年度契約状況調査票!$F:$AR,13,FALSE))))))</f>
        <v/>
      </c>
      <c r="I70" s="16" t="str">
        <f>IF(A70="","",VLOOKUP(A70,[7]令和3年度契約状況調査票!$F:$AR,14,FALSE))</f>
        <v/>
      </c>
      <c r="J70" s="17" t="str">
        <f>IF(A70="","",IF(VLOOKUP(A70,[7]令和3年度契約状況調査票!$F:$AR,13,FALSE)="他官署で調達手続きを実施のため","－",IF(VLOOKUP(A70,[7]令和3年度契約状況調査票!$F:$AR,20,FALSE)="②同種の他の契約の予定価格を類推されるおそれがあるため公表しない","－",IF(VLOOKUP(A70,[7]令和3年度契約状況調査票!$F:$AR,20,FALSE)="－","－",IF(VLOOKUP(A70,[7]令和3年度契約状況調査票!$F:$AR,6,FALSE)&lt;&gt;"",TEXT(VLOOKUP(A70,[7]令和3年度契約状況調査票!$F:$AR,16,FALSE),"#.0%")&amp;CHAR(10)&amp;"(B/A×100)",VLOOKUP(A70,[7]令和3年度契約状況調査票!$F:$AR,16,FALSE))))))</f>
        <v/>
      </c>
      <c r="K70" s="18"/>
      <c r="L70" s="17" t="str">
        <f>IF(A70="","",IF(VLOOKUP(A70,[7]令和3年度契約状況調査票!$F:$AR,26,FALSE)="①公益社団法人","公社",IF(VLOOKUP(A70,[7]令和3年度契約状況調査票!$F:$AR,26,FALSE)="②公益財団法人","公財","")))</f>
        <v/>
      </c>
      <c r="M70" s="17" t="str">
        <f>IF(A70="","",VLOOKUP(A70,[7]令和3年度契約状況調査票!$F:$AR,27,FALSE))</f>
        <v/>
      </c>
      <c r="N70" s="17" t="str">
        <f>IF(A70="","",IF(VLOOKUP(A70,[7]令和3年度契約状況調査票!$F:$AR,27,FALSE)="国所管",VLOOKUP(A70,[7]令和3年度契約状況調査票!$F:$AR,21,FALSE),""))</f>
        <v/>
      </c>
      <c r="O70" s="19" t="str">
        <f>IF(A70="","",IF(AND(Q70="○",P70="分担契約/単価契約"),"単価契約"&amp;CHAR(10)&amp;"予定調達総額 "&amp;TEXT(VLOOKUP(A70,[7]令和3年度契約状況調査票!$F:$AR,15,FALSE),"#,##0円")&amp;"(B)"&amp;CHAR(10)&amp;"分担契約"&amp;CHAR(10)&amp;VLOOKUP(A70,[7]令和3年度契約状況調査票!$F:$AR,31,FALSE),IF(AND(Q70="○",P70="分担契約"),"分担契約"&amp;CHAR(10)&amp;"契約総額 "&amp;TEXT(VLOOKUP(A70,[7]令和3年度契約状況調査票!$F:$AR,15,FALSE),"#,##0円")&amp;"(B)"&amp;CHAR(10)&amp;VLOOKUP(A70,[7]令和3年度契約状況調査票!$F:$AR,31,FALSE),(IF(P70="分担契約/単価契約","単価契約"&amp;CHAR(10)&amp;"予定調達総額 "&amp;TEXT(VLOOKUP(A70,[7]令和3年度契約状況調査票!$F:$AR,15,FALSE),"#,##0円")&amp;CHAR(10)&amp;"分担契約"&amp;CHAR(10)&amp;VLOOKUP(A70,[7]令和3年度契約状況調査票!$F:$AR,31,FALSE),IF(P70="分担契約","分担契約"&amp;CHAR(10)&amp;"契約総額 "&amp;TEXT(VLOOKUP(A70,[7]令和3年度契約状況調査票!$F:$AR,15,FALSE),"#,##0円")&amp;CHAR(10)&amp;VLOOKUP(A70,[7]令和3年度契約状況調査票!$F:$AR,31,FALSE),IF(P70="単価契約","単価契約"&amp;CHAR(10)&amp;"予定調達総額 "&amp;TEXT(VLOOKUP(A70,[7]令和3年度契約状況調査票!$F:$AR,15,FALSE),"#,##0円")&amp;CHAR(10)&amp;VLOOKUP(A70,[7]令和3年度契約状況調査票!$F:$AR,31,FALSE),VLOOKUP(A70,[7]令和3年度契約状況調査票!$F:$AR,31,FALSE))))))))</f>
        <v/>
      </c>
      <c r="P70" s="9" t="str">
        <f>IF(A70="","",VLOOKUP(A70,[7]令和3年度契約状況調査票!$F:$BY,52,FALSE))</f>
        <v/>
      </c>
    </row>
    <row r="71" spans="1:16" s="9" customFormat="1" ht="67.5" customHeight="1">
      <c r="A71" s="10" t="str">
        <f>IF(MAX([7]令和3年度契約状況調査票!F66:F311)&gt;=ROW()-5,ROW()-5,"")</f>
        <v/>
      </c>
      <c r="B71" s="11" t="str">
        <f>IF(A71="","",VLOOKUP(A71,[7]令和3年度契約状況調査票!$F:$AR,4,FALSE))</f>
        <v/>
      </c>
      <c r="C71" s="12" t="str">
        <f>IF(A71="","",VLOOKUP(A71,[7]令和3年度契約状況調査票!$F:$AR,5,FALSE))</f>
        <v/>
      </c>
      <c r="D71" s="13" t="str">
        <f>IF(A71="","",VLOOKUP(A71,[7]令和3年度契約状況調査票!$F:$AR,8,FALSE))</f>
        <v/>
      </c>
      <c r="E71" s="11" t="str">
        <f>IF(A71="","",VLOOKUP(A71,[7]令和3年度契約状況調査票!$F:$AR,9,FALSE))</f>
        <v/>
      </c>
      <c r="F71" s="14" t="str">
        <f>IF(A71="","",VLOOKUP(A71,[7]令和3年度契約状況調査票!$F:$AR,10,FALSE))</f>
        <v/>
      </c>
      <c r="G71" s="15" t="str">
        <f>IF(A71="","",VLOOKUP(A71,[7]令和3年度契約状況調査票!$F:$AR,30,FALSE))</f>
        <v/>
      </c>
      <c r="H71" s="16" t="str">
        <f>IF(A71="","",IF(VLOOKUP(A71,[7]令和3年度契約状況調査票!$F:$AR,13,FALSE)="他官署で調達手続きを実施のため","他官署で調達手続きを実施のため",IF(VLOOKUP(A71,[7]令和3年度契約状況調査票!$F:$AR,20,FALSE)="②同種の他の契約の予定価格を類推されるおそれがあるため公表しない","同種の他の契約の予定価格を類推されるおそれがあるため公表しない",IF(VLOOKUP(A71,[7]令和3年度契約状況調査票!$F:$AR,20,FALSE)="－","－",IF(VLOOKUP(A71,[7]令和3年度契約状況調査票!$F:$AR,6,FALSE)&lt;&gt;"",TEXT(VLOOKUP(A71,[7]令和3年度契約状況調査票!$F:$AR,13,FALSE),"#,##0円")&amp;CHAR(10)&amp;"(A)",VLOOKUP(A71,[7]令和3年度契約状況調査票!$F:$AR,13,FALSE))))))</f>
        <v/>
      </c>
      <c r="I71" s="16" t="str">
        <f>IF(A71="","",VLOOKUP(A71,[7]令和3年度契約状況調査票!$F:$AR,14,FALSE))</f>
        <v/>
      </c>
      <c r="J71" s="17" t="str">
        <f>IF(A71="","",IF(VLOOKUP(A71,[7]令和3年度契約状況調査票!$F:$AR,13,FALSE)="他官署で調達手続きを実施のため","－",IF(VLOOKUP(A71,[7]令和3年度契約状況調査票!$F:$AR,20,FALSE)="②同種の他の契約の予定価格を類推されるおそれがあるため公表しない","－",IF(VLOOKUP(A71,[7]令和3年度契約状況調査票!$F:$AR,20,FALSE)="－","－",IF(VLOOKUP(A71,[7]令和3年度契約状況調査票!$F:$AR,6,FALSE)&lt;&gt;"",TEXT(VLOOKUP(A71,[7]令和3年度契約状況調査票!$F:$AR,16,FALSE),"#.0%")&amp;CHAR(10)&amp;"(B/A×100)",VLOOKUP(A71,[7]令和3年度契約状況調査票!$F:$AR,16,FALSE))))))</f>
        <v/>
      </c>
      <c r="K71" s="18"/>
      <c r="L71" s="17" t="str">
        <f>IF(A71="","",IF(VLOOKUP(A71,[7]令和3年度契約状況調査票!$F:$AR,26,FALSE)="①公益社団法人","公社",IF(VLOOKUP(A71,[7]令和3年度契約状況調査票!$F:$AR,26,FALSE)="②公益財団法人","公財","")))</f>
        <v/>
      </c>
      <c r="M71" s="17" t="str">
        <f>IF(A71="","",VLOOKUP(A71,[7]令和3年度契約状況調査票!$F:$AR,27,FALSE))</f>
        <v/>
      </c>
      <c r="N71" s="17" t="str">
        <f>IF(A71="","",IF(VLOOKUP(A71,[7]令和3年度契約状況調査票!$F:$AR,27,FALSE)="国所管",VLOOKUP(A71,[7]令和3年度契約状況調査票!$F:$AR,21,FALSE),""))</f>
        <v/>
      </c>
      <c r="O71" s="19" t="str">
        <f>IF(A71="","",IF(AND(Q71="○",P71="分担契約/単価契約"),"単価契約"&amp;CHAR(10)&amp;"予定調達総額 "&amp;TEXT(VLOOKUP(A71,[7]令和3年度契約状況調査票!$F:$AR,15,FALSE),"#,##0円")&amp;"(B)"&amp;CHAR(10)&amp;"分担契約"&amp;CHAR(10)&amp;VLOOKUP(A71,[7]令和3年度契約状況調査票!$F:$AR,31,FALSE),IF(AND(Q71="○",P71="分担契約"),"分担契約"&amp;CHAR(10)&amp;"契約総額 "&amp;TEXT(VLOOKUP(A71,[7]令和3年度契約状況調査票!$F:$AR,15,FALSE),"#,##0円")&amp;"(B)"&amp;CHAR(10)&amp;VLOOKUP(A71,[7]令和3年度契約状況調査票!$F:$AR,31,FALSE),(IF(P71="分担契約/単価契約","単価契約"&amp;CHAR(10)&amp;"予定調達総額 "&amp;TEXT(VLOOKUP(A71,[7]令和3年度契約状況調査票!$F:$AR,15,FALSE),"#,##0円")&amp;CHAR(10)&amp;"分担契約"&amp;CHAR(10)&amp;VLOOKUP(A71,[7]令和3年度契約状況調査票!$F:$AR,31,FALSE),IF(P71="分担契約","分担契約"&amp;CHAR(10)&amp;"契約総額 "&amp;TEXT(VLOOKUP(A71,[7]令和3年度契約状況調査票!$F:$AR,15,FALSE),"#,##0円")&amp;CHAR(10)&amp;VLOOKUP(A71,[7]令和3年度契約状況調査票!$F:$AR,31,FALSE),IF(P71="単価契約","単価契約"&amp;CHAR(10)&amp;"予定調達総額 "&amp;TEXT(VLOOKUP(A71,[7]令和3年度契約状況調査票!$F:$AR,15,FALSE),"#,##0円")&amp;CHAR(10)&amp;VLOOKUP(A71,[7]令和3年度契約状況調査票!$F:$AR,31,FALSE),VLOOKUP(A71,[7]令和3年度契約状況調査票!$F:$AR,31,FALSE))))))))</f>
        <v/>
      </c>
      <c r="P71" s="9" t="str">
        <f>IF(A71="","",VLOOKUP(A71,[7]令和3年度契約状況調査票!$F:$BY,52,FALSE))</f>
        <v/>
      </c>
    </row>
    <row r="72" spans="1:16" s="9" customFormat="1" ht="67.5" customHeight="1">
      <c r="A72" s="10" t="str">
        <f>IF(MAX([7]令和3年度契約状況調査票!F67:F312)&gt;=ROW()-5,ROW()-5,"")</f>
        <v/>
      </c>
      <c r="B72" s="11" t="str">
        <f>IF(A72="","",VLOOKUP(A72,[7]令和3年度契約状況調査票!$F:$AR,4,FALSE))</f>
        <v/>
      </c>
      <c r="C72" s="12" t="str">
        <f>IF(A72="","",VLOOKUP(A72,[7]令和3年度契約状況調査票!$F:$AR,5,FALSE))</f>
        <v/>
      </c>
      <c r="D72" s="13" t="str">
        <f>IF(A72="","",VLOOKUP(A72,[7]令和3年度契約状況調査票!$F:$AR,8,FALSE))</f>
        <v/>
      </c>
      <c r="E72" s="11" t="str">
        <f>IF(A72="","",VLOOKUP(A72,[7]令和3年度契約状況調査票!$F:$AR,9,FALSE))</f>
        <v/>
      </c>
      <c r="F72" s="14" t="str">
        <f>IF(A72="","",VLOOKUP(A72,[7]令和3年度契約状況調査票!$F:$AR,10,FALSE))</f>
        <v/>
      </c>
      <c r="G72" s="15" t="str">
        <f>IF(A72="","",VLOOKUP(A72,[7]令和3年度契約状況調査票!$F:$AR,30,FALSE))</f>
        <v/>
      </c>
      <c r="H72" s="16" t="str">
        <f>IF(A72="","",IF(VLOOKUP(A72,[7]令和3年度契約状況調査票!$F:$AR,13,FALSE)="他官署で調達手続きを実施のため","他官署で調達手続きを実施のため",IF(VLOOKUP(A72,[7]令和3年度契約状況調査票!$F:$AR,20,FALSE)="②同種の他の契約の予定価格を類推されるおそれがあるため公表しない","同種の他の契約の予定価格を類推されるおそれがあるため公表しない",IF(VLOOKUP(A72,[7]令和3年度契約状況調査票!$F:$AR,20,FALSE)="－","－",IF(VLOOKUP(A72,[7]令和3年度契約状況調査票!$F:$AR,6,FALSE)&lt;&gt;"",TEXT(VLOOKUP(A72,[7]令和3年度契約状況調査票!$F:$AR,13,FALSE),"#,##0円")&amp;CHAR(10)&amp;"(A)",VLOOKUP(A72,[7]令和3年度契約状況調査票!$F:$AR,13,FALSE))))))</f>
        <v/>
      </c>
      <c r="I72" s="16" t="str">
        <f>IF(A72="","",VLOOKUP(A72,[7]令和3年度契約状況調査票!$F:$AR,14,FALSE))</f>
        <v/>
      </c>
      <c r="J72" s="17" t="str">
        <f>IF(A72="","",IF(VLOOKUP(A72,[7]令和3年度契約状況調査票!$F:$AR,13,FALSE)="他官署で調達手続きを実施のため","－",IF(VLOOKUP(A72,[7]令和3年度契約状況調査票!$F:$AR,20,FALSE)="②同種の他の契約の予定価格を類推されるおそれがあるため公表しない","－",IF(VLOOKUP(A72,[7]令和3年度契約状況調査票!$F:$AR,20,FALSE)="－","－",IF(VLOOKUP(A72,[7]令和3年度契約状況調査票!$F:$AR,6,FALSE)&lt;&gt;"",TEXT(VLOOKUP(A72,[7]令和3年度契約状況調査票!$F:$AR,16,FALSE),"#.0%")&amp;CHAR(10)&amp;"(B/A×100)",VLOOKUP(A72,[7]令和3年度契約状況調査票!$F:$AR,16,FALSE))))))</f>
        <v/>
      </c>
      <c r="K72" s="18"/>
      <c r="L72" s="17" t="str">
        <f>IF(A72="","",IF(VLOOKUP(A72,[7]令和3年度契約状況調査票!$F:$AR,26,FALSE)="①公益社団法人","公社",IF(VLOOKUP(A72,[7]令和3年度契約状況調査票!$F:$AR,26,FALSE)="②公益財団法人","公財","")))</f>
        <v/>
      </c>
      <c r="M72" s="17" t="str">
        <f>IF(A72="","",VLOOKUP(A72,[7]令和3年度契約状況調査票!$F:$AR,27,FALSE))</f>
        <v/>
      </c>
      <c r="N72" s="17" t="str">
        <f>IF(A72="","",IF(VLOOKUP(A72,[7]令和3年度契約状況調査票!$F:$AR,27,FALSE)="国所管",VLOOKUP(A72,[7]令和3年度契約状況調査票!$F:$AR,21,FALSE),""))</f>
        <v/>
      </c>
      <c r="O72" s="19" t="str">
        <f>IF(A72="","",IF(AND(Q72="○",P72="分担契約/単価契約"),"単価契約"&amp;CHAR(10)&amp;"予定調達総額 "&amp;TEXT(VLOOKUP(A72,[7]令和3年度契約状況調査票!$F:$AR,15,FALSE),"#,##0円")&amp;"(B)"&amp;CHAR(10)&amp;"分担契約"&amp;CHAR(10)&amp;VLOOKUP(A72,[7]令和3年度契約状況調査票!$F:$AR,31,FALSE),IF(AND(Q72="○",P72="分担契約"),"分担契約"&amp;CHAR(10)&amp;"契約総額 "&amp;TEXT(VLOOKUP(A72,[7]令和3年度契約状況調査票!$F:$AR,15,FALSE),"#,##0円")&amp;"(B)"&amp;CHAR(10)&amp;VLOOKUP(A72,[7]令和3年度契約状況調査票!$F:$AR,31,FALSE),(IF(P72="分担契約/単価契約","単価契約"&amp;CHAR(10)&amp;"予定調達総額 "&amp;TEXT(VLOOKUP(A72,[7]令和3年度契約状況調査票!$F:$AR,15,FALSE),"#,##0円")&amp;CHAR(10)&amp;"分担契約"&amp;CHAR(10)&amp;VLOOKUP(A72,[7]令和3年度契約状況調査票!$F:$AR,31,FALSE),IF(P72="分担契約","分担契約"&amp;CHAR(10)&amp;"契約総額 "&amp;TEXT(VLOOKUP(A72,[7]令和3年度契約状況調査票!$F:$AR,15,FALSE),"#,##0円")&amp;CHAR(10)&amp;VLOOKUP(A72,[7]令和3年度契約状況調査票!$F:$AR,31,FALSE),IF(P72="単価契約","単価契約"&amp;CHAR(10)&amp;"予定調達総額 "&amp;TEXT(VLOOKUP(A72,[7]令和3年度契約状況調査票!$F:$AR,15,FALSE),"#,##0円")&amp;CHAR(10)&amp;VLOOKUP(A72,[7]令和3年度契約状況調査票!$F:$AR,31,FALSE),VLOOKUP(A72,[7]令和3年度契約状況調査票!$F:$AR,31,FALSE))))))))</f>
        <v/>
      </c>
      <c r="P72" s="9" t="str">
        <f>IF(A72="","",VLOOKUP(A72,[7]令和3年度契約状況調査票!$F:$BY,52,FALSE))</f>
        <v/>
      </c>
    </row>
    <row r="73" spans="1:16" s="9" customFormat="1" ht="67.5" customHeight="1">
      <c r="A73" s="10" t="str">
        <f>IF(MAX([7]令和3年度契約状況調査票!F68:F313)&gt;=ROW()-5,ROW()-5,"")</f>
        <v/>
      </c>
      <c r="B73" s="11" t="str">
        <f>IF(A73="","",VLOOKUP(A73,[7]令和3年度契約状況調査票!$F:$AR,4,FALSE))</f>
        <v/>
      </c>
      <c r="C73" s="12" t="str">
        <f>IF(A73="","",VLOOKUP(A73,[7]令和3年度契約状況調査票!$F:$AR,5,FALSE))</f>
        <v/>
      </c>
      <c r="D73" s="13" t="str">
        <f>IF(A73="","",VLOOKUP(A73,[7]令和3年度契約状況調査票!$F:$AR,8,FALSE))</f>
        <v/>
      </c>
      <c r="E73" s="11" t="str">
        <f>IF(A73="","",VLOOKUP(A73,[7]令和3年度契約状況調査票!$F:$AR,9,FALSE))</f>
        <v/>
      </c>
      <c r="F73" s="14" t="str">
        <f>IF(A73="","",VLOOKUP(A73,[7]令和3年度契約状況調査票!$F:$AR,10,FALSE))</f>
        <v/>
      </c>
      <c r="G73" s="15" t="str">
        <f>IF(A73="","",VLOOKUP(A73,[7]令和3年度契約状況調査票!$F:$AR,30,FALSE))</f>
        <v/>
      </c>
      <c r="H73" s="16" t="str">
        <f>IF(A73="","",IF(VLOOKUP(A73,[7]令和3年度契約状況調査票!$F:$AR,13,FALSE)="他官署で調達手続きを実施のため","他官署で調達手続きを実施のため",IF(VLOOKUP(A73,[7]令和3年度契約状況調査票!$F:$AR,20,FALSE)="②同種の他の契約の予定価格を類推されるおそれがあるため公表しない","同種の他の契約の予定価格を類推されるおそれがあるため公表しない",IF(VLOOKUP(A73,[7]令和3年度契約状況調査票!$F:$AR,20,FALSE)="－","－",IF(VLOOKUP(A73,[7]令和3年度契約状況調査票!$F:$AR,6,FALSE)&lt;&gt;"",TEXT(VLOOKUP(A73,[7]令和3年度契約状況調査票!$F:$AR,13,FALSE),"#,##0円")&amp;CHAR(10)&amp;"(A)",VLOOKUP(A73,[7]令和3年度契約状況調査票!$F:$AR,13,FALSE))))))</f>
        <v/>
      </c>
      <c r="I73" s="16" t="str">
        <f>IF(A73="","",VLOOKUP(A73,[7]令和3年度契約状況調査票!$F:$AR,14,FALSE))</f>
        <v/>
      </c>
      <c r="J73" s="17" t="str">
        <f>IF(A73="","",IF(VLOOKUP(A73,[7]令和3年度契約状況調査票!$F:$AR,13,FALSE)="他官署で調達手続きを実施のため","－",IF(VLOOKUP(A73,[7]令和3年度契約状況調査票!$F:$AR,20,FALSE)="②同種の他の契約の予定価格を類推されるおそれがあるため公表しない","－",IF(VLOOKUP(A73,[7]令和3年度契約状況調査票!$F:$AR,20,FALSE)="－","－",IF(VLOOKUP(A73,[7]令和3年度契約状況調査票!$F:$AR,6,FALSE)&lt;&gt;"",TEXT(VLOOKUP(A73,[7]令和3年度契約状況調査票!$F:$AR,16,FALSE),"#.0%")&amp;CHAR(10)&amp;"(B/A×100)",VLOOKUP(A73,[7]令和3年度契約状況調査票!$F:$AR,16,FALSE))))))</f>
        <v/>
      </c>
      <c r="K73" s="18"/>
      <c r="L73" s="17" t="str">
        <f>IF(A73="","",IF(VLOOKUP(A73,[7]令和3年度契約状況調査票!$F:$AR,26,FALSE)="①公益社団法人","公社",IF(VLOOKUP(A73,[7]令和3年度契約状況調査票!$F:$AR,26,FALSE)="②公益財団法人","公財","")))</f>
        <v/>
      </c>
      <c r="M73" s="17" t="str">
        <f>IF(A73="","",VLOOKUP(A73,[7]令和3年度契約状況調査票!$F:$AR,27,FALSE))</f>
        <v/>
      </c>
      <c r="N73" s="17" t="str">
        <f>IF(A73="","",IF(VLOOKUP(A73,[7]令和3年度契約状況調査票!$F:$AR,27,FALSE)="国所管",VLOOKUP(A73,[7]令和3年度契約状況調査票!$F:$AR,21,FALSE),""))</f>
        <v/>
      </c>
      <c r="O73" s="19" t="str">
        <f>IF(A73="","",IF(AND(Q73="○",P73="分担契約/単価契約"),"単価契約"&amp;CHAR(10)&amp;"予定調達総額 "&amp;TEXT(VLOOKUP(A73,[7]令和3年度契約状況調査票!$F:$AR,15,FALSE),"#,##0円")&amp;"(B)"&amp;CHAR(10)&amp;"分担契約"&amp;CHAR(10)&amp;VLOOKUP(A73,[7]令和3年度契約状況調査票!$F:$AR,31,FALSE),IF(AND(Q73="○",P73="分担契約"),"分担契約"&amp;CHAR(10)&amp;"契約総額 "&amp;TEXT(VLOOKUP(A73,[7]令和3年度契約状況調査票!$F:$AR,15,FALSE),"#,##0円")&amp;"(B)"&amp;CHAR(10)&amp;VLOOKUP(A73,[7]令和3年度契約状況調査票!$F:$AR,31,FALSE),(IF(P73="分担契約/単価契約","単価契約"&amp;CHAR(10)&amp;"予定調達総額 "&amp;TEXT(VLOOKUP(A73,[7]令和3年度契約状況調査票!$F:$AR,15,FALSE),"#,##0円")&amp;CHAR(10)&amp;"分担契約"&amp;CHAR(10)&amp;VLOOKUP(A73,[7]令和3年度契約状況調査票!$F:$AR,31,FALSE),IF(P73="分担契約","分担契約"&amp;CHAR(10)&amp;"契約総額 "&amp;TEXT(VLOOKUP(A73,[7]令和3年度契約状況調査票!$F:$AR,15,FALSE),"#,##0円")&amp;CHAR(10)&amp;VLOOKUP(A73,[7]令和3年度契約状況調査票!$F:$AR,31,FALSE),IF(P73="単価契約","単価契約"&amp;CHAR(10)&amp;"予定調達総額 "&amp;TEXT(VLOOKUP(A73,[7]令和3年度契約状況調査票!$F:$AR,15,FALSE),"#,##0円")&amp;CHAR(10)&amp;VLOOKUP(A73,[7]令和3年度契約状況調査票!$F:$AR,31,FALSE),VLOOKUP(A73,[7]令和3年度契約状況調査票!$F:$AR,31,FALSE))))))))</f>
        <v/>
      </c>
      <c r="P73" s="9" t="str">
        <f>IF(A73="","",VLOOKUP(A73,[7]令和3年度契約状況調査票!$F:$BY,52,FALSE))</f>
        <v/>
      </c>
    </row>
    <row r="74" spans="1:16" s="9" customFormat="1" ht="67.5" customHeight="1">
      <c r="A74" s="10" t="str">
        <f>IF(MAX([7]令和3年度契約状況調査票!F69:F314)&gt;=ROW()-5,ROW()-5,"")</f>
        <v/>
      </c>
      <c r="B74" s="11" t="str">
        <f>IF(A74="","",VLOOKUP(A74,[7]令和3年度契約状況調査票!$F:$AR,4,FALSE))</f>
        <v/>
      </c>
      <c r="C74" s="12" t="str">
        <f>IF(A74="","",VLOOKUP(A74,[7]令和3年度契約状況調査票!$F:$AR,5,FALSE))</f>
        <v/>
      </c>
      <c r="D74" s="13" t="str">
        <f>IF(A74="","",VLOOKUP(A74,[7]令和3年度契約状況調査票!$F:$AR,8,FALSE))</f>
        <v/>
      </c>
      <c r="E74" s="11" t="str">
        <f>IF(A74="","",VLOOKUP(A74,[7]令和3年度契約状況調査票!$F:$AR,9,FALSE))</f>
        <v/>
      </c>
      <c r="F74" s="14" t="str">
        <f>IF(A74="","",VLOOKUP(A74,[7]令和3年度契約状況調査票!$F:$AR,10,FALSE))</f>
        <v/>
      </c>
      <c r="G74" s="15" t="str">
        <f>IF(A74="","",VLOOKUP(A74,[7]令和3年度契約状況調査票!$F:$AR,30,FALSE))</f>
        <v/>
      </c>
      <c r="H74" s="16" t="str">
        <f>IF(A74="","",IF(VLOOKUP(A74,[7]令和3年度契約状況調査票!$F:$AR,13,FALSE)="他官署で調達手続きを実施のため","他官署で調達手続きを実施のため",IF(VLOOKUP(A74,[7]令和3年度契約状況調査票!$F:$AR,20,FALSE)="②同種の他の契約の予定価格を類推されるおそれがあるため公表しない","同種の他の契約の予定価格を類推されるおそれがあるため公表しない",IF(VLOOKUP(A74,[7]令和3年度契約状況調査票!$F:$AR,20,FALSE)="－","－",IF(VLOOKUP(A74,[7]令和3年度契約状況調査票!$F:$AR,6,FALSE)&lt;&gt;"",TEXT(VLOOKUP(A74,[7]令和3年度契約状況調査票!$F:$AR,13,FALSE),"#,##0円")&amp;CHAR(10)&amp;"(A)",VLOOKUP(A74,[7]令和3年度契約状況調査票!$F:$AR,13,FALSE))))))</f>
        <v/>
      </c>
      <c r="I74" s="16" t="str">
        <f>IF(A74="","",VLOOKUP(A74,[7]令和3年度契約状況調査票!$F:$AR,14,FALSE))</f>
        <v/>
      </c>
      <c r="J74" s="17" t="str">
        <f>IF(A74="","",IF(VLOOKUP(A74,[7]令和3年度契約状況調査票!$F:$AR,13,FALSE)="他官署で調達手続きを実施のため","－",IF(VLOOKUP(A74,[7]令和3年度契約状況調査票!$F:$AR,20,FALSE)="②同種の他の契約の予定価格を類推されるおそれがあるため公表しない","－",IF(VLOOKUP(A74,[7]令和3年度契約状況調査票!$F:$AR,20,FALSE)="－","－",IF(VLOOKUP(A74,[7]令和3年度契約状況調査票!$F:$AR,6,FALSE)&lt;&gt;"",TEXT(VLOOKUP(A74,[7]令和3年度契約状況調査票!$F:$AR,16,FALSE),"#.0%")&amp;CHAR(10)&amp;"(B/A×100)",VLOOKUP(A74,[7]令和3年度契約状況調査票!$F:$AR,16,FALSE))))))</f>
        <v/>
      </c>
      <c r="K74" s="18"/>
      <c r="L74" s="17" t="str">
        <f>IF(A74="","",IF(VLOOKUP(A74,[7]令和3年度契約状況調査票!$F:$AR,26,FALSE)="①公益社団法人","公社",IF(VLOOKUP(A74,[7]令和3年度契約状況調査票!$F:$AR,26,FALSE)="②公益財団法人","公財","")))</f>
        <v/>
      </c>
      <c r="M74" s="17" t="str">
        <f>IF(A74="","",VLOOKUP(A74,[7]令和3年度契約状況調査票!$F:$AR,27,FALSE))</f>
        <v/>
      </c>
      <c r="N74" s="17" t="str">
        <f>IF(A74="","",IF(VLOOKUP(A74,[7]令和3年度契約状況調査票!$F:$AR,27,FALSE)="国所管",VLOOKUP(A74,[7]令和3年度契約状況調査票!$F:$AR,21,FALSE),""))</f>
        <v/>
      </c>
      <c r="O74" s="19" t="str">
        <f>IF(A74="","",IF(AND(Q74="○",P74="分担契約/単価契約"),"単価契約"&amp;CHAR(10)&amp;"予定調達総額 "&amp;TEXT(VLOOKUP(A74,[7]令和3年度契約状況調査票!$F:$AR,15,FALSE),"#,##0円")&amp;"(B)"&amp;CHAR(10)&amp;"分担契約"&amp;CHAR(10)&amp;VLOOKUP(A74,[7]令和3年度契約状況調査票!$F:$AR,31,FALSE),IF(AND(Q74="○",P74="分担契約"),"分担契約"&amp;CHAR(10)&amp;"契約総額 "&amp;TEXT(VLOOKUP(A74,[7]令和3年度契約状況調査票!$F:$AR,15,FALSE),"#,##0円")&amp;"(B)"&amp;CHAR(10)&amp;VLOOKUP(A74,[7]令和3年度契約状況調査票!$F:$AR,31,FALSE),(IF(P74="分担契約/単価契約","単価契約"&amp;CHAR(10)&amp;"予定調達総額 "&amp;TEXT(VLOOKUP(A74,[7]令和3年度契約状況調査票!$F:$AR,15,FALSE),"#,##0円")&amp;CHAR(10)&amp;"分担契約"&amp;CHAR(10)&amp;VLOOKUP(A74,[7]令和3年度契約状況調査票!$F:$AR,31,FALSE),IF(P74="分担契約","分担契約"&amp;CHAR(10)&amp;"契約総額 "&amp;TEXT(VLOOKUP(A74,[7]令和3年度契約状況調査票!$F:$AR,15,FALSE),"#,##0円")&amp;CHAR(10)&amp;VLOOKUP(A74,[7]令和3年度契約状況調査票!$F:$AR,31,FALSE),IF(P74="単価契約","単価契約"&amp;CHAR(10)&amp;"予定調達総額 "&amp;TEXT(VLOOKUP(A74,[7]令和3年度契約状況調査票!$F:$AR,15,FALSE),"#,##0円")&amp;CHAR(10)&amp;VLOOKUP(A74,[7]令和3年度契約状況調査票!$F:$AR,31,FALSE),VLOOKUP(A74,[7]令和3年度契約状況調査票!$F:$AR,31,FALSE))))))))</f>
        <v/>
      </c>
      <c r="P74" s="9" t="str">
        <f>IF(A74="","",VLOOKUP(A74,[7]令和3年度契約状況調査票!$F:$BY,52,FALSE))</f>
        <v/>
      </c>
    </row>
    <row r="75" spans="1:16" s="9" customFormat="1" ht="67.5" customHeight="1">
      <c r="A75" s="10" t="str">
        <f>IF(MAX([7]令和3年度契約状況調査票!F70:F315)&gt;=ROW()-5,ROW()-5,"")</f>
        <v/>
      </c>
      <c r="B75" s="11" t="str">
        <f>IF(A75="","",VLOOKUP(A75,[7]令和3年度契約状況調査票!$F:$AR,4,FALSE))</f>
        <v/>
      </c>
      <c r="C75" s="12" t="str">
        <f>IF(A75="","",VLOOKUP(A75,[7]令和3年度契約状況調査票!$F:$AR,5,FALSE))</f>
        <v/>
      </c>
      <c r="D75" s="13" t="str">
        <f>IF(A75="","",VLOOKUP(A75,[7]令和3年度契約状況調査票!$F:$AR,8,FALSE))</f>
        <v/>
      </c>
      <c r="E75" s="11" t="str">
        <f>IF(A75="","",VLOOKUP(A75,[7]令和3年度契約状況調査票!$F:$AR,9,FALSE))</f>
        <v/>
      </c>
      <c r="F75" s="14" t="str">
        <f>IF(A75="","",VLOOKUP(A75,[7]令和3年度契約状況調査票!$F:$AR,10,FALSE))</f>
        <v/>
      </c>
      <c r="G75" s="15" t="str">
        <f>IF(A75="","",VLOOKUP(A75,[7]令和3年度契約状況調査票!$F:$AR,30,FALSE))</f>
        <v/>
      </c>
      <c r="H75" s="16" t="str">
        <f>IF(A75="","",IF(VLOOKUP(A75,[7]令和3年度契約状況調査票!$F:$AR,13,FALSE)="他官署で調達手続きを実施のため","他官署で調達手続きを実施のため",IF(VLOOKUP(A75,[7]令和3年度契約状況調査票!$F:$AR,20,FALSE)="②同種の他の契約の予定価格を類推されるおそれがあるため公表しない","同種の他の契約の予定価格を類推されるおそれがあるため公表しない",IF(VLOOKUP(A75,[7]令和3年度契約状況調査票!$F:$AR,20,FALSE)="－","－",IF(VLOOKUP(A75,[7]令和3年度契約状況調査票!$F:$AR,6,FALSE)&lt;&gt;"",TEXT(VLOOKUP(A75,[7]令和3年度契約状況調査票!$F:$AR,13,FALSE),"#,##0円")&amp;CHAR(10)&amp;"(A)",VLOOKUP(A75,[7]令和3年度契約状況調査票!$F:$AR,13,FALSE))))))</f>
        <v/>
      </c>
      <c r="I75" s="16" t="str">
        <f>IF(A75="","",VLOOKUP(A75,[7]令和3年度契約状況調査票!$F:$AR,14,FALSE))</f>
        <v/>
      </c>
      <c r="J75" s="17" t="str">
        <f>IF(A75="","",IF(VLOOKUP(A75,[7]令和3年度契約状況調査票!$F:$AR,13,FALSE)="他官署で調達手続きを実施のため","－",IF(VLOOKUP(A75,[7]令和3年度契約状況調査票!$F:$AR,20,FALSE)="②同種の他の契約の予定価格を類推されるおそれがあるため公表しない","－",IF(VLOOKUP(A75,[7]令和3年度契約状況調査票!$F:$AR,20,FALSE)="－","－",IF(VLOOKUP(A75,[7]令和3年度契約状況調査票!$F:$AR,6,FALSE)&lt;&gt;"",TEXT(VLOOKUP(A75,[7]令和3年度契約状況調査票!$F:$AR,16,FALSE),"#.0%")&amp;CHAR(10)&amp;"(B/A×100)",VLOOKUP(A75,[7]令和3年度契約状況調査票!$F:$AR,16,FALSE))))))</f>
        <v/>
      </c>
      <c r="K75" s="18"/>
      <c r="L75" s="17" t="str">
        <f>IF(A75="","",IF(VLOOKUP(A75,[7]令和3年度契約状況調査票!$F:$AR,26,FALSE)="①公益社団法人","公社",IF(VLOOKUP(A75,[7]令和3年度契約状況調査票!$F:$AR,26,FALSE)="②公益財団法人","公財","")))</f>
        <v/>
      </c>
      <c r="M75" s="17" t="str">
        <f>IF(A75="","",VLOOKUP(A75,[7]令和3年度契約状況調査票!$F:$AR,27,FALSE))</f>
        <v/>
      </c>
      <c r="N75" s="17" t="str">
        <f>IF(A75="","",IF(VLOOKUP(A75,[7]令和3年度契約状況調査票!$F:$AR,27,FALSE)="国所管",VLOOKUP(A75,[7]令和3年度契約状況調査票!$F:$AR,21,FALSE),""))</f>
        <v/>
      </c>
      <c r="O75" s="19" t="str">
        <f>IF(A75="","",IF(AND(Q75="○",P75="分担契約/単価契約"),"単価契約"&amp;CHAR(10)&amp;"予定調達総額 "&amp;TEXT(VLOOKUP(A75,[7]令和3年度契約状況調査票!$F:$AR,15,FALSE),"#,##0円")&amp;"(B)"&amp;CHAR(10)&amp;"分担契約"&amp;CHAR(10)&amp;VLOOKUP(A75,[7]令和3年度契約状況調査票!$F:$AR,31,FALSE),IF(AND(Q75="○",P75="分担契約"),"分担契約"&amp;CHAR(10)&amp;"契約総額 "&amp;TEXT(VLOOKUP(A75,[7]令和3年度契約状況調査票!$F:$AR,15,FALSE),"#,##0円")&amp;"(B)"&amp;CHAR(10)&amp;VLOOKUP(A75,[7]令和3年度契約状況調査票!$F:$AR,31,FALSE),(IF(P75="分担契約/単価契約","単価契約"&amp;CHAR(10)&amp;"予定調達総額 "&amp;TEXT(VLOOKUP(A75,[7]令和3年度契約状況調査票!$F:$AR,15,FALSE),"#,##0円")&amp;CHAR(10)&amp;"分担契約"&amp;CHAR(10)&amp;VLOOKUP(A75,[7]令和3年度契約状況調査票!$F:$AR,31,FALSE),IF(P75="分担契約","分担契約"&amp;CHAR(10)&amp;"契約総額 "&amp;TEXT(VLOOKUP(A75,[7]令和3年度契約状況調査票!$F:$AR,15,FALSE),"#,##0円")&amp;CHAR(10)&amp;VLOOKUP(A75,[7]令和3年度契約状況調査票!$F:$AR,31,FALSE),IF(P75="単価契約","単価契約"&amp;CHAR(10)&amp;"予定調達総額 "&amp;TEXT(VLOOKUP(A75,[7]令和3年度契約状況調査票!$F:$AR,15,FALSE),"#,##0円")&amp;CHAR(10)&amp;VLOOKUP(A75,[7]令和3年度契約状況調査票!$F:$AR,31,FALSE),VLOOKUP(A75,[7]令和3年度契約状況調査票!$F:$AR,31,FALSE))))))))</f>
        <v/>
      </c>
      <c r="P75" s="9" t="str">
        <f>IF(A75="","",VLOOKUP(A75,[7]令和3年度契約状況調査票!$F:$BY,52,FALSE))</f>
        <v/>
      </c>
    </row>
    <row r="76" spans="1:16" s="9" customFormat="1" ht="67.5" customHeight="1">
      <c r="A76" s="10" t="str">
        <f>IF(MAX([7]令和3年度契約状況調査票!F71:F316)&gt;=ROW()-5,ROW()-5,"")</f>
        <v/>
      </c>
      <c r="B76" s="11" t="str">
        <f>IF(A76="","",VLOOKUP(A76,[7]令和3年度契約状況調査票!$F:$AR,4,FALSE))</f>
        <v/>
      </c>
      <c r="C76" s="12" t="str">
        <f>IF(A76="","",VLOOKUP(A76,[7]令和3年度契約状況調査票!$F:$AR,5,FALSE))</f>
        <v/>
      </c>
      <c r="D76" s="13" t="str">
        <f>IF(A76="","",VLOOKUP(A76,[7]令和3年度契約状況調査票!$F:$AR,8,FALSE))</f>
        <v/>
      </c>
      <c r="E76" s="11" t="str">
        <f>IF(A76="","",VLOOKUP(A76,[7]令和3年度契約状況調査票!$F:$AR,9,FALSE))</f>
        <v/>
      </c>
      <c r="F76" s="14" t="str">
        <f>IF(A76="","",VLOOKUP(A76,[7]令和3年度契約状況調査票!$F:$AR,10,FALSE))</f>
        <v/>
      </c>
      <c r="G76" s="15" t="str">
        <f>IF(A76="","",VLOOKUP(A76,[7]令和3年度契約状況調査票!$F:$AR,30,FALSE))</f>
        <v/>
      </c>
      <c r="H76" s="16" t="str">
        <f>IF(A76="","",IF(VLOOKUP(A76,[7]令和3年度契約状況調査票!$F:$AR,13,FALSE)="他官署で調達手続きを実施のため","他官署で調達手続きを実施のため",IF(VLOOKUP(A76,[7]令和3年度契約状況調査票!$F:$AR,20,FALSE)="②同種の他の契約の予定価格を類推されるおそれがあるため公表しない","同種の他の契約の予定価格を類推されるおそれがあるため公表しない",IF(VLOOKUP(A76,[7]令和3年度契約状況調査票!$F:$AR,20,FALSE)="－","－",IF(VLOOKUP(A76,[7]令和3年度契約状況調査票!$F:$AR,6,FALSE)&lt;&gt;"",TEXT(VLOOKUP(A76,[7]令和3年度契約状況調査票!$F:$AR,13,FALSE),"#,##0円")&amp;CHAR(10)&amp;"(A)",VLOOKUP(A76,[7]令和3年度契約状況調査票!$F:$AR,13,FALSE))))))</f>
        <v/>
      </c>
      <c r="I76" s="16" t="str">
        <f>IF(A76="","",VLOOKUP(A76,[7]令和3年度契約状況調査票!$F:$AR,14,FALSE))</f>
        <v/>
      </c>
      <c r="J76" s="17" t="str">
        <f>IF(A76="","",IF(VLOOKUP(A76,[7]令和3年度契約状況調査票!$F:$AR,13,FALSE)="他官署で調達手続きを実施のため","－",IF(VLOOKUP(A76,[7]令和3年度契約状況調査票!$F:$AR,20,FALSE)="②同種の他の契約の予定価格を類推されるおそれがあるため公表しない","－",IF(VLOOKUP(A76,[7]令和3年度契約状況調査票!$F:$AR,20,FALSE)="－","－",IF(VLOOKUP(A76,[7]令和3年度契約状況調査票!$F:$AR,6,FALSE)&lt;&gt;"",TEXT(VLOOKUP(A76,[7]令和3年度契約状況調査票!$F:$AR,16,FALSE),"#.0%")&amp;CHAR(10)&amp;"(B/A×100)",VLOOKUP(A76,[7]令和3年度契約状況調査票!$F:$AR,16,FALSE))))))</f>
        <v/>
      </c>
      <c r="K76" s="18"/>
      <c r="L76" s="17" t="str">
        <f>IF(A76="","",IF(VLOOKUP(A76,[7]令和3年度契約状況調査票!$F:$AR,26,FALSE)="①公益社団法人","公社",IF(VLOOKUP(A76,[7]令和3年度契約状況調査票!$F:$AR,26,FALSE)="②公益財団法人","公財","")))</f>
        <v/>
      </c>
      <c r="M76" s="17" t="str">
        <f>IF(A76="","",VLOOKUP(A76,[7]令和3年度契約状況調査票!$F:$AR,27,FALSE))</f>
        <v/>
      </c>
      <c r="N76" s="17" t="str">
        <f>IF(A76="","",IF(VLOOKUP(A76,[7]令和3年度契約状況調査票!$F:$AR,27,FALSE)="国所管",VLOOKUP(A76,[7]令和3年度契約状況調査票!$F:$AR,21,FALSE),""))</f>
        <v/>
      </c>
      <c r="O76" s="19" t="str">
        <f>IF(A76="","",IF(AND(Q76="○",P76="分担契約/単価契約"),"単価契約"&amp;CHAR(10)&amp;"予定調達総額 "&amp;TEXT(VLOOKUP(A76,[7]令和3年度契約状況調査票!$F:$AR,15,FALSE),"#,##0円")&amp;"(B)"&amp;CHAR(10)&amp;"分担契約"&amp;CHAR(10)&amp;VLOOKUP(A76,[7]令和3年度契約状況調査票!$F:$AR,31,FALSE),IF(AND(Q76="○",P76="分担契約"),"分担契約"&amp;CHAR(10)&amp;"契約総額 "&amp;TEXT(VLOOKUP(A76,[7]令和3年度契約状況調査票!$F:$AR,15,FALSE),"#,##0円")&amp;"(B)"&amp;CHAR(10)&amp;VLOOKUP(A76,[7]令和3年度契約状況調査票!$F:$AR,31,FALSE),(IF(P76="分担契約/単価契約","単価契約"&amp;CHAR(10)&amp;"予定調達総額 "&amp;TEXT(VLOOKUP(A76,[7]令和3年度契約状況調査票!$F:$AR,15,FALSE),"#,##0円")&amp;CHAR(10)&amp;"分担契約"&amp;CHAR(10)&amp;VLOOKUP(A76,[7]令和3年度契約状況調査票!$F:$AR,31,FALSE),IF(P76="分担契約","分担契約"&amp;CHAR(10)&amp;"契約総額 "&amp;TEXT(VLOOKUP(A76,[7]令和3年度契約状況調査票!$F:$AR,15,FALSE),"#,##0円")&amp;CHAR(10)&amp;VLOOKUP(A76,[7]令和3年度契約状況調査票!$F:$AR,31,FALSE),IF(P76="単価契約","単価契約"&amp;CHAR(10)&amp;"予定調達総額 "&amp;TEXT(VLOOKUP(A76,[7]令和3年度契約状況調査票!$F:$AR,15,FALSE),"#,##0円")&amp;CHAR(10)&amp;VLOOKUP(A76,[7]令和3年度契約状況調査票!$F:$AR,31,FALSE),VLOOKUP(A76,[7]令和3年度契約状況調査票!$F:$AR,31,FALSE))))))))</f>
        <v/>
      </c>
      <c r="P76" s="9" t="str">
        <f>IF(A76="","",VLOOKUP(A76,[7]令和3年度契約状況調査票!$F:$BY,52,FALSE))</f>
        <v/>
      </c>
    </row>
    <row r="77" spans="1:16" s="9" customFormat="1" ht="67.5" customHeight="1">
      <c r="A77" s="10" t="str">
        <f>IF(MAX([7]令和3年度契約状況調査票!F72:F317)&gt;=ROW()-5,ROW()-5,"")</f>
        <v/>
      </c>
      <c r="B77" s="11" t="str">
        <f>IF(A77="","",VLOOKUP(A77,[7]令和3年度契約状況調査票!$F:$AR,4,FALSE))</f>
        <v/>
      </c>
      <c r="C77" s="12" t="str">
        <f>IF(A77="","",VLOOKUP(A77,[7]令和3年度契約状況調査票!$F:$AR,5,FALSE))</f>
        <v/>
      </c>
      <c r="D77" s="13" t="str">
        <f>IF(A77="","",VLOOKUP(A77,[7]令和3年度契約状況調査票!$F:$AR,8,FALSE))</f>
        <v/>
      </c>
      <c r="E77" s="11" t="str">
        <f>IF(A77="","",VLOOKUP(A77,[7]令和3年度契約状況調査票!$F:$AR,9,FALSE))</f>
        <v/>
      </c>
      <c r="F77" s="14" t="str">
        <f>IF(A77="","",VLOOKUP(A77,[7]令和3年度契約状況調査票!$F:$AR,10,FALSE))</f>
        <v/>
      </c>
      <c r="G77" s="15" t="str">
        <f>IF(A77="","",VLOOKUP(A77,[7]令和3年度契約状況調査票!$F:$AR,30,FALSE))</f>
        <v/>
      </c>
      <c r="H77" s="16" t="str">
        <f>IF(A77="","",IF(VLOOKUP(A77,[7]令和3年度契約状況調査票!$F:$AR,13,FALSE)="他官署で調達手続きを実施のため","他官署で調達手続きを実施のため",IF(VLOOKUP(A77,[7]令和3年度契約状況調査票!$F:$AR,20,FALSE)="②同種の他の契約の予定価格を類推されるおそれがあるため公表しない","同種の他の契約の予定価格を類推されるおそれがあるため公表しない",IF(VLOOKUP(A77,[7]令和3年度契約状況調査票!$F:$AR,20,FALSE)="－","－",IF(VLOOKUP(A77,[7]令和3年度契約状況調査票!$F:$AR,6,FALSE)&lt;&gt;"",TEXT(VLOOKUP(A77,[7]令和3年度契約状況調査票!$F:$AR,13,FALSE),"#,##0円")&amp;CHAR(10)&amp;"(A)",VLOOKUP(A77,[7]令和3年度契約状況調査票!$F:$AR,13,FALSE))))))</f>
        <v/>
      </c>
      <c r="I77" s="16" t="str">
        <f>IF(A77="","",VLOOKUP(A77,[7]令和3年度契約状況調査票!$F:$AR,14,FALSE))</f>
        <v/>
      </c>
      <c r="J77" s="17" t="str">
        <f>IF(A77="","",IF(VLOOKUP(A77,[7]令和3年度契約状況調査票!$F:$AR,13,FALSE)="他官署で調達手続きを実施のため","－",IF(VLOOKUP(A77,[7]令和3年度契約状況調査票!$F:$AR,20,FALSE)="②同種の他の契約の予定価格を類推されるおそれがあるため公表しない","－",IF(VLOOKUP(A77,[7]令和3年度契約状況調査票!$F:$AR,20,FALSE)="－","－",IF(VLOOKUP(A77,[7]令和3年度契約状況調査票!$F:$AR,6,FALSE)&lt;&gt;"",TEXT(VLOOKUP(A77,[7]令和3年度契約状況調査票!$F:$AR,16,FALSE),"#.0%")&amp;CHAR(10)&amp;"(B/A×100)",VLOOKUP(A77,[7]令和3年度契約状況調査票!$F:$AR,16,FALSE))))))</f>
        <v/>
      </c>
      <c r="K77" s="18"/>
      <c r="L77" s="17" t="str">
        <f>IF(A77="","",IF(VLOOKUP(A77,[7]令和3年度契約状況調査票!$F:$AR,26,FALSE)="①公益社団法人","公社",IF(VLOOKUP(A77,[7]令和3年度契約状況調査票!$F:$AR,26,FALSE)="②公益財団法人","公財","")))</f>
        <v/>
      </c>
      <c r="M77" s="17" t="str">
        <f>IF(A77="","",VLOOKUP(A77,[7]令和3年度契約状況調査票!$F:$AR,27,FALSE))</f>
        <v/>
      </c>
      <c r="N77" s="17" t="str">
        <f>IF(A77="","",IF(VLOOKUP(A77,[7]令和3年度契約状況調査票!$F:$AR,27,FALSE)="国所管",VLOOKUP(A77,[7]令和3年度契約状況調査票!$F:$AR,21,FALSE),""))</f>
        <v/>
      </c>
      <c r="O77" s="19" t="str">
        <f>IF(A77="","",IF(AND(Q77="○",P77="分担契約/単価契約"),"単価契約"&amp;CHAR(10)&amp;"予定調達総額 "&amp;TEXT(VLOOKUP(A77,[7]令和3年度契約状況調査票!$F:$AR,15,FALSE),"#,##0円")&amp;"(B)"&amp;CHAR(10)&amp;"分担契約"&amp;CHAR(10)&amp;VLOOKUP(A77,[7]令和3年度契約状況調査票!$F:$AR,31,FALSE),IF(AND(Q77="○",P77="分担契約"),"分担契約"&amp;CHAR(10)&amp;"契約総額 "&amp;TEXT(VLOOKUP(A77,[7]令和3年度契約状況調査票!$F:$AR,15,FALSE),"#,##0円")&amp;"(B)"&amp;CHAR(10)&amp;VLOOKUP(A77,[7]令和3年度契約状況調査票!$F:$AR,31,FALSE),(IF(P77="分担契約/単価契約","単価契約"&amp;CHAR(10)&amp;"予定調達総額 "&amp;TEXT(VLOOKUP(A77,[7]令和3年度契約状況調査票!$F:$AR,15,FALSE),"#,##0円")&amp;CHAR(10)&amp;"分担契約"&amp;CHAR(10)&amp;VLOOKUP(A77,[7]令和3年度契約状況調査票!$F:$AR,31,FALSE),IF(P77="分担契約","分担契約"&amp;CHAR(10)&amp;"契約総額 "&amp;TEXT(VLOOKUP(A77,[7]令和3年度契約状況調査票!$F:$AR,15,FALSE),"#,##0円")&amp;CHAR(10)&amp;VLOOKUP(A77,[7]令和3年度契約状況調査票!$F:$AR,31,FALSE),IF(P77="単価契約","単価契約"&amp;CHAR(10)&amp;"予定調達総額 "&amp;TEXT(VLOOKUP(A77,[7]令和3年度契約状況調査票!$F:$AR,15,FALSE),"#,##0円")&amp;CHAR(10)&amp;VLOOKUP(A77,[7]令和3年度契約状況調査票!$F:$AR,31,FALSE),VLOOKUP(A77,[7]令和3年度契約状況調査票!$F:$AR,31,FALSE))))))))</f>
        <v/>
      </c>
      <c r="P77" s="9" t="str">
        <f>IF(A77="","",VLOOKUP(A77,[7]令和3年度契約状況調査票!$F:$BY,52,FALSE))</f>
        <v/>
      </c>
    </row>
    <row r="78" spans="1:16" s="9" customFormat="1" ht="67.5" customHeight="1">
      <c r="A78" s="10" t="str">
        <f>IF(MAX([7]令和3年度契約状況調査票!F73:F318)&gt;=ROW()-5,ROW()-5,"")</f>
        <v/>
      </c>
      <c r="B78" s="11" t="str">
        <f>IF(A78="","",VLOOKUP(A78,[7]令和3年度契約状況調査票!$F:$AR,4,FALSE))</f>
        <v/>
      </c>
      <c r="C78" s="12" t="str">
        <f>IF(A78="","",VLOOKUP(A78,[7]令和3年度契約状況調査票!$F:$AR,5,FALSE))</f>
        <v/>
      </c>
      <c r="D78" s="13" t="str">
        <f>IF(A78="","",VLOOKUP(A78,[7]令和3年度契約状況調査票!$F:$AR,8,FALSE))</f>
        <v/>
      </c>
      <c r="E78" s="11" t="str">
        <f>IF(A78="","",VLOOKUP(A78,[7]令和3年度契約状況調査票!$F:$AR,9,FALSE))</f>
        <v/>
      </c>
      <c r="F78" s="14" t="str">
        <f>IF(A78="","",VLOOKUP(A78,[7]令和3年度契約状況調査票!$F:$AR,10,FALSE))</f>
        <v/>
      </c>
      <c r="G78" s="15" t="str">
        <f>IF(A78="","",VLOOKUP(A78,[7]令和3年度契約状況調査票!$F:$AR,30,FALSE))</f>
        <v/>
      </c>
      <c r="H78" s="16" t="str">
        <f>IF(A78="","",IF(VLOOKUP(A78,[7]令和3年度契約状況調査票!$F:$AR,13,FALSE)="他官署で調達手続きを実施のため","他官署で調達手続きを実施のため",IF(VLOOKUP(A78,[7]令和3年度契約状況調査票!$F:$AR,20,FALSE)="②同種の他の契約の予定価格を類推されるおそれがあるため公表しない","同種の他の契約の予定価格を類推されるおそれがあるため公表しない",IF(VLOOKUP(A78,[7]令和3年度契約状況調査票!$F:$AR,20,FALSE)="－","－",IF(VLOOKUP(A78,[7]令和3年度契約状況調査票!$F:$AR,6,FALSE)&lt;&gt;"",TEXT(VLOOKUP(A78,[7]令和3年度契約状況調査票!$F:$AR,13,FALSE),"#,##0円")&amp;CHAR(10)&amp;"(A)",VLOOKUP(A78,[7]令和3年度契約状況調査票!$F:$AR,13,FALSE))))))</f>
        <v/>
      </c>
      <c r="I78" s="16" t="str">
        <f>IF(A78="","",VLOOKUP(A78,[7]令和3年度契約状況調査票!$F:$AR,14,FALSE))</f>
        <v/>
      </c>
      <c r="J78" s="17" t="str">
        <f>IF(A78="","",IF(VLOOKUP(A78,[7]令和3年度契約状況調査票!$F:$AR,13,FALSE)="他官署で調達手続きを実施のため","－",IF(VLOOKUP(A78,[7]令和3年度契約状況調査票!$F:$AR,20,FALSE)="②同種の他の契約の予定価格を類推されるおそれがあるため公表しない","－",IF(VLOOKUP(A78,[7]令和3年度契約状況調査票!$F:$AR,20,FALSE)="－","－",IF(VLOOKUP(A78,[7]令和3年度契約状況調査票!$F:$AR,6,FALSE)&lt;&gt;"",TEXT(VLOOKUP(A78,[7]令和3年度契約状況調査票!$F:$AR,16,FALSE),"#.0%")&amp;CHAR(10)&amp;"(B/A×100)",VLOOKUP(A78,[7]令和3年度契約状況調査票!$F:$AR,16,FALSE))))))</f>
        <v/>
      </c>
      <c r="K78" s="18"/>
      <c r="L78" s="17" t="str">
        <f>IF(A78="","",IF(VLOOKUP(A78,[7]令和3年度契約状況調査票!$F:$AR,26,FALSE)="①公益社団法人","公社",IF(VLOOKUP(A78,[7]令和3年度契約状況調査票!$F:$AR,26,FALSE)="②公益財団法人","公財","")))</f>
        <v/>
      </c>
      <c r="M78" s="17" t="str">
        <f>IF(A78="","",VLOOKUP(A78,[7]令和3年度契約状況調査票!$F:$AR,27,FALSE))</f>
        <v/>
      </c>
      <c r="N78" s="17" t="str">
        <f>IF(A78="","",IF(VLOOKUP(A78,[7]令和3年度契約状況調査票!$F:$AR,27,FALSE)="国所管",VLOOKUP(A78,[7]令和3年度契約状況調査票!$F:$AR,21,FALSE),""))</f>
        <v/>
      </c>
      <c r="O78" s="19" t="str">
        <f>IF(A78="","",IF(AND(Q78="○",P78="分担契約/単価契約"),"単価契約"&amp;CHAR(10)&amp;"予定調達総額 "&amp;TEXT(VLOOKUP(A78,[7]令和3年度契約状況調査票!$F:$AR,15,FALSE),"#,##0円")&amp;"(B)"&amp;CHAR(10)&amp;"分担契約"&amp;CHAR(10)&amp;VLOOKUP(A78,[7]令和3年度契約状況調査票!$F:$AR,31,FALSE),IF(AND(Q78="○",P78="分担契約"),"分担契約"&amp;CHAR(10)&amp;"契約総額 "&amp;TEXT(VLOOKUP(A78,[7]令和3年度契約状況調査票!$F:$AR,15,FALSE),"#,##0円")&amp;"(B)"&amp;CHAR(10)&amp;VLOOKUP(A78,[7]令和3年度契約状況調査票!$F:$AR,31,FALSE),(IF(P78="分担契約/単価契約","単価契約"&amp;CHAR(10)&amp;"予定調達総額 "&amp;TEXT(VLOOKUP(A78,[7]令和3年度契約状況調査票!$F:$AR,15,FALSE),"#,##0円")&amp;CHAR(10)&amp;"分担契約"&amp;CHAR(10)&amp;VLOOKUP(A78,[7]令和3年度契約状況調査票!$F:$AR,31,FALSE),IF(P78="分担契約","分担契約"&amp;CHAR(10)&amp;"契約総額 "&amp;TEXT(VLOOKUP(A78,[7]令和3年度契約状況調査票!$F:$AR,15,FALSE),"#,##0円")&amp;CHAR(10)&amp;VLOOKUP(A78,[7]令和3年度契約状況調査票!$F:$AR,31,FALSE),IF(P78="単価契約","単価契約"&amp;CHAR(10)&amp;"予定調達総額 "&amp;TEXT(VLOOKUP(A78,[7]令和3年度契約状況調査票!$F:$AR,15,FALSE),"#,##0円")&amp;CHAR(10)&amp;VLOOKUP(A78,[7]令和3年度契約状況調査票!$F:$AR,31,FALSE),VLOOKUP(A78,[7]令和3年度契約状況調査票!$F:$AR,31,FALSE))))))))</f>
        <v/>
      </c>
      <c r="P78" s="9" t="str">
        <f>IF(A78="","",VLOOKUP(A78,[7]令和3年度契約状況調査票!$F:$BY,52,FALSE))</f>
        <v/>
      </c>
    </row>
    <row r="79" spans="1:16" s="9" customFormat="1" ht="67.5" customHeight="1">
      <c r="A79" s="10" t="str">
        <f>IF(MAX([7]令和3年度契約状況調査票!F74:F319)&gt;=ROW()-5,ROW()-5,"")</f>
        <v/>
      </c>
      <c r="B79" s="11" t="str">
        <f>IF(A79="","",VLOOKUP(A79,[7]令和3年度契約状況調査票!$F:$AR,4,FALSE))</f>
        <v/>
      </c>
      <c r="C79" s="12" t="str">
        <f>IF(A79="","",VLOOKUP(A79,[7]令和3年度契約状況調査票!$F:$AR,5,FALSE))</f>
        <v/>
      </c>
      <c r="D79" s="13" t="str">
        <f>IF(A79="","",VLOOKUP(A79,[7]令和3年度契約状況調査票!$F:$AR,8,FALSE))</f>
        <v/>
      </c>
      <c r="E79" s="11" t="str">
        <f>IF(A79="","",VLOOKUP(A79,[7]令和3年度契約状況調査票!$F:$AR,9,FALSE))</f>
        <v/>
      </c>
      <c r="F79" s="14" t="str">
        <f>IF(A79="","",VLOOKUP(A79,[7]令和3年度契約状況調査票!$F:$AR,10,FALSE))</f>
        <v/>
      </c>
      <c r="G79" s="15" t="str">
        <f>IF(A79="","",VLOOKUP(A79,[7]令和3年度契約状況調査票!$F:$AR,30,FALSE))</f>
        <v/>
      </c>
      <c r="H79" s="16" t="str">
        <f>IF(A79="","",IF(VLOOKUP(A79,[7]令和3年度契約状況調査票!$F:$AR,13,FALSE)="他官署で調達手続きを実施のため","他官署で調達手続きを実施のため",IF(VLOOKUP(A79,[7]令和3年度契約状況調査票!$F:$AR,20,FALSE)="②同種の他の契約の予定価格を類推されるおそれがあるため公表しない","同種の他の契約の予定価格を類推されるおそれがあるため公表しない",IF(VLOOKUP(A79,[7]令和3年度契約状況調査票!$F:$AR,20,FALSE)="－","－",IF(VLOOKUP(A79,[7]令和3年度契約状況調査票!$F:$AR,6,FALSE)&lt;&gt;"",TEXT(VLOOKUP(A79,[7]令和3年度契約状況調査票!$F:$AR,13,FALSE),"#,##0円")&amp;CHAR(10)&amp;"(A)",VLOOKUP(A79,[7]令和3年度契約状況調査票!$F:$AR,13,FALSE))))))</f>
        <v/>
      </c>
      <c r="I79" s="16" t="str">
        <f>IF(A79="","",VLOOKUP(A79,[7]令和3年度契約状況調査票!$F:$AR,14,FALSE))</f>
        <v/>
      </c>
      <c r="J79" s="17" t="str">
        <f>IF(A79="","",IF(VLOOKUP(A79,[7]令和3年度契約状況調査票!$F:$AR,13,FALSE)="他官署で調達手続きを実施のため","－",IF(VLOOKUP(A79,[7]令和3年度契約状況調査票!$F:$AR,20,FALSE)="②同種の他の契約の予定価格を類推されるおそれがあるため公表しない","－",IF(VLOOKUP(A79,[7]令和3年度契約状況調査票!$F:$AR,20,FALSE)="－","－",IF(VLOOKUP(A79,[7]令和3年度契約状況調査票!$F:$AR,6,FALSE)&lt;&gt;"",TEXT(VLOOKUP(A79,[7]令和3年度契約状況調査票!$F:$AR,16,FALSE),"#.0%")&amp;CHAR(10)&amp;"(B/A×100)",VLOOKUP(A79,[7]令和3年度契約状況調査票!$F:$AR,16,FALSE))))))</f>
        <v/>
      </c>
      <c r="K79" s="18"/>
      <c r="L79" s="17" t="str">
        <f>IF(A79="","",IF(VLOOKUP(A79,[7]令和3年度契約状況調査票!$F:$AR,26,FALSE)="①公益社団法人","公社",IF(VLOOKUP(A79,[7]令和3年度契約状況調査票!$F:$AR,26,FALSE)="②公益財団法人","公財","")))</f>
        <v/>
      </c>
      <c r="M79" s="17" t="str">
        <f>IF(A79="","",VLOOKUP(A79,[7]令和3年度契約状況調査票!$F:$AR,27,FALSE))</f>
        <v/>
      </c>
      <c r="N79" s="17" t="str">
        <f>IF(A79="","",IF(VLOOKUP(A79,[7]令和3年度契約状況調査票!$F:$AR,27,FALSE)="国所管",VLOOKUP(A79,[7]令和3年度契約状況調査票!$F:$AR,21,FALSE),""))</f>
        <v/>
      </c>
      <c r="O79" s="19" t="str">
        <f>IF(A79="","",IF(AND(Q79="○",P79="分担契約/単価契約"),"単価契約"&amp;CHAR(10)&amp;"予定調達総額 "&amp;TEXT(VLOOKUP(A79,[7]令和3年度契約状況調査票!$F:$AR,15,FALSE),"#,##0円")&amp;"(B)"&amp;CHAR(10)&amp;"分担契約"&amp;CHAR(10)&amp;VLOOKUP(A79,[7]令和3年度契約状況調査票!$F:$AR,31,FALSE),IF(AND(Q79="○",P79="分担契約"),"分担契約"&amp;CHAR(10)&amp;"契約総額 "&amp;TEXT(VLOOKUP(A79,[7]令和3年度契約状況調査票!$F:$AR,15,FALSE),"#,##0円")&amp;"(B)"&amp;CHAR(10)&amp;VLOOKUP(A79,[7]令和3年度契約状況調査票!$F:$AR,31,FALSE),(IF(P79="分担契約/単価契約","単価契約"&amp;CHAR(10)&amp;"予定調達総額 "&amp;TEXT(VLOOKUP(A79,[7]令和3年度契約状況調査票!$F:$AR,15,FALSE),"#,##0円")&amp;CHAR(10)&amp;"分担契約"&amp;CHAR(10)&amp;VLOOKUP(A79,[7]令和3年度契約状況調査票!$F:$AR,31,FALSE),IF(P79="分担契約","分担契約"&amp;CHAR(10)&amp;"契約総額 "&amp;TEXT(VLOOKUP(A79,[7]令和3年度契約状況調査票!$F:$AR,15,FALSE),"#,##0円")&amp;CHAR(10)&amp;VLOOKUP(A79,[7]令和3年度契約状況調査票!$F:$AR,31,FALSE),IF(P79="単価契約","単価契約"&amp;CHAR(10)&amp;"予定調達総額 "&amp;TEXT(VLOOKUP(A79,[7]令和3年度契約状況調査票!$F:$AR,15,FALSE),"#,##0円")&amp;CHAR(10)&amp;VLOOKUP(A79,[7]令和3年度契約状況調査票!$F:$AR,31,FALSE),VLOOKUP(A79,[7]令和3年度契約状況調査票!$F:$AR,31,FALSE))))))))</f>
        <v/>
      </c>
      <c r="P79" s="9" t="str">
        <f>IF(A79="","",VLOOKUP(A79,[7]令和3年度契約状況調査票!$F:$BY,52,FALSE))</f>
        <v/>
      </c>
    </row>
    <row r="80" spans="1:16" s="9" customFormat="1" ht="67.5" customHeight="1">
      <c r="A80" s="10" t="str">
        <f>IF(MAX([7]令和3年度契約状況調査票!F75:F320)&gt;=ROW()-5,ROW()-5,"")</f>
        <v/>
      </c>
      <c r="B80" s="11" t="str">
        <f>IF(A80="","",VLOOKUP(A80,[7]令和3年度契約状況調査票!$F:$AR,4,FALSE))</f>
        <v/>
      </c>
      <c r="C80" s="12" t="str">
        <f>IF(A80="","",VLOOKUP(A80,[7]令和3年度契約状況調査票!$F:$AR,5,FALSE))</f>
        <v/>
      </c>
      <c r="D80" s="13" t="str">
        <f>IF(A80="","",VLOOKUP(A80,[7]令和3年度契約状況調査票!$F:$AR,8,FALSE))</f>
        <v/>
      </c>
      <c r="E80" s="11" t="str">
        <f>IF(A80="","",VLOOKUP(A80,[7]令和3年度契約状況調査票!$F:$AR,9,FALSE))</f>
        <v/>
      </c>
      <c r="F80" s="14" t="str">
        <f>IF(A80="","",VLOOKUP(A80,[7]令和3年度契約状況調査票!$F:$AR,10,FALSE))</f>
        <v/>
      </c>
      <c r="G80" s="15" t="str">
        <f>IF(A80="","",VLOOKUP(A80,[7]令和3年度契約状況調査票!$F:$AR,30,FALSE))</f>
        <v/>
      </c>
      <c r="H80" s="16" t="str">
        <f>IF(A80="","",IF(VLOOKUP(A80,[7]令和3年度契約状況調査票!$F:$AR,13,FALSE)="他官署で調達手続きを実施のため","他官署で調達手続きを実施のため",IF(VLOOKUP(A80,[7]令和3年度契約状況調査票!$F:$AR,20,FALSE)="②同種の他の契約の予定価格を類推されるおそれがあるため公表しない","同種の他の契約の予定価格を類推されるおそれがあるため公表しない",IF(VLOOKUP(A80,[7]令和3年度契約状況調査票!$F:$AR,20,FALSE)="－","－",IF(VLOOKUP(A80,[7]令和3年度契約状況調査票!$F:$AR,6,FALSE)&lt;&gt;"",TEXT(VLOOKUP(A80,[7]令和3年度契約状況調査票!$F:$AR,13,FALSE),"#,##0円")&amp;CHAR(10)&amp;"(A)",VLOOKUP(A80,[7]令和3年度契約状況調査票!$F:$AR,13,FALSE))))))</f>
        <v/>
      </c>
      <c r="I80" s="16" t="str">
        <f>IF(A80="","",VLOOKUP(A80,[7]令和3年度契約状況調査票!$F:$AR,14,FALSE))</f>
        <v/>
      </c>
      <c r="J80" s="17" t="str">
        <f>IF(A80="","",IF(VLOOKUP(A80,[7]令和3年度契約状況調査票!$F:$AR,13,FALSE)="他官署で調達手続きを実施のため","－",IF(VLOOKUP(A80,[7]令和3年度契約状況調査票!$F:$AR,20,FALSE)="②同種の他の契約の予定価格を類推されるおそれがあるため公表しない","－",IF(VLOOKUP(A80,[7]令和3年度契約状況調査票!$F:$AR,20,FALSE)="－","－",IF(VLOOKUP(A80,[7]令和3年度契約状況調査票!$F:$AR,6,FALSE)&lt;&gt;"",TEXT(VLOOKUP(A80,[7]令和3年度契約状況調査票!$F:$AR,16,FALSE),"#.0%")&amp;CHAR(10)&amp;"(B/A×100)",VLOOKUP(A80,[7]令和3年度契約状況調査票!$F:$AR,16,FALSE))))))</f>
        <v/>
      </c>
      <c r="K80" s="18"/>
      <c r="L80" s="17" t="str">
        <f>IF(A80="","",IF(VLOOKUP(A80,[7]令和3年度契約状況調査票!$F:$AR,26,FALSE)="①公益社団法人","公社",IF(VLOOKUP(A80,[7]令和3年度契約状況調査票!$F:$AR,26,FALSE)="②公益財団法人","公財","")))</f>
        <v/>
      </c>
      <c r="M80" s="17" t="str">
        <f>IF(A80="","",VLOOKUP(A80,[7]令和3年度契約状況調査票!$F:$AR,27,FALSE))</f>
        <v/>
      </c>
      <c r="N80" s="17" t="str">
        <f>IF(A80="","",IF(VLOOKUP(A80,[7]令和3年度契約状況調査票!$F:$AR,27,FALSE)="国所管",VLOOKUP(A80,[7]令和3年度契約状況調査票!$F:$AR,21,FALSE),""))</f>
        <v/>
      </c>
      <c r="O80" s="19" t="str">
        <f>IF(A80="","",IF(AND(Q80="○",P80="分担契約/単価契約"),"単価契約"&amp;CHAR(10)&amp;"予定調達総額 "&amp;TEXT(VLOOKUP(A80,[7]令和3年度契約状況調査票!$F:$AR,15,FALSE),"#,##0円")&amp;"(B)"&amp;CHAR(10)&amp;"分担契約"&amp;CHAR(10)&amp;VLOOKUP(A80,[7]令和3年度契約状況調査票!$F:$AR,31,FALSE),IF(AND(Q80="○",P80="分担契約"),"分担契約"&amp;CHAR(10)&amp;"契約総額 "&amp;TEXT(VLOOKUP(A80,[7]令和3年度契約状況調査票!$F:$AR,15,FALSE),"#,##0円")&amp;"(B)"&amp;CHAR(10)&amp;VLOOKUP(A80,[7]令和3年度契約状況調査票!$F:$AR,31,FALSE),(IF(P80="分担契約/単価契約","単価契約"&amp;CHAR(10)&amp;"予定調達総額 "&amp;TEXT(VLOOKUP(A80,[7]令和3年度契約状況調査票!$F:$AR,15,FALSE),"#,##0円")&amp;CHAR(10)&amp;"分担契約"&amp;CHAR(10)&amp;VLOOKUP(A80,[7]令和3年度契約状況調査票!$F:$AR,31,FALSE),IF(P80="分担契約","分担契約"&amp;CHAR(10)&amp;"契約総額 "&amp;TEXT(VLOOKUP(A80,[7]令和3年度契約状況調査票!$F:$AR,15,FALSE),"#,##0円")&amp;CHAR(10)&amp;VLOOKUP(A80,[7]令和3年度契約状況調査票!$F:$AR,31,FALSE),IF(P80="単価契約","単価契約"&amp;CHAR(10)&amp;"予定調達総額 "&amp;TEXT(VLOOKUP(A80,[7]令和3年度契約状況調査票!$F:$AR,15,FALSE),"#,##0円")&amp;CHAR(10)&amp;VLOOKUP(A80,[7]令和3年度契約状況調査票!$F:$AR,31,FALSE),VLOOKUP(A80,[7]令和3年度契約状況調査票!$F:$AR,31,FALSE))))))))</f>
        <v/>
      </c>
      <c r="P80" s="9" t="str">
        <f>IF(A80="","",VLOOKUP(A80,[7]令和3年度契約状況調査票!$F:$BY,52,FALSE))</f>
        <v/>
      </c>
    </row>
    <row r="81" spans="1:16" s="9" customFormat="1" ht="67.5" customHeight="1">
      <c r="A81" s="10" t="str">
        <f>IF(MAX([7]令和3年度契約状況調査票!F76:F321)&gt;=ROW()-5,ROW()-5,"")</f>
        <v/>
      </c>
      <c r="B81" s="11" t="str">
        <f>IF(A81="","",VLOOKUP(A81,[7]令和3年度契約状況調査票!$F:$AR,4,FALSE))</f>
        <v/>
      </c>
      <c r="C81" s="12" t="str">
        <f>IF(A81="","",VLOOKUP(A81,[7]令和3年度契約状況調査票!$F:$AR,5,FALSE))</f>
        <v/>
      </c>
      <c r="D81" s="13" t="str">
        <f>IF(A81="","",VLOOKUP(A81,[7]令和3年度契約状況調査票!$F:$AR,8,FALSE))</f>
        <v/>
      </c>
      <c r="E81" s="11" t="str">
        <f>IF(A81="","",VLOOKUP(A81,[7]令和3年度契約状況調査票!$F:$AR,9,FALSE))</f>
        <v/>
      </c>
      <c r="F81" s="14" t="str">
        <f>IF(A81="","",VLOOKUP(A81,[7]令和3年度契約状況調査票!$F:$AR,10,FALSE))</f>
        <v/>
      </c>
      <c r="G81" s="15" t="str">
        <f>IF(A81="","",VLOOKUP(A81,[7]令和3年度契約状況調査票!$F:$AR,30,FALSE))</f>
        <v/>
      </c>
      <c r="H81" s="16" t="str">
        <f>IF(A81="","",IF(VLOOKUP(A81,[7]令和3年度契約状況調査票!$F:$AR,13,FALSE)="他官署で調達手続きを実施のため","他官署で調達手続きを実施のため",IF(VLOOKUP(A81,[7]令和3年度契約状況調査票!$F:$AR,20,FALSE)="②同種の他の契約の予定価格を類推されるおそれがあるため公表しない","同種の他の契約の予定価格を類推されるおそれがあるため公表しない",IF(VLOOKUP(A81,[7]令和3年度契約状況調査票!$F:$AR,20,FALSE)="－","－",IF(VLOOKUP(A81,[7]令和3年度契約状況調査票!$F:$AR,6,FALSE)&lt;&gt;"",TEXT(VLOOKUP(A81,[7]令和3年度契約状況調査票!$F:$AR,13,FALSE),"#,##0円")&amp;CHAR(10)&amp;"(A)",VLOOKUP(A81,[7]令和3年度契約状況調査票!$F:$AR,13,FALSE))))))</f>
        <v/>
      </c>
      <c r="I81" s="16" t="str">
        <f>IF(A81="","",VLOOKUP(A81,[7]令和3年度契約状況調査票!$F:$AR,14,FALSE))</f>
        <v/>
      </c>
      <c r="J81" s="17" t="str">
        <f>IF(A81="","",IF(VLOOKUP(A81,[7]令和3年度契約状況調査票!$F:$AR,13,FALSE)="他官署で調達手続きを実施のため","－",IF(VLOOKUP(A81,[7]令和3年度契約状況調査票!$F:$AR,20,FALSE)="②同種の他の契約の予定価格を類推されるおそれがあるため公表しない","－",IF(VLOOKUP(A81,[7]令和3年度契約状況調査票!$F:$AR,20,FALSE)="－","－",IF(VLOOKUP(A81,[7]令和3年度契約状況調査票!$F:$AR,6,FALSE)&lt;&gt;"",TEXT(VLOOKUP(A81,[7]令和3年度契約状況調査票!$F:$AR,16,FALSE),"#.0%")&amp;CHAR(10)&amp;"(B/A×100)",VLOOKUP(A81,[7]令和3年度契約状況調査票!$F:$AR,16,FALSE))))))</f>
        <v/>
      </c>
      <c r="K81" s="18"/>
      <c r="L81" s="17" t="str">
        <f>IF(A81="","",IF(VLOOKUP(A81,[7]令和3年度契約状況調査票!$F:$AR,26,FALSE)="①公益社団法人","公社",IF(VLOOKUP(A81,[7]令和3年度契約状況調査票!$F:$AR,26,FALSE)="②公益財団法人","公財","")))</f>
        <v/>
      </c>
      <c r="M81" s="17" t="str">
        <f>IF(A81="","",VLOOKUP(A81,[7]令和3年度契約状況調査票!$F:$AR,27,FALSE))</f>
        <v/>
      </c>
      <c r="N81" s="17" t="str">
        <f>IF(A81="","",IF(VLOOKUP(A81,[7]令和3年度契約状況調査票!$F:$AR,27,FALSE)="国所管",VLOOKUP(A81,[7]令和3年度契約状況調査票!$F:$AR,21,FALSE),""))</f>
        <v/>
      </c>
      <c r="O81" s="19" t="str">
        <f>IF(A81="","",IF(AND(Q81="○",P81="分担契約/単価契約"),"単価契約"&amp;CHAR(10)&amp;"予定調達総額 "&amp;TEXT(VLOOKUP(A81,[7]令和3年度契約状況調査票!$F:$AR,15,FALSE),"#,##0円")&amp;"(B)"&amp;CHAR(10)&amp;"分担契約"&amp;CHAR(10)&amp;VLOOKUP(A81,[7]令和3年度契約状況調査票!$F:$AR,31,FALSE),IF(AND(Q81="○",P81="分担契約"),"分担契約"&amp;CHAR(10)&amp;"契約総額 "&amp;TEXT(VLOOKUP(A81,[7]令和3年度契約状況調査票!$F:$AR,15,FALSE),"#,##0円")&amp;"(B)"&amp;CHAR(10)&amp;VLOOKUP(A81,[7]令和3年度契約状況調査票!$F:$AR,31,FALSE),(IF(P81="分担契約/単価契約","単価契約"&amp;CHAR(10)&amp;"予定調達総額 "&amp;TEXT(VLOOKUP(A81,[7]令和3年度契約状況調査票!$F:$AR,15,FALSE),"#,##0円")&amp;CHAR(10)&amp;"分担契約"&amp;CHAR(10)&amp;VLOOKUP(A81,[7]令和3年度契約状況調査票!$F:$AR,31,FALSE),IF(P81="分担契約","分担契約"&amp;CHAR(10)&amp;"契約総額 "&amp;TEXT(VLOOKUP(A81,[7]令和3年度契約状況調査票!$F:$AR,15,FALSE),"#,##0円")&amp;CHAR(10)&amp;VLOOKUP(A81,[7]令和3年度契約状況調査票!$F:$AR,31,FALSE),IF(P81="単価契約","単価契約"&amp;CHAR(10)&amp;"予定調達総額 "&amp;TEXT(VLOOKUP(A81,[7]令和3年度契約状況調査票!$F:$AR,15,FALSE),"#,##0円")&amp;CHAR(10)&amp;VLOOKUP(A81,[7]令和3年度契約状況調査票!$F:$AR,31,FALSE),VLOOKUP(A81,[7]令和3年度契約状況調査票!$F:$AR,31,FALSE))))))))</f>
        <v/>
      </c>
      <c r="P81" s="9" t="str">
        <f>IF(A81="","",VLOOKUP(A81,[7]令和3年度契約状況調査票!$F:$BY,52,FALSE))</f>
        <v/>
      </c>
    </row>
    <row r="82" spans="1:16" s="9" customFormat="1" ht="67.5" customHeight="1">
      <c r="A82" s="10" t="str">
        <f>IF(MAX([7]令和3年度契約状況調査票!F77:F322)&gt;=ROW()-5,ROW()-5,"")</f>
        <v/>
      </c>
      <c r="B82" s="11" t="str">
        <f>IF(A82="","",VLOOKUP(A82,[7]令和3年度契約状況調査票!$F:$AR,4,FALSE))</f>
        <v/>
      </c>
      <c r="C82" s="12" t="str">
        <f>IF(A82="","",VLOOKUP(A82,[7]令和3年度契約状況調査票!$F:$AR,5,FALSE))</f>
        <v/>
      </c>
      <c r="D82" s="13" t="str">
        <f>IF(A82="","",VLOOKUP(A82,[7]令和3年度契約状況調査票!$F:$AR,8,FALSE))</f>
        <v/>
      </c>
      <c r="E82" s="11" t="str">
        <f>IF(A82="","",VLOOKUP(A82,[7]令和3年度契約状況調査票!$F:$AR,9,FALSE))</f>
        <v/>
      </c>
      <c r="F82" s="14" t="str">
        <f>IF(A82="","",VLOOKUP(A82,[7]令和3年度契約状況調査票!$F:$AR,10,FALSE))</f>
        <v/>
      </c>
      <c r="G82" s="15" t="str">
        <f>IF(A82="","",VLOOKUP(A82,[7]令和3年度契約状況調査票!$F:$AR,30,FALSE))</f>
        <v/>
      </c>
      <c r="H82" s="16" t="str">
        <f>IF(A82="","",IF(VLOOKUP(A82,[7]令和3年度契約状況調査票!$F:$AR,13,FALSE)="他官署で調達手続きを実施のため","他官署で調達手続きを実施のため",IF(VLOOKUP(A82,[7]令和3年度契約状況調査票!$F:$AR,20,FALSE)="②同種の他の契約の予定価格を類推されるおそれがあるため公表しない","同種の他の契約の予定価格を類推されるおそれがあるため公表しない",IF(VLOOKUP(A82,[7]令和3年度契約状況調査票!$F:$AR,20,FALSE)="－","－",IF(VLOOKUP(A82,[7]令和3年度契約状況調査票!$F:$AR,6,FALSE)&lt;&gt;"",TEXT(VLOOKUP(A82,[7]令和3年度契約状況調査票!$F:$AR,13,FALSE),"#,##0円")&amp;CHAR(10)&amp;"(A)",VLOOKUP(A82,[7]令和3年度契約状況調査票!$F:$AR,13,FALSE))))))</f>
        <v/>
      </c>
      <c r="I82" s="16" t="str">
        <f>IF(A82="","",VLOOKUP(A82,[7]令和3年度契約状況調査票!$F:$AR,14,FALSE))</f>
        <v/>
      </c>
      <c r="J82" s="17" t="str">
        <f>IF(A82="","",IF(VLOOKUP(A82,[7]令和3年度契約状況調査票!$F:$AR,13,FALSE)="他官署で調達手続きを実施のため","－",IF(VLOOKUP(A82,[7]令和3年度契約状況調査票!$F:$AR,20,FALSE)="②同種の他の契約の予定価格を類推されるおそれがあるため公表しない","－",IF(VLOOKUP(A82,[7]令和3年度契約状況調査票!$F:$AR,20,FALSE)="－","－",IF(VLOOKUP(A82,[7]令和3年度契約状況調査票!$F:$AR,6,FALSE)&lt;&gt;"",TEXT(VLOOKUP(A82,[7]令和3年度契約状況調査票!$F:$AR,16,FALSE),"#.0%")&amp;CHAR(10)&amp;"(B/A×100)",VLOOKUP(A82,[7]令和3年度契約状況調査票!$F:$AR,16,FALSE))))))</f>
        <v/>
      </c>
      <c r="K82" s="18"/>
      <c r="L82" s="17" t="str">
        <f>IF(A82="","",IF(VLOOKUP(A82,[7]令和3年度契約状況調査票!$F:$AR,26,FALSE)="①公益社団法人","公社",IF(VLOOKUP(A82,[7]令和3年度契約状況調査票!$F:$AR,26,FALSE)="②公益財団法人","公財","")))</f>
        <v/>
      </c>
      <c r="M82" s="17" t="str">
        <f>IF(A82="","",VLOOKUP(A82,[7]令和3年度契約状況調査票!$F:$AR,27,FALSE))</f>
        <v/>
      </c>
      <c r="N82" s="17" t="str">
        <f>IF(A82="","",IF(VLOOKUP(A82,[7]令和3年度契約状況調査票!$F:$AR,27,FALSE)="国所管",VLOOKUP(A82,[7]令和3年度契約状況調査票!$F:$AR,21,FALSE),""))</f>
        <v/>
      </c>
      <c r="O82" s="19" t="str">
        <f>IF(A82="","",IF(AND(Q82="○",P82="分担契約/単価契約"),"単価契約"&amp;CHAR(10)&amp;"予定調達総額 "&amp;TEXT(VLOOKUP(A82,[7]令和3年度契約状況調査票!$F:$AR,15,FALSE),"#,##0円")&amp;"(B)"&amp;CHAR(10)&amp;"分担契約"&amp;CHAR(10)&amp;VLOOKUP(A82,[7]令和3年度契約状況調査票!$F:$AR,31,FALSE),IF(AND(Q82="○",P82="分担契約"),"分担契約"&amp;CHAR(10)&amp;"契約総額 "&amp;TEXT(VLOOKUP(A82,[7]令和3年度契約状況調査票!$F:$AR,15,FALSE),"#,##0円")&amp;"(B)"&amp;CHAR(10)&amp;VLOOKUP(A82,[7]令和3年度契約状況調査票!$F:$AR,31,FALSE),(IF(P82="分担契約/単価契約","単価契約"&amp;CHAR(10)&amp;"予定調達総額 "&amp;TEXT(VLOOKUP(A82,[7]令和3年度契約状況調査票!$F:$AR,15,FALSE),"#,##0円")&amp;CHAR(10)&amp;"分担契約"&amp;CHAR(10)&amp;VLOOKUP(A82,[7]令和3年度契約状況調査票!$F:$AR,31,FALSE),IF(P82="分担契約","分担契約"&amp;CHAR(10)&amp;"契約総額 "&amp;TEXT(VLOOKUP(A82,[7]令和3年度契約状況調査票!$F:$AR,15,FALSE),"#,##0円")&amp;CHAR(10)&amp;VLOOKUP(A82,[7]令和3年度契約状況調査票!$F:$AR,31,FALSE),IF(P82="単価契約","単価契約"&amp;CHAR(10)&amp;"予定調達総額 "&amp;TEXT(VLOOKUP(A82,[7]令和3年度契約状況調査票!$F:$AR,15,FALSE),"#,##0円")&amp;CHAR(10)&amp;VLOOKUP(A82,[7]令和3年度契約状況調査票!$F:$AR,31,FALSE),VLOOKUP(A82,[7]令和3年度契約状況調査票!$F:$AR,31,FALSE))))))))</f>
        <v/>
      </c>
      <c r="P82" s="9" t="str">
        <f>IF(A82="","",VLOOKUP(A82,[7]令和3年度契約状況調査票!$F:$BY,52,FALSE))</f>
        <v/>
      </c>
    </row>
    <row r="83" spans="1:16" s="9" customFormat="1" ht="67.5" customHeight="1">
      <c r="A83" s="10" t="str">
        <f>IF(MAX([7]令和3年度契約状況調査票!F78:F323)&gt;=ROW()-5,ROW()-5,"")</f>
        <v/>
      </c>
      <c r="B83" s="11" t="str">
        <f>IF(A83="","",VLOOKUP(A83,[7]令和3年度契約状況調査票!$F:$AR,4,FALSE))</f>
        <v/>
      </c>
      <c r="C83" s="12" t="str">
        <f>IF(A83="","",VLOOKUP(A83,[7]令和3年度契約状況調査票!$F:$AR,5,FALSE))</f>
        <v/>
      </c>
      <c r="D83" s="13" t="str">
        <f>IF(A83="","",VLOOKUP(A83,[7]令和3年度契約状況調査票!$F:$AR,8,FALSE))</f>
        <v/>
      </c>
      <c r="E83" s="11" t="str">
        <f>IF(A83="","",VLOOKUP(A83,[7]令和3年度契約状況調査票!$F:$AR,9,FALSE))</f>
        <v/>
      </c>
      <c r="F83" s="14" t="str">
        <f>IF(A83="","",VLOOKUP(A83,[7]令和3年度契約状況調査票!$F:$AR,10,FALSE))</f>
        <v/>
      </c>
      <c r="G83" s="15" t="str">
        <f>IF(A83="","",VLOOKUP(A83,[7]令和3年度契約状況調査票!$F:$AR,30,FALSE))</f>
        <v/>
      </c>
      <c r="H83" s="16" t="str">
        <f>IF(A83="","",IF(VLOOKUP(A83,[7]令和3年度契約状況調査票!$F:$AR,13,FALSE)="他官署で調達手続きを実施のため","他官署で調達手続きを実施のため",IF(VLOOKUP(A83,[7]令和3年度契約状況調査票!$F:$AR,20,FALSE)="②同種の他の契約の予定価格を類推されるおそれがあるため公表しない","同種の他の契約の予定価格を類推されるおそれがあるため公表しない",IF(VLOOKUP(A83,[7]令和3年度契約状況調査票!$F:$AR,20,FALSE)="－","－",IF(VLOOKUP(A83,[7]令和3年度契約状況調査票!$F:$AR,6,FALSE)&lt;&gt;"",TEXT(VLOOKUP(A83,[7]令和3年度契約状況調査票!$F:$AR,13,FALSE),"#,##0円")&amp;CHAR(10)&amp;"(A)",VLOOKUP(A83,[7]令和3年度契約状況調査票!$F:$AR,13,FALSE))))))</f>
        <v/>
      </c>
      <c r="I83" s="16" t="str">
        <f>IF(A83="","",VLOOKUP(A83,[7]令和3年度契約状況調査票!$F:$AR,14,FALSE))</f>
        <v/>
      </c>
      <c r="J83" s="17" t="str">
        <f>IF(A83="","",IF(VLOOKUP(A83,[7]令和3年度契約状況調査票!$F:$AR,13,FALSE)="他官署で調達手続きを実施のため","－",IF(VLOOKUP(A83,[7]令和3年度契約状況調査票!$F:$AR,20,FALSE)="②同種の他の契約の予定価格を類推されるおそれがあるため公表しない","－",IF(VLOOKUP(A83,[7]令和3年度契約状況調査票!$F:$AR,20,FALSE)="－","－",IF(VLOOKUP(A83,[7]令和3年度契約状況調査票!$F:$AR,6,FALSE)&lt;&gt;"",TEXT(VLOOKUP(A83,[7]令和3年度契約状況調査票!$F:$AR,16,FALSE),"#.0%")&amp;CHAR(10)&amp;"(B/A×100)",VLOOKUP(A83,[7]令和3年度契約状況調査票!$F:$AR,16,FALSE))))))</f>
        <v/>
      </c>
      <c r="K83" s="18"/>
      <c r="L83" s="17" t="str">
        <f>IF(A83="","",IF(VLOOKUP(A83,[7]令和3年度契約状況調査票!$F:$AR,26,FALSE)="①公益社団法人","公社",IF(VLOOKUP(A83,[7]令和3年度契約状況調査票!$F:$AR,26,FALSE)="②公益財団法人","公財","")))</f>
        <v/>
      </c>
      <c r="M83" s="17" t="str">
        <f>IF(A83="","",VLOOKUP(A83,[7]令和3年度契約状況調査票!$F:$AR,27,FALSE))</f>
        <v/>
      </c>
      <c r="N83" s="17" t="str">
        <f>IF(A83="","",IF(VLOOKUP(A83,[7]令和3年度契約状況調査票!$F:$AR,27,FALSE)="国所管",VLOOKUP(A83,[7]令和3年度契約状況調査票!$F:$AR,21,FALSE),""))</f>
        <v/>
      </c>
      <c r="O83" s="19" t="str">
        <f>IF(A83="","",IF(AND(Q83="○",P83="分担契約/単価契約"),"単価契約"&amp;CHAR(10)&amp;"予定調達総額 "&amp;TEXT(VLOOKUP(A83,[7]令和3年度契約状況調査票!$F:$AR,15,FALSE),"#,##0円")&amp;"(B)"&amp;CHAR(10)&amp;"分担契約"&amp;CHAR(10)&amp;VLOOKUP(A83,[7]令和3年度契約状況調査票!$F:$AR,31,FALSE),IF(AND(Q83="○",P83="分担契約"),"分担契約"&amp;CHAR(10)&amp;"契約総額 "&amp;TEXT(VLOOKUP(A83,[7]令和3年度契約状況調査票!$F:$AR,15,FALSE),"#,##0円")&amp;"(B)"&amp;CHAR(10)&amp;VLOOKUP(A83,[7]令和3年度契約状況調査票!$F:$AR,31,FALSE),(IF(P83="分担契約/単価契約","単価契約"&amp;CHAR(10)&amp;"予定調達総額 "&amp;TEXT(VLOOKUP(A83,[7]令和3年度契約状況調査票!$F:$AR,15,FALSE),"#,##0円")&amp;CHAR(10)&amp;"分担契約"&amp;CHAR(10)&amp;VLOOKUP(A83,[7]令和3年度契約状況調査票!$F:$AR,31,FALSE),IF(P83="分担契約","分担契約"&amp;CHAR(10)&amp;"契約総額 "&amp;TEXT(VLOOKUP(A83,[7]令和3年度契約状況調査票!$F:$AR,15,FALSE),"#,##0円")&amp;CHAR(10)&amp;VLOOKUP(A83,[7]令和3年度契約状況調査票!$F:$AR,31,FALSE),IF(P83="単価契約","単価契約"&amp;CHAR(10)&amp;"予定調達総額 "&amp;TEXT(VLOOKUP(A83,[7]令和3年度契約状況調査票!$F:$AR,15,FALSE),"#,##0円")&amp;CHAR(10)&amp;VLOOKUP(A83,[7]令和3年度契約状況調査票!$F:$AR,31,FALSE),VLOOKUP(A83,[7]令和3年度契約状況調査票!$F:$AR,31,FALSE))))))))</f>
        <v/>
      </c>
      <c r="P83" s="9" t="str">
        <f>IF(A83="","",VLOOKUP(A83,[7]令和3年度契約状況調査票!$F:$BY,52,FALSE))</f>
        <v/>
      </c>
    </row>
    <row r="84" spans="1:16" s="9" customFormat="1" ht="67.5" customHeight="1">
      <c r="A84" s="10" t="str">
        <f>IF(MAX([7]令和3年度契約状況調査票!F79:F324)&gt;=ROW()-5,ROW()-5,"")</f>
        <v/>
      </c>
      <c r="B84" s="11" t="str">
        <f>IF(A84="","",VLOOKUP(A84,[7]令和3年度契約状況調査票!$F:$AR,4,FALSE))</f>
        <v/>
      </c>
      <c r="C84" s="12" t="str">
        <f>IF(A84="","",VLOOKUP(A84,[7]令和3年度契約状況調査票!$F:$AR,5,FALSE))</f>
        <v/>
      </c>
      <c r="D84" s="13" t="str">
        <f>IF(A84="","",VLOOKUP(A84,[7]令和3年度契約状況調査票!$F:$AR,8,FALSE))</f>
        <v/>
      </c>
      <c r="E84" s="11" t="str">
        <f>IF(A84="","",VLOOKUP(A84,[7]令和3年度契約状況調査票!$F:$AR,9,FALSE))</f>
        <v/>
      </c>
      <c r="F84" s="14" t="str">
        <f>IF(A84="","",VLOOKUP(A84,[7]令和3年度契約状況調査票!$F:$AR,10,FALSE))</f>
        <v/>
      </c>
      <c r="G84" s="15" t="str">
        <f>IF(A84="","",VLOOKUP(A84,[7]令和3年度契約状況調査票!$F:$AR,30,FALSE))</f>
        <v/>
      </c>
      <c r="H84" s="16" t="str">
        <f>IF(A84="","",IF(VLOOKUP(A84,[7]令和3年度契約状況調査票!$F:$AR,13,FALSE)="他官署で調達手続きを実施のため","他官署で調達手続きを実施のため",IF(VLOOKUP(A84,[7]令和3年度契約状況調査票!$F:$AR,20,FALSE)="②同種の他の契約の予定価格を類推されるおそれがあるため公表しない","同種の他の契約の予定価格を類推されるおそれがあるため公表しない",IF(VLOOKUP(A84,[7]令和3年度契約状況調査票!$F:$AR,20,FALSE)="－","－",IF(VLOOKUP(A84,[7]令和3年度契約状況調査票!$F:$AR,6,FALSE)&lt;&gt;"",TEXT(VLOOKUP(A84,[7]令和3年度契約状況調査票!$F:$AR,13,FALSE),"#,##0円")&amp;CHAR(10)&amp;"(A)",VLOOKUP(A84,[7]令和3年度契約状況調査票!$F:$AR,13,FALSE))))))</f>
        <v/>
      </c>
      <c r="I84" s="16" t="str">
        <f>IF(A84="","",VLOOKUP(A84,[7]令和3年度契約状況調査票!$F:$AR,14,FALSE))</f>
        <v/>
      </c>
      <c r="J84" s="17" t="str">
        <f>IF(A84="","",IF(VLOOKUP(A84,[7]令和3年度契約状況調査票!$F:$AR,13,FALSE)="他官署で調達手続きを実施のため","－",IF(VLOOKUP(A84,[7]令和3年度契約状況調査票!$F:$AR,20,FALSE)="②同種の他の契約の予定価格を類推されるおそれがあるため公表しない","－",IF(VLOOKUP(A84,[7]令和3年度契約状況調査票!$F:$AR,20,FALSE)="－","－",IF(VLOOKUP(A84,[7]令和3年度契約状況調査票!$F:$AR,6,FALSE)&lt;&gt;"",TEXT(VLOOKUP(A84,[7]令和3年度契約状況調査票!$F:$AR,16,FALSE),"#.0%")&amp;CHAR(10)&amp;"(B/A×100)",VLOOKUP(A84,[7]令和3年度契約状況調査票!$F:$AR,16,FALSE))))))</f>
        <v/>
      </c>
      <c r="K84" s="18"/>
      <c r="L84" s="17" t="str">
        <f>IF(A84="","",IF(VLOOKUP(A84,[7]令和3年度契約状況調査票!$F:$AR,26,FALSE)="①公益社団法人","公社",IF(VLOOKUP(A84,[7]令和3年度契約状況調査票!$F:$AR,26,FALSE)="②公益財団法人","公財","")))</f>
        <v/>
      </c>
      <c r="M84" s="17" t="str">
        <f>IF(A84="","",VLOOKUP(A84,[7]令和3年度契約状況調査票!$F:$AR,27,FALSE))</f>
        <v/>
      </c>
      <c r="N84" s="17" t="str">
        <f>IF(A84="","",IF(VLOOKUP(A84,[7]令和3年度契約状況調査票!$F:$AR,27,FALSE)="国所管",VLOOKUP(A84,[7]令和3年度契約状況調査票!$F:$AR,21,FALSE),""))</f>
        <v/>
      </c>
      <c r="O84" s="19" t="str">
        <f>IF(A84="","",IF(AND(Q84="○",P84="分担契約/単価契約"),"単価契約"&amp;CHAR(10)&amp;"予定調達総額 "&amp;TEXT(VLOOKUP(A84,[7]令和3年度契約状況調査票!$F:$AR,15,FALSE),"#,##0円")&amp;"(B)"&amp;CHAR(10)&amp;"分担契約"&amp;CHAR(10)&amp;VLOOKUP(A84,[7]令和3年度契約状況調査票!$F:$AR,31,FALSE),IF(AND(Q84="○",P84="分担契約"),"分担契約"&amp;CHAR(10)&amp;"契約総額 "&amp;TEXT(VLOOKUP(A84,[7]令和3年度契約状況調査票!$F:$AR,15,FALSE),"#,##0円")&amp;"(B)"&amp;CHAR(10)&amp;VLOOKUP(A84,[7]令和3年度契約状況調査票!$F:$AR,31,FALSE),(IF(P84="分担契約/単価契約","単価契約"&amp;CHAR(10)&amp;"予定調達総額 "&amp;TEXT(VLOOKUP(A84,[7]令和3年度契約状況調査票!$F:$AR,15,FALSE),"#,##0円")&amp;CHAR(10)&amp;"分担契約"&amp;CHAR(10)&amp;VLOOKUP(A84,[7]令和3年度契約状況調査票!$F:$AR,31,FALSE),IF(P84="分担契約","分担契約"&amp;CHAR(10)&amp;"契約総額 "&amp;TEXT(VLOOKUP(A84,[7]令和3年度契約状況調査票!$F:$AR,15,FALSE),"#,##0円")&amp;CHAR(10)&amp;VLOOKUP(A84,[7]令和3年度契約状況調査票!$F:$AR,31,FALSE),IF(P84="単価契約","単価契約"&amp;CHAR(10)&amp;"予定調達総額 "&amp;TEXT(VLOOKUP(A84,[7]令和3年度契約状況調査票!$F:$AR,15,FALSE),"#,##0円")&amp;CHAR(10)&amp;VLOOKUP(A84,[7]令和3年度契約状況調査票!$F:$AR,31,FALSE),VLOOKUP(A84,[7]令和3年度契約状況調査票!$F:$AR,31,FALSE))))))))</f>
        <v/>
      </c>
      <c r="P84" s="9" t="str">
        <f>IF(A84="","",VLOOKUP(A84,[7]令和3年度契約状況調査票!$F:$BY,52,FALSE))</f>
        <v/>
      </c>
    </row>
    <row r="85" spans="1:16" s="9" customFormat="1" ht="67.5" customHeight="1">
      <c r="A85" s="10" t="str">
        <f>IF(MAX([7]令和3年度契約状況調査票!F80:F325)&gt;=ROW()-5,ROW()-5,"")</f>
        <v/>
      </c>
      <c r="B85" s="11" t="str">
        <f>IF(A85="","",VLOOKUP(A85,[7]令和3年度契約状況調査票!$F:$AR,4,FALSE))</f>
        <v/>
      </c>
      <c r="C85" s="12" t="str">
        <f>IF(A85="","",VLOOKUP(A85,[7]令和3年度契約状況調査票!$F:$AR,5,FALSE))</f>
        <v/>
      </c>
      <c r="D85" s="13" t="str">
        <f>IF(A85="","",VLOOKUP(A85,[7]令和3年度契約状況調査票!$F:$AR,8,FALSE))</f>
        <v/>
      </c>
      <c r="E85" s="11" t="str">
        <f>IF(A85="","",VLOOKUP(A85,[7]令和3年度契約状況調査票!$F:$AR,9,FALSE))</f>
        <v/>
      </c>
      <c r="F85" s="14" t="str">
        <f>IF(A85="","",VLOOKUP(A85,[7]令和3年度契約状況調査票!$F:$AR,10,FALSE))</f>
        <v/>
      </c>
      <c r="G85" s="15" t="str">
        <f>IF(A85="","",VLOOKUP(A85,[7]令和3年度契約状況調査票!$F:$AR,30,FALSE))</f>
        <v/>
      </c>
      <c r="H85" s="16" t="str">
        <f>IF(A85="","",IF(VLOOKUP(A85,[7]令和3年度契約状況調査票!$F:$AR,13,FALSE)="他官署で調達手続きを実施のため","他官署で調達手続きを実施のため",IF(VLOOKUP(A85,[7]令和3年度契約状況調査票!$F:$AR,20,FALSE)="②同種の他の契約の予定価格を類推されるおそれがあるため公表しない","同種の他の契約の予定価格を類推されるおそれがあるため公表しない",IF(VLOOKUP(A85,[7]令和3年度契約状況調査票!$F:$AR,20,FALSE)="－","－",IF(VLOOKUP(A85,[7]令和3年度契約状況調査票!$F:$AR,6,FALSE)&lt;&gt;"",TEXT(VLOOKUP(A85,[7]令和3年度契約状況調査票!$F:$AR,13,FALSE),"#,##0円")&amp;CHAR(10)&amp;"(A)",VLOOKUP(A85,[7]令和3年度契約状況調査票!$F:$AR,13,FALSE))))))</f>
        <v/>
      </c>
      <c r="I85" s="16" t="str">
        <f>IF(A85="","",VLOOKUP(A85,[7]令和3年度契約状況調査票!$F:$AR,14,FALSE))</f>
        <v/>
      </c>
      <c r="J85" s="17" t="str">
        <f>IF(A85="","",IF(VLOOKUP(A85,[7]令和3年度契約状況調査票!$F:$AR,13,FALSE)="他官署で調達手続きを実施のため","－",IF(VLOOKUP(A85,[7]令和3年度契約状況調査票!$F:$AR,20,FALSE)="②同種の他の契約の予定価格を類推されるおそれがあるため公表しない","－",IF(VLOOKUP(A85,[7]令和3年度契約状況調査票!$F:$AR,20,FALSE)="－","－",IF(VLOOKUP(A85,[7]令和3年度契約状況調査票!$F:$AR,6,FALSE)&lt;&gt;"",TEXT(VLOOKUP(A85,[7]令和3年度契約状況調査票!$F:$AR,16,FALSE),"#.0%")&amp;CHAR(10)&amp;"(B/A×100)",VLOOKUP(A85,[7]令和3年度契約状況調査票!$F:$AR,16,FALSE))))))</f>
        <v/>
      </c>
      <c r="K85" s="18"/>
      <c r="L85" s="17" t="str">
        <f>IF(A85="","",IF(VLOOKUP(A85,[7]令和3年度契約状況調査票!$F:$AR,26,FALSE)="①公益社団法人","公社",IF(VLOOKUP(A85,[7]令和3年度契約状況調査票!$F:$AR,26,FALSE)="②公益財団法人","公財","")))</f>
        <v/>
      </c>
      <c r="M85" s="17" t="str">
        <f>IF(A85="","",VLOOKUP(A85,[7]令和3年度契約状況調査票!$F:$AR,27,FALSE))</f>
        <v/>
      </c>
      <c r="N85" s="17" t="str">
        <f>IF(A85="","",IF(VLOOKUP(A85,[7]令和3年度契約状況調査票!$F:$AR,27,FALSE)="国所管",VLOOKUP(A85,[7]令和3年度契約状況調査票!$F:$AR,21,FALSE),""))</f>
        <v/>
      </c>
      <c r="O85" s="19" t="str">
        <f>IF(A85="","",IF(AND(Q85="○",P85="分担契約/単価契約"),"単価契約"&amp;CHAR(10)&amp;"予定調達総額 "&amp;TEXT(VLOOKUP(A85,[7]令和3年度契約状況調査票!$F:$AR,15,FALSE),"#,##0円")&amp;"(B)"&amp;CHAR(10)&amp;"分担契約"&amp;CHAR(10)&amp;VLOOKUP(A85,[7]令和3年度契約状況調査票!$F:$AR,31,FALSE),IF(AND(Q85="○",P85="分担契約"),"分担契約"&amp;CHAR(10)&amp;"契約総額 "&amp;TEXT(VLOOKUP(A85,[7]令和3年度契約状況調査票!$F:$AR,15,FALSE),"#,##0円")&amp;"(B)"&amp;CHAR(10)&amp;VLOOKUP(A85,[7]令和3年度契約状況調査票!$F:$AR,31,FALSE),(IF(P85="分担契約/単価契約","単価契約"&amp;CHAR(10)&amp;"予定調達総額 "&amp;TEXT(VLOOKUP(A85,[7]令和3年度契約状況調査票!$F:$AR,15,FALSE),"#,##0円")&amp;CHAR(10)&amp;"分担契約"&amp;CHAR(10)&amp;VLOOKUP(A85,[7]令和3年度契約状況調査票!$F:$AR,31,FALSE),IF(P85="分担契約","分担契約"&amp;CHAR(10)&amp;"契約総額 "&amp;TEXT(VLOOKUP(A85,[7]令和3年度契約状況調査票!$F:$AR,15,FALSE),"#,##0円")&amp;CHAR(10)&amp;VLOOKUP(A85,[7]令和3年度契約状況調査票!$F:$AR,31,FALSE),IF(P85="単価契約","単価契約"&amp;CHAR(10)&amp;"予定調達総額 "&amp;TEXT(VLOOKUP(A85,[7]令和3年度契約状況調査票!$F:$AR,15,FALSE),"#,##0円")&amp;CHAR(10)&amp;VLOOKUP(A85,[7]令和3年度契約状況調査票!$F:$AR,31,FALSE),VLOOKUP(A85,[7]令和3年度契約状況調査票!$F:$AR,31,FALSE))))))))</f>
        <v/>
      </c>
      <c r="P85" s="9" t="str">
        <f>IF(A85="","",VLOOKUP(A85,[7]令和3年度契約状況調査票!$F:$BY,52,FALSE))</f>
        <v/>
      </c>
    </row>
    <row r="86" spans="1:16" s="9" customFormat="1" ht="67.5" customHeight="1">
      <c r="A86" s="10" t="str">
        <f>IF(MAX([7]令和3年度契約状況調査票!F81:F326)&gt;=ROW()-5,ROW()-5,"")</f>
        <v/>
      </c>
      <c r="B86" s="11" t="str">
        <f>IF(A86="","",VLOOKUP(A86,[7]令和3年度契約状況調査票!$F:$AR,4,FALSE))</f>
        <v/>
      </c>
      <c r="C86" s="12" t="str">
        <f>IF(A86="","",VLOOKUP(A86,[7]令和3年度契約状況調査票!$F:$AR,5,FALSE))</f>
        <v/>
      </c>
      <c r="D86" s="13" t="str">
        <f>IF(A86="","",VLOOKUP(A86,[7]令和3年度契約状況調査票!$F:$AR,8,FALSE))</f>
        <v/>
      </c>
      <c r="E86" s="11" t="str">
        <f>IF(A86="","",VLOOKUP(A86,[7]令和3年度契約状況調査票!$F:$AR,9,FALSE))</f>
        <v/>
      </c>
      <c r="F86" s="14" t="str">
        <f>IF(A86="","",VLOOKUP(A86,[7]令和3年度契約状況調査票!$F:$AR,10,FALSE))</f>
        <v/>
      </c>
      <c r="G86" s="15" t="str">
        <f>IF(A86="","",VLOOKUP(A86,[7]令和3年度契約状況調査票!$F:$AR,30,FALSE))</f>
        <v/>
      </c>
      <c r="H86" s="16" t="str">
        <f>IF(A86="","",IF(VLOOKUP(A86,[7]令和3年度契約状況調査票!$F:$AR,13,FALSE)="他官署で調達手続きを実施のため","他官署で調達手続きを実施のため",IF(VLOOKUP(A86,[7]令和3年度契約状況調査票!$F:$AR,20,FALSE)="②同種の他の契約の予定価格を類推されるおそれがあるため公表しない","同種の他の契約の予定価格を類推されるおそれがあるため公表しない",IF(VLOOKUP(A86,[7]令和3年度契約状況調査票!$F:$AR,20,FALSE)="－","－",IF(VLOOKUP(A86,[7]令和3年度契約状況調査票!$F:$AR,6,FALSE)&lt;&gt;"",TEXT(VLOOKUP(A86,[7]令和3年度契約状況調査票!$F:$AR,13,FALSE),"#,##0円")&amp;CHAR(10)&amp;"(A)",VLOOKUP(A86,[7]令和3年度契約状況調査票!$F:$AR,13,FALSE))))))</f>
        <v/>
      </c>
      <c r="I86" s="16" t="str">
        <f>IF(A86="","",VLOOKUP(A86,[7]令和3年度契約状況調査票!$F:$AR,14,FALSE))</f>
        <v/>
      </c>
      <c r="J86" s="17" t="str">
        <f>IF(A86="","",IF(VLOOKUP(A86,[7]令和3年度契約状況調査票!$F:$AR,13,FALSE)="他官署で調達手続きを実施のため","－",IF(VLOOKUP(A86,[7]令和3年度契約状況調査票!$F:$AR,20,FALSE)="②同種の他の契約の予定価格を類推されるおそれがあるため公表しない","－",IF(VLOOKUP(A86,[7]令和3年度契約状況調査票!$F:$AR,20,FALSE)="－","－",IF(VLOOKUP(A86,[7]令和3年度契約状況調査票!$F:$AR,6,FALSE)&lt;&gt;"",TEXT(VLOOKUP(A86,[7]令和3年度契約状況調査票!$F:$AR,16,FALSE),"#.0%")&amp;CHAR(10)&amp;"(B/A×100)",VLOOKUP(A86,[7]令和3年度契約状況調査票!$F:$AR,16,FALSE))))))</f>
        <v/>
      </c>
      <c r="K86" s="18"/>
      <c r="L86" s="17" t="str">
        <f>IF(A86="","",IF(VLOOKUP(A86,[7]令和3年度契約状況調査票!$F:$AR,26,FALSE)="①公益社団法人","公社",IF(VLOOKUP(A86,[7]令和3年度契約状況調査票!$F:$AR,26,FALSE)="②公益財団法人","公財","")))</f>
        <v/>
      </c>
      <c r="M86" s="17" t="str">
        <f>IF(A86="","",VLOOKUP(A86,[7]令和3年度契約状況調査票!$F:$AR,27,FALSE))</f>
        <v/>
      </c>
      <c r="N86" s="17" t="str">
        <f>IF(A86="","",IF(VLOOKUP(A86,[7]令和3年度契約状況調査票!$F:$AR,27,FALSE)="国所管",VLOOKUP(A86,[7]令和3年度契約状況調査票!$F:$AR,21,FALSE),""))</f>
        <v/>
      </c>
      <c r="O86" s="19" t="str">
        <f>IF(A86="","",IF(AND(Q86="○",P86="分担契約/単価契約"),"単価契約"&amp;CHAR(10)&amp;"予定調達総額 "&amp;TEXT(VLOOKUP(A86,[7]令和3年度契約状況調査票!$F:$AR,15,FALSE),"#,##0円")&amp;"(B)"&amp;CHAR(10)&amp;"分担契約"&amp;CHAR(10)&amp;VLOOKUP(A86,[7]令和3年度契約状況調査票!$F:$AR,31,FALSE),IF(AND(Q86="○",P86="分担契約"),"分担契約"&amp;CHAR(10)&amp;"契約総額 "&amp;TEXT(VLOOKUP(A86,[7]令和3年度契約状況調査票!$F:$AR,15,FALSE),"#,##0円")&amp;"(B)"&amp;CHAR(10)&amp;VLOOKUP(A86,[7]令和3年度契約状況調査票!$F:$AR,31,FALSE),(IF(P86="分担契約/単価契約","単価契約"&amp;CHAR(10)&amp;"予定調達総額 "&amp;TEXT(VLOOKUP(A86,[7]令和3年度契約状況調査票!$F:$AR,15,FALSE),"#,##0円")&amp;CHAR(10)&amp;"分担契約"&amp;CHAR(10)&amp;VLOOKUP(A86,[7]令和3年度契約状況調査票!$F:$AR,31,FALSE),IF(P86="分担契約","分担契約"&amp;CHAR(10)&amp;"契約総額 "&amp;TEXT(VLOOKUP(A86,[7]令和3年度契約状況調査票!$F:$AR,15,FALSE),"#,##0円")&amp;CHAR(10)&amp;VLOOKUP(A86,[7]令和3年度契約状況調査票!$F:$AR,31,FALSE),IF(P86="単価契約","単価契約"&amp;CHAR(10)&amp;"予定調達総額 "&amp;TEXT(VLOOKUP(A86,[7]令和3年度契約状況調査票!$F:$AR,15,FALSE),"#,##0円")&amp;CHAR(10)&amp;VLOOKUP(A86,[7]令和3年度契約状況調査票!$F:$AR,31,FALSE),VLOOKUP(A86,[7]令和3年度契約状況調査票!$F:$AR,31,FALSE))))))))</f>
        <v/>
      </c>
      <c r="P86" s="9" t="str">
        <f>IF(A86="","",VLOOKUP(A86,[7]令和3年度契約状況調査票!$F:$BY,52,FALSE))</f>
        <v/>
      </c>
    </row>
    <row r="87" spans="1:16" s="9" customFormat="1" ht="60" customHeight="1">
      <c r="A87" s="10" t="str">
        <f>IF(MAX([7]令和3年度契約状況調査票!F82:F327)&gt;=ROW()-5,ROW()-5,"")</f>
        <v/>
      </c>
      <c r="B87" s="11" t="str">
        <f>IF(A87="","",VLOOKUP(A87,[7]令和3年度契約状況調査票!$F:$AR,4,FALSE))</f>
        <v/>
      </c>
      <c r="C87" s="12" t="str">
        <f>IF(A87="","",VLOOKUP(A87,[7]令和3年度契約状況調査票!$F:$AR,5,FALSE))</f>
        <v/>
      </c>
      <c r="D87" s="13" t="str">
        <f>IF(A87="","",VLOOKUP(A87,[7]令和3年度契約状況調査票!$F:$AR,8,FALSE))</f>
        <v/>
      </c>
      <c r="E87" s="11" t="str">
        <f>IF(A87="","",VLOOKUP(A87,[7]令和3年度契約状況調査票!$F:$AR,9,FALSE))</f>
        <v/>
      </c>
      <c r="F87" s="14" t="str">
        <f>IF(A87="","",VLOOKUP(A87,[7]令和3年度契約状況調査票!$F:$AR,10,FALSE))</f>
        <v/>
      </c>
      <c r="G87" s="15" t="str">
        <f>IF(A87="","",VLOOKUP(A87,[7]令和3年度契約状況調査票!$F:$AR,30,FALSE))</f>
        <v/>
      </c>
      <c r="H87" s="16" t="str">
        <f>IF(A87="","",IF(VLOOKUP(A87,[7]令和3年度契約状況調査票!$F:$AR,13,FALSE)="他官署で調達手続きを実施のため","他官署で調達手続きを実施のため",IF(VLOOKUP(A87,[7]令和3年度契約状況調査票!$F:$AR,20,FALSE)="②同種の他の契約の予定価格を類推されるおそれがあるため公表しない","同種の他の契約の予定価格を類推されるおそれがあるため公表しない",IF(VLOOKUP(A87,[7]令和3年度契約状況調査票!$F:$AR,20,FALSE)="－","－",IF(VLOOKUP(A87,[7]令和3年度契約状況調査票!$F:$AR,6,FALSE)&lt;&gt;"",TEXT(VLOOKUP(A87,[7]令和3年度契約状況調査票!$F:$AR,13,FALSE),"#,##0円")&amp;CHAR(10)&amp;"(A)",VLOOKUP(A87,[7]令和3年度契約状況調査票!$F:$AR,13,FALSE))))))</f>
        <v/>
      </c>
      <c r="I87" s="16" t="str">
        <f>IF(A87="","",VLOOKUP(A87,[7]令和3年度契約状況調査票!$F:$AR,14,FALSE))</f>
        <v/>
      </c>
      <c r="J87" s="17" t="str">
        <f>IF(A87="","",IF(VLOOKUP(A87,[7]令和3年度契約状況調査票!$F:$AR,13,FALSE)="他官署で調達手続きを実施のため","－",IF(VLOOKUP(A87,[7]令和3年度契約状況調査票!$F:$AR,20,FALSE)="②同種の他の契約の予定価格を類推されるおそれがあるため公表しない","－",IF(VLOOKUP(A87,[7]令和3年度契約状況調査票!$F:$AR,20,FALSE)="－","－",IF(VLOOKUP(A87,[7]令和3年度契約状況調査票!$F:$AR,6,FALSE)&lt;&gt;"",TEXT(VLOOKUP(A87,[7]令和3年度契約状況調査票!$F:$AR,16,FALSE),"#.0%")&amp;CHAR(10)&amp;"(B/A×100)",VLOOKUP(A87,[7]令和3年度契約状況調査票!$F:$AR,16,FALSE))))))</f>
        <v/>
      </c>
      <c r="K87" s="18"/>
      <c r="L87" s="17" t="str">
        <f>IF(A87="","",IF(VLOOKUP(A87,[7]令和3年度契約状況調査票!$F:$AR,26,FALSE)="①公益社団法人","公社",IF(VLOOKUP(A87,[7]令和3年度契約状況調査票!$F:$AR,26,FALSE)="②公益財団法人","公財","")))</f>
        <v/>
      </c>
      <c r="M87" s="17" t="str">
        <f>IF(A87="","",VLOOKUP(A87,[7]令和3年度契約状況調査票!$F:$AR,27,FALSE))</f>
        <v/>
      </c>
      <c r="N87" s="17" t="str">
        <f>IF(A87="","",IF(VLOOKUP(A87,[7]令和3年度契約状況調査票!$F:$AR,27,FALSE)="国所管",VLOOKUP(A87,[7]令和3年度契約状況調査票!$F:$AR,21,FALSE),""))</f>
        <v/>
      </c>
      <c r="O87" s="19" t="str">
        <f>IF(A87="","",IF(AND(Q87="○",P87="分担契約/単価契約"),"単価契約"&amp;CHAR(10)&amp;"予定調達総額 "&amp;TEXT(VLOOKUP(A87,[7]令和3年度契約状況調査票!$F:$AR,15,FALSE),"#,##0円")&amp;"(B)"&amp;CHAR(10)&amp;"分担契約"&amp;CHAR(10)&amp;VLOOKUP(A87,[7]令和3年度契約状況調査票!$F:$AR,31,FALSE),IF(AND(Q87="○",P87="分担契約"),"分担契約"&amp;CHAR(10)&amp;"契約総額 "&amp;TEXT(VLOOKUP(A87,[7]令和3年度契約状況調査票!$F:$AR,15,FALSE),"#,##0円")&amp;"(B)"&amp;CHAR(10)&amp;VLOOKUP(A87,[7]令和3年度契約状況調査票!$F:$AR,31,FALSE),(IF(P87="分担契約/単価契約","単価契約"&amp;CHAR(10)&amp;"予定調達総額 "&amp;TEXT(VLOOKUP(A87,[7]令和3年度契約状況調査票!$F:$AR,15,FALSE),"#,##0円")&amp;CHAR(10)&amp;"分担契約"&amp;CHAR(10)&amp;VLOOKUP(A87,[7]令和3年度契約状況調査票!$F:$AR,31,FALSE),IF(P87="分担契約","分担契約"&amp;CHAR(10)&amp;"契約総額 "&amp;TEXT(VLOOKUP(A87,[7]令和3年度契約状況調査票!$F:$AR,15,FALSE),"#,##0円")&amp;CHAR(10)&amp;VLOOKUP(A87,[7]令和3年度契約状況調査票!$F:$AR,31,FALSE),IF(P87="単価契約","単価契約"&amp;CHAR(10)&amp;"予定調達総額 "&amp;TEXT(VLOOKUP(A87,[7]令和3年度契約状況調査票!$F:$AR,15,FALSE),"#,##0円")&amp;CHAR(10)&amp;VLOOKUP(A87,[7]令和3年度契約状況調査票!$F:$AR,31,FALSE),VLOOKUP(A87,[7]令和3年度契約状況調査票!$F:$AR,31,FALSE))))))))</f>
        <v/>
      </c>
      <c r="P87" s="9" t="str">
        <f>IF(A87="","",VLOOKUP(A87,[7]令和3年度契約状況調査票!$F:$BY,52,FALSE))</f>
        <v/>
      </c>
    </row>
    <row r="88" spans="1:16" s="9" customFormat="1" ht="60" customHeight="1">
      <c r="A88" s="10" t="str">
        <f>IF(MAX([7]令和3年度契約状況調査票!F83:F328)&gt;=ROW()-5,ROW()-5,"")</f>
        <v/>
      </c>
      <c r="B88" s="11" t="str">
        <f>IF(A88="","",VLOOKUP(A88,[7]令和3年度契約状況調査票!$F:$AR,4,FALSE))</f>
        <v/>
      </c>
      <c r="C88" s="12" t="str">
        <f>IF(A88="","",VLOOKUP(A88,[7]令和3年度契約状況調査票!$F:$AR,5,FALSE))</f>
        <v/>
      </c>
      <c r="D88" s="13" t="str">
        <f>IF(A88="","",VLOOKUP(A88,[7]令和3年度契約状況調査票!$F:$AR,8,FALSE))</f>
        <v/>
      </c>
      <c r="E88" s="11" t="str">
        <f>IF(A88="","",VLOOKUP(A88,[7]令和3年度契約状況調査票!$F:$AR,9,FALSE))</f>
        <v/>
      </c>
      <c r="F88" s="14" t="str">
        <f>IF(A88="","",VLOOKUP(A88,[7]令和3年度契約状況調査票!$F:$AR,10,FALSE))</f>
        <v/>
      </c>
      <c r="G88" s="15" t="str">
        <f>IF(A88="","",VLOOKUP(A88,[7]令和3年度契約状況調査票!$F:$AR,30,FALSE))</f>
        <v/>
      </c>
      <c r="H88" s="16" t="str">
        <f>IF(A88="","",IF(VLOOKUP(A88,[7]令和3年度契約状況調査票!$F:$AR,13,FALSE)="他官署で調達手続きを実施のため","他官署で調達手続きを実施のため",IF(VLOOKUP(A88,[7]令和3年度契約状況調査票!$F:$AR,20,FALSE)="②同種の他の契約の予定価格を類推されるおそれがあるため公表しない","同種の他の契約の予定価格を類推されるおそれがあるため公表しない",IF(VLOOKUP(A88,[7]令和3年度契約状況調査票!$F:$AR,20,FALSE)="－","－",IF(VLOOKUP(A88,[7]令和3年度契約状況調査票!$F:$AR,6,FALSE)&lt;&gt;"",TEXT(VLOOKUP(A88,[7]令和3年度契約状況調査票!$F:$AR,13,FALSE),"#,##0円")&amp;CHAR(10)&amp;"(A)",VLOOKUP(A88,[7]令和3年度契約状況調査票!$F:$AR,13,FALSE))))))</f>
        <v/>
      </c>
      <c r="I88" s="16" t="str">
        <f>IF(A88="","",VLOOKUP(A88,[7]令和3年度契約状況調査票!$F:$AR,14,FALSE))</f>
        <v/>
      </c>
      <c r="J88" s="17" t="str">
        <f>IF(A88="","",IF(VLOOKUP(A88,[7]令和3年度契約状況調査票!$F:$AR,13,FALSE)="他官署で調達手続きを実施のため","－",IF(VLOOKUP(A88,[7]令和3年度契約状況調査票!$F:$AR,20,FALSE)="②同種の他の契約の予定価格を類推されるおそれがあるため公表しない","－",IF(VLOOKUP(A88,[7]令和3年度契約状況調査票!$F:$AR,20,FALSE)="－","－",IF(VLOOKUP(A88,[7]令和3年度契約状況調査票!$F:$AR,6,FALSE)&lt;&gt;"",TEXT(VLOOKUP(A88,[7]令和3年度契約状況調査票!$F:$AR,16,FALSE),"#.0%")&amp;CHAR(10)&amp;"(B/A×100)",VLOOKUP(A88,[7]令和3年度契約状況調査票!$F:$AR,16,FALSE))))))</f>
        <v/>
      </c>
      <c r="K88" s="18"/>
      <c r="L88" s="17" t="str">
        <f>IF(A88="","",IF(VLOOKUP(A88,[7]令和3年度契約状況調査票!$F:$AR,26,FALSE)="①公益社団法人","公社",IF(VLOOKUP(A88,[7]令和3年度契約状況調査票!$F:$AR,26,FALSE)="②公益財団法人","公財","")))</f>
        <v/>
      </c>
      <c r="M88" s="17" t="str">
        <f>IF(A88="","",VLOOKUP(A88,[7]令和3年度契約状況調査票!$F:$AR,27,FALSE))</f>
        <v/>
      </c>
      <c r="N88" s="17" t="str">
        <f>IF(A88="","",IF(VLOOKUP(A88,[7]令和3年度契約状況調査票!$F:$AR,27,FALSE)="国所管",VLOOKUP(A88,[7]令和3年度契約状況調査票!$F:$AR,21,FALSE),""))</f>
        <v/>
      </c>
      <c r="O88" s="19" t="str">
        <f>IF(A88="","",IF(AND(Q88="○",P88="分担契約/単価契約"),"単価契約"&amp;CHAR(10)&amp;"予定調達総額 "&amp;TEXT(VLOOKUP(A88,[7]令和3年度契約状況調査票!$F:$AR,15,FALSE),"#,##0円")&amp;"(B)"&amp;CHAR(10)&amp;"分担契約"&amp;CHAR(10)&amp;VLOOKUP(A88,[7]令和3年度契約状況調査票!$F:$AR,31,FALSE),IF(AND(Q88="○",P88="分担契約"),"分担契約"&amp;CHAR(10)&amp;"契約総額 "&amp;TEXT(VLOOKUP(A88,[7]令和3年度契約状況調査票!$F:$AR,15,FALSE),"#,##0円")&amp;"(B)"&amp;CHAR(10)&amp;VLOOKUP(A88,[7]令和3年度契約状況調査票!$F:$AR,31,FALSE),(IF(P88="分担契約/単価契約","単価契約"&amp;CHAR(10)&amp;"予定調達総額 "&amp;TEXT(VLOOKUP(A88,[7]令和3年度契約状況調査票!$F:$AR,15,FALSE),"#,##0円")&amp;CHAR(10)&amp;"分担契約"&amp;CHAR(10)&amp;VLOOKUP(A88,[7]令和3年度契約状況調査票!$F:$AR,31,FALSE),IF(P88="分担契約","分担契約"&amp;CHAR(10)&amp;"契約総額 "&amp;TEXT(VLOOKUP(A88,[7]令和3年度契約状況調査票!$F:$AR,15,FALSE),"#,##0円")&amp;CHAR(10)&amp;VLOOKUP(A88,[7]令和3年度契約状況調査票!$F:$AR,31,FALSE),IF(P88="単価契約","単価契約"&amp;CHAR(10)&amp;"予定調達総額 "&amp;TEXT(VLOOKUP(A88,[7]令和3年度契約状況調査票!$F:$AR,15,FALSE),"#,##0円")&amp;CHAR(10)&amp;VLOOKUP(A88,[7]令和3年度契約状況調査票!$F:$AR,31,FALSE),VLOOKUP(A88,[7]令和3年度契約状況調査票!$F:$AR,31,FALSE))))))))</f>
        <v/>
      </c>
      <c r="P88" s="9" t="str">
        <f>IF(A88="","",VLOOKUP(A88,[7]令和3年度契約状況調査票!$F:$BY,52,FALSE))</f>
        <v/>
      </c>
    </row>
    <row r="89" spans="1:16" s="9" customFormat="1" ht="60" customHeight="1">
      <c r="A89" s="10" t="str">
        <f>IF(MAX([7]令和3年度契約状況調査票!F84:F329)&gt;=ROW()-5,ROW()-5,"")</f>
        <v/>
      </c>
      <c r="B89" s="11" t="str">
        <f>IF(A89="","",VLOOKUP(A89,[7]令和3年度契約状況調査票!$F:$AR,4,FALSE))</f>
        <v/>
      </c>
      <c r="C89" s="12" t="str">
        <f>IF(A89="","",VLOOKUP(A89,[7]令和3年度契約状況調査票!$F:$AR,5,FALSE))</f>
        <v/>
      </c>
      <c r="D89" s="13" t="str">
        <f>IF(A89="","",VLOOKUP(A89,[7]令和3年度契約状況調査票!$F:$AR,8,FALSE))</f>
        <v/>
      </c>
      <c r="E89" s="11" t="str">
        <f>IF(A89="","",VLOOKUP(A89,[7]令和3年度契約状況調査票!$F:$AR,9,FALSE))</f>
        <v/>
      </c>
      <c r="F89" s="14" t="str">
        <f>IF(A89="","",VLOOKUP(A89,[7]令和3年度契約状況調査票!$F:$AR,10,FALSE))</f>
        <v/>
      </c>
      <c r="G89" s="15" t="str">
        <f>IF(A89="","",VLOOKUP(A89,[7]令和3年度契約状況調査票!$F:$AR,30,FALSE))</f>
        <v/>
      </c>
      <c r="H89" s="16" t="str">
        <f>IF(A89="","",IF(VLOOKUP(A89,[7]令和3年度契約状況調査票!$F:$AR,13,FALSE)="他官署で調達手続きを実施のため","他官署で調達手続きを実施のため",IF(VLOOKUP(A89,[7]令和3年度契約状況調査票!$F:$AR,20,FALSE)="②同種の他の契約の予定価格を類推されるおそれがあるため公表しない","同種の他の契約の予定価格を類推されるおそれがあるため公表しない",IF(VLOOKUP(A89,[7]令和3年度契約状況調査票!$F:$AR,20,FALSE)="－","－",IF(VLOOKUP(A89,[7]令和3年度契約状況調査票!$F:$AR,6,FALSE)&lt;&gt;"",TEXT(VLOOKUP(A89,[7]令和3年度契約状況調査票!$F:$AR,13,FALSE),"#,##0円")&amp;CHAR(10)&amp;"(A)",VLOOKUP(A89,[7]令和3年度契約状況調査票!$F:$AR,13,FALSE))))))</f>
        <v/>
      </c>
      <c r="I89" s="16" t="str">
        <f>IF(A89="","",VLOOKUP(A89,[7]令和3年度契約状況調査票!$F:$AR,14,FALSE))</f>
        <v/>
      </c>
      <c r="J89" s="17" t="str">
        <f>IF(A89="","",IF(VLOOKUP(A89,[7]令和3年度契約状況調査票!$F:$AR,13,FALSE)="他官署で調達手続きを実施のため","－",IF(VLOOKUP(A89,[7]令和3年度契約状況調査票!$F:$AR,20,FALSE)="②同種の他の契約の予定価格を類推されるおそれがあるため公表しない","－",IF(VLOOKUP(A89,[7]令和3年度契約状況調査票!$F:$AR,20,FALSE)="－","－",IF(VLOOKUP(A89,[7]令和3年度契約状況調査票!$F:$AR,6,FALSE)&lt;&gt;"",TEXT(VLOOKUP(A89,[7]令和3年度契約状況調査票!$F:$AR,16,FALSE),"#.0%")&amp;CHAR(10)&amp;"(B/A×100)",VLOOKUP(A89,[7]令和3年度契約状況調査票!$F:$AR,16,FALSE))))))</f>
        <v/>
      </c>
      <c r="K89" s="18"/>
      <c r="L89" s="17" t="str">
        <f>IF(A89="","",IF(VLOOKUP(A89,[7]令和3年度契約状況調査票!$F:$AR,26,FALSE)="①公益社団法人","公社",IF(VLOOKUP(A89,[7]令和3年度契約状況調査票!$F:$AR,26,FALSE)="②公益財団法人","公財","")))</f>
        <v/>
      </c>
      <c r="M89" s="17" t="str">
        <f>IF(A89="","",VLOOKUP(A89,[7]令和3年度契約状況調査票!$F:$AR,27,FALSE))</f>
        <v/>
      </c>
      <c r="N89" s="17" t="str">
        <f>IF(A89="","",IF(VLOOKUP(A89,[7]令和3年度契約状況調査票!$F:$AR,27,FALSE)="国所管",VLOOKUP(A89,[7]令和3年度契約状況調査票!$F:$AR,21,FALSE),""))</f>
        <v/>
      </c>
      <c r="O89" s="19" t="str">
        <f>IF(A89="","",IF(AND(Q89="○",P89="分担契約/単価契約"),"単価契約"&amp;CHAR(10)&amp;"予定調達総額 "&amp;TEXT(VLOOKUP(A89,[7]令和3年度契約状況調査票!$F:$AR,15,FALSE),"#,##0円")&amp;"(B)"&amp;CHAR(10)&amp;"分担契約"&amp;CHAR(10)&amp;VLOOKUP(A89,[7]令和3年度契約状況調査票!$F:$AR,31,FALSE),IF(AND(Q89="○",P89="分担契約"),"分担契約"&amp;CHAR(10)&amp;"契約総額 "&amp;TEXT(VLOOKUP(A89,[7]令和3年度契約状況調査票!$F:$AR,15,FALSE),"#,##0円")&amp;"(B)"&amp;CHAR(10)&amp;VLOOKUP(A89,[7]令和3年度契約状況調査票!$F:$AR,31,FALSE),(IF(P89="分担契約/単価契約","単価契約"&amp;CHAR(10)&amp;"予定調達総額 "&amp;TEXT(VLOOKUP(A89,[7]令和3年度契約状況調査票!$F:$AR,15,FALSE),"#,##0円")&amp;CHAR(10)&amp;"分担契約"&amp;CHAR(10)&amp;VLOOKUP(A89,[7]令和3年度契約状況調査票!$F:$AR,31,FALSE),IF(P89="分担契約","分担契約"&amp;CHAR(10)&amp;"契約総額 "&amp;TEXT(VLOOKUP(A89,[7]令和3年度契約状況調査票!$F:$AR,15,FALSE),"#,##0円")&amp;CHAR(10)&amp;VLOOKUP(A89,[7]令和3年度契約状況調査票!$F:$AR,31,FALSE),IF(P89="単価契約","単価契約"&amp;CHAR(10)&amp;"予定調達総額 "&amp;TEXT(VLOOKUP(A89,[7]令和3年度契約状況調査票!$F:$AR,15,FALSE),"#,##0円")&amp;CHAR(10)&amp;VLOOKUP(A89,[7]令和3年度契約状況調査票!$F:$AR,31,FALSE),VLOOKUP(A89,[7]令和3年度契約状況調査票!$F:$AR,31,FALSE))))))))</f>
        <v/>
      </c>
      <c r="P89" s="9" t="str">
        <f>IF(A89="","",VLOOKUP(A89,[7]令和3年度契約状況調査票!$F:$BY,52,FALSE))</f>
        <v/>
      </c>
    </row>
    <row r="90" spans="1:16" s="9" customFormat="1" ht="60" customHeight="1">
      <c r="A90" s="10" t="str">
        <f>IF(MAX([7]令和3年度契約状況調査票!F85:F330)&gt;=ROW()-5,ROW()-5,"")</f>
        <v/>
      </c>
      <c r="B90" s="11" t="str">
        <f>IF(A90="","",VLOOKUP(A90,[7]令和3年度契約状況調査票!$F:$AR,4,FALSE))</f>
        <v/>
      </c>
      <c r="C90" s="12" t="str">
        <f>IF(A90="","",VLOOKUP(A90,[7]令和3年度契約状況調査票!$F:$AR,5,FALSE))</f>
        <v/>
      </c>
      <c r="D90" s="13" t="str">
        <f>IF(A90="","",VLOOKUP(A90,[7]令和3年度契約状況調査票!$F:$AR,8,FALSE))</f>
        <v/>
      </c>
      <c r="E90" s="11" t="str">
        <f>IF(A90="","",VLOOKUP(A90,[7]令和3年度契約状況調査票!$F:$AR,9,FALSE))</f>
        <v/>
      </c>
      <c r="F90" s="14" t="str">
        <f>IF(A90="","",VLOOKUP(A90,[7]令和3年度契約状況調査票!$F:$AR,10,FALSE))</f>
        <v/>
      </c>
      <c r="G90" s="15" t="str">
        <f>IF(A90="","",VLOOKUP(A90,[7]令和3年度契約状況調査票!$F:$AR,30,FALSE))</f>
        <v/>
      </c>
      <c r="H90" s="16" t="str">
        <f>IF(A90="","",IF(VLOOKUP(A90,[7]令和3年度契約状況調査票!$F:$AR,13,FALSE)="他官署で調達手続きを実施のため","他官署で調達手続きを実施のため",IF(VLOOKUP(A90,[7]令和3年度契約状況調査票!$F:$AR,20,FALSE)="②同種の他の契約の予定価格を類推されるおそれがあるため公表しない","同種の他の契約の予定価格を類推されるおそれがあるため公表しない",IF(VLOOKUP(A90,[7]令和3年度契約状況調査票!$F:$AR,20,FALSE)="－","－",IF(VLOOKUP(A90,[7]令和3年度契約状況調査票!$F:$AR,6,FALSE)&lt;&gt;"",TEXT(VLOOKUP(A90,[7]令和3年度契約状況調査票!$F:$AR,13,FALSE),"#,##0円")&amp;CHAR(10)&amp;"(A)",VLOOKUP(A90,[7]令和3年度契約状況調査票!$F:$AR,13,FALSE))))))</f>
        <v/>
      </c>
      <c r="I90" s="16" t="str">
        <f>IF(A90="","",VLOOKUP(A90,[7]令和3年度契約状況調査票!$F:$AR,14,FALSE))</f>
        <v/>
      </c>
      <c r="J90" s="17" t="str">
        <f>IF(A90="","",IF(VLOOKUP(A90,[7]令和3年度契約状況調査票!$F:$AR,13,FALSE)="他官署で調達手続きを実施のため","－",IF(VLOOKUP(A90,[7]令和3年度契約状況調査票!$F:$AR,20,FALSE)="②同種の他の契約の予定価格を類推されるおそれがあるため公表しない","－",IF(VLOOKUP(A90,[7]令和3年度契約状況調査票!$F:$AR,20,FALSE)="－","－",IF(VLOOKUP(A90,[7]令和3年度契約状況調査票!$F:$AR,6,FALSE)&lt;&gt;"",TEXT(VLOOKUP(A90,[7]令和3年度契約状況調査票!$F:$AR,16,FALSE),"#.0%")&amp;CHAR(10)&amp;"(B/A×100)",VLOOKUP(A90,[7]令和3年度契約状況調査票!$F:$AR,16,FALSE))))))</f>
        <v/>
      </c>
      <c r="K90" s="18"/>
      <c r="L90" s="17" t="str">
        <f>IF(A90="","",IF(VLOOKUP(A90,[7]令和3年度契約状況調査票!$F:$AR,26,FALSE)="①公益社団法人","公社",IF(VLOOKUP(A90,[7]令和3年度契約状況調査票!$F:$AR,26,FALSE)="②公益財団法人","公財","")))</f>
        <v/>
      </c>
      <c r="M90" s="17" t="str">
        <f>IF(A90="","",VLOOKUP(A90,[7]令和3年度契約状況調査票!$F:$AR,27,FALSE))</f>
        <v/>
      </c>
      <c r="N90" s="17" t="str">
        <f>IF(A90="","",IF(VLOOKUP(A90,[7]令和3年度契約状況調査票!$F:$AR,27,FALSE)="国所管",VLOOKUP(A90,[7]令和3年度契約状況調査票!$F:$AR,21,FALSE),""))</f>
        <v/>
      </c>
      <c r="O90" s="19" t="str">
        <f>IF(A90="","",IF(AND(Q90="○",P90="分担契約/単価契約"),"単価契約"&amp;CHAR(10)&amp;"予定調達総額 "&amp;TEXT(VLOOKUP(A90,[7]令和3年度契約状況調査票!$F:$AR,15,FALSE),"#,##0円")&amp;"(B)"&amp;CHAR(10)&amp;"分担契約"&amp;CHAR(10)&amp;VLOOKUP(A90,[7]令和3年度契約状況調査票!$F:$AR,31,FALSE),IF(AND(Q90="○",P90="分担契約"),"分担契約"&amp;CHAR(10)&amp;"契約総額 "&amp;TEXT(VLOOKUP(A90,[7]令和3年度契約状況調査票!$F:$AR,15,FALSE),"#,##0円")&amp;"(B)"&amp;CHAR(10)&amp;VLOOKUP(A90,[7]令和3年度契約状況調査票!$F:$AR,31,FALSE),(IF(P90="分担契約/単価契約","単価契約"&amp;CHAR(10)&amp;"予定調達総額 "&amp;TEXT(VLOOKUP(A90,[7]令和3年度契約状況調査票!$F:$AR,15,FALSE),"#,##0円")&amp;CHAR(10)&amp;"分担契約"&amp;CHAR(10)&amp;VLOOKUP(A90,[7]令和3年度契約状況調査票!$F:$AR,31,FALSE),IF(P90="分担契約","分担契約"&amp;CHAR(10)&amp;"契約総額 "&amp;TEXT(VLOOKUP(A90,[7]令和3年度契約状況調査票!$F:$AR,15,FALSE),"#,##0円")&amp;CHAR(10)&amp;VLOOKUP(A90,[7]令和3年度契約状況調査票!$F:$AR,31,FALSE),IF(P90="単価契約","単価契約"&amp;CHAR(10)&amp;"予定調達総額 "&amp;TEXT(VLOOKUP(A90,[7]令和3年度契約状況調査票!$F:$AR,15,FALSE),"#,##0円")&amp;CHAR(10)&amp;VLOOKUP(A90,[7]令和3年度契約状況調査票!$F:$AR,31,FALSE),VLOOKUP(A90,[7]令和3年度契約状況調査票!$F:$AR,31,FALSE))))))))</f>
        <v/>
      </c>
      <c r="P90" s="9" t="str">
        <f>IF(A90="","",VLOOKUP(A90,[7]令和3年度契約状況調査票!$F:$BY,52,FALSE))</f>
        <v/>
      </c>
    </row>
    <row r="91" spans="1:16" s="9" customFormat="1" ht="60" customHeight="1">
      <c r="A91" s="10" t="str">
        <f>IF(MAX([7]令和3年度契約状況調査票!F86:F331)&gt;=ROW()-5,ROW()-5,"")</f>
        <v/>
      </c>
      <c r="B91" s="11" t="str">
        <f>IF(A91="","",VLOOKUP(A91,[7]令和3年度契約状況調査票!$F:$AR,4,FALSE))</f>
        <v/>
      </c>
      <c r="C91" s="12" t="str">
        <f>IF(A91="","",VLOOKUP(A91,[7]令和3年度契約状況調査票!$F:$AR,5,FALSE))</f>
        <v/>
      </c>
      <c r="D91" s="13" t="str">
        <f>IF(A91="","",VLOOKUP(A91,[7]令和3年度契約状況調査票!$F:$AR,8,FALSE))</f>
        <v/>
      </c>
      <c r="E91" s="11" t="str">
        <f>IF(A91="","",VLOOKUP(A91,[7]令和3年度契約状況調査票!$F:$AR,9,FALSE))</f>
        <v/>
      </c>
      <c r="F91" s="14" t="str">
        <f>IF(A91="","",VLOOKUP(A91,[7]令和3年度契約状況調査票!$F:$AR,10,FALSE))</f>
        <v/>
      </c>
      <c r="G91" s="15" t="str">
        <f>IF(A91="","",VLOOKUP(A91,[7]令和3年度契約状況調査票!$F:$AR,30,FALSE))</f>
        <v/>
      </c>
      <c r="H91" s="16" t="str">
        <f>IF(A91="","",IF(VLOOKUP(A91,[7]令和3年度契約状況調査票!$F:$AR,13,FALSE)="他官署で調達手続きを実施のため","他官署で調達手続きを実施のため",IF(VLOOKUP(A91,[7]令和3年度契約状況調査票!$F:$AR,20,FALSE)="②同種の他の契約の予定価格を類推されるおそれがあるため公表しない","同種の他の契約の予定価格を類推されるおそれがあるため公表しない",IF(VLOOKUP(A91,[7]令和3年度契約状況調査票!$F:$AR,20,FALSE)="－","－",IF(VLOOKUP(A91,[7]令和3年度契約状況調査票!$F:$AR,6,FALSE)&lt;&gt;"",TEXT(VLOOKUP(A91,[7]令和3年度契約状況調査票!$F:$AR,13,FALSE),"#,##0円")&amp;CHAR(10)&amp;"(A)",VLOOKUP(A91,[7]令和3年度契約状況調査票!$F:$AR,13,FALSE))))))</f>
        <v/>
      </c>
      <c r="I91" s="16" t="str">
        <f>IF(A91="","",VLOOKUP(A91,[7]令和3年度契約状況調査票!$F:$AR,14,FALSE))</f>
        <v/>
      </c>
      <c r="J91" s="17" t="str">
        <f>IF(A91="","",IF(VLOOKUP(A91,[7]令和3年度契約状況調査票!$F:$AR,13,FALSE)="他官署で調達手続きを実施のため","－",IF(VLOOKUP(A91,[7]令和3年度契約状況調査票!$F:$AR,20,FALSE)="②同種の他の契約の予定価格を類推されるおそれがあるため公表しない","－",IF(VLOOKUP(A91,[7]令和3年度契約状況調査票!$F:$AR,20,FALSE)="－","－",IF(VLOOKUP(A91,[7]令和3年度契約状況調査票!$F:$AR,6,FALSE)&lt;&gt;"",TEXT(VLOOKUP(A91,[7]令和3年度契約状況調査票!$F:$AR,16,FALSE),"#.0%")&amp;CHAR(10)&amp;"(B/A×100)",VLOOKUP(A91,[7]令和3年度契約状況調査票!$F:$AR,16,FALSE))))))</f>
        <v/>
      </c>
      <c r="K91" s="18"/>
      <c r="L91" s="17" t="str">
        <f>IF(A91="","",IF(VLOOKUP(A91,[7]令和3年度契約状況調査票!$F:$AR,26,FALSE)="①公益社団法人","公社",IF(VLOOKUP(A91,[7]令和3年度契約状況調査票!$F:$AR,26,FALSE)="②公益財団法人","公財","")))</f>
        <v/>
      </c>
      <c r="M91" s="17" t="str">
        <f>IF(A91="","",VLOOKUP(A91,[7]令和3年度契約状況調査票!$F:$AR,27,FALSE))</f>
        <v/>
      </c>
      <c r="N91" s="17" t="str">
        <f>IF(A91="","",IF(VLOOKUP(A91,[7]令和3年度契約状況調査票!$F:$AR,27,FALSE)="国所管",VLOOKUP(A91,[7]令和3年度契約状況調査票!$F:$AR,21,FALSE),""))</f>
        <v/>
      </c>
      <c r="O91" s="19" t="str">
        <f>IF(A91="","",IF(AND(Q91="○",P91="分担契約/単価契約"),"単価契約"&amp;CHAR(10)&amp;"予定調達総額 "&amp;TEXT(VLOOKUP(A91,[7]令和3年度契約状況調査票!$F:$AR,15,FALSE),"#,##0円")&amp;"(B)"&amp;CHAR(10)&amp;"分担契約"&amp;CHAR(10)&amp;VLOOKUP(A91,[7]令和3年度契約状況調査票!$F:$AR,31,FALSE),IF(AND(Q91="○",P91="分担契約"),"分担契約"&amp;CHAR(10)&amp;"契約総額 "&amp;TEXT(VLOOKUP(A91,[7]令和3年度契約状況調査票!$F:$AR,15,FALSE),"#,##0円")&amp;"(B)"&amp;CHAR(10)&amp;VLOOKUP(A91,[7]令和3年度契約状況調査票!$F:$AR,31,FALSE),(IF(P91="分担契約/単価契約","単価契約"&amp;CHAR(10)&amp;"予定調達総額 "&amp;TEXT(VLOOKUP(A91,[7]令和3年度契約状況調査票!$F:$AR,15,FALSE),"#,##0円")&amp;CHAR(10)&amp;"分担契約"&amp;CHAR(10)&amp;VLOOKUP(A91,[7]令和3年度契約状況調査票!$F:$AR,31,FALSE),IF(P91="分担契約","分担契約"&amp;CHAR(10)&amp;"契約総額 "&amp;TEXT(VLOOKUP(A91,[7]令和3年度契約状況調査票!$F:$AR,15,FALSE),"#,##0円")&amp;CHAR(10)&amp;VLOOKUP(A91,[7]令和3年度契約状況調査票!$F:$AR,31,FALSE),IF(P91="単価契約","単価契約"&amp;CHAR(10)&amp;"予定調達総額 "&amp;TEXT(VLOOKUP(A91,[7]令和3年度契約状況調査票!$F:$AR,15,FALSE),"#,##0円")&amp;CHAR(10)&amp;VLOOKUP(A91,[7]令和3年度契約状況調査票!$F:$AR,31,FALSE),VLOOKUP(A91,[7]令和3年度契約状況調査票!$F:$AR,31,FALSE))))))))</f>
        <v/>
      </c>
      <c r="P91" s="9" t="str">
        <f>IF(A91="","",VLOOKUP(A91,[7]令和3年度契約状況調査票!$F:$BY,52,FALSE))</f>
        <v/>
      </c>
    </row>
    <row r="92" spans="1:16" s="9" customFormat="1" ht="60" customHeight="1">
      <c r="A92" s="10" t="str">
        <f>IF(MAX([7]令和3年度契約状況調査票!F87:F332)&gt;=ROW()-5,ROW()-5,"")</f>
        <v/>
      </c>
      <c r="B92" s="11" t="str">
        <f>IF(A92="","",VLOOKUP(A92,[7]令和3年度契約状況調査票!$F:$AR,4,FALSE))</f>
        <v/>
      </c>
      <c r="C92" s="12" t="str">
        <f>IF(A92="","",VLOOKUP(A92,[7]令和3年度契約状況調査票!$F:$AR,5,FALSE))</f>
        <v/>
      </c>
      <c r="D92" s="13" t="str">
        <f>IF(A92="","",VLOOKUP(A92,[7]令和3年度契約状況調査票!$F:$AR,8,FALSE))</f>
        <v/>
      </c>
      <c r="E92" s="11" t="str">
        <f>IF(A92="","",VLOOKUP(A92,[7]令和3年度契約状況調査票!$F:$AR,9,FALSE))</f>
        <v/>
      </c>
      <c r="F92" s="14" t="str">
        <f>IF(A92="","",VLOOKUP(A92,[7]令和3年度契約状況調査票!$F:$AR,10,FALSE))</f>
        <v/>
      </c>
      <c r="G92" s="15" t="str">
        <f>IF(A92="","",VLOOKUP(A92,[7]令和3年度契約状況調査票!$F:$AR,30,FALSE))</f>
        <v/>
      </c>
      <c r="H92" s="16" t="str">
        <f>IF(A92="","",IF(VLOOKUP(A92,[7]令和3年度契約状況調査票!$F:$AR,13,FALSE)="他官署で調達手続きを実施のため","他官署で調達手続きを実施のため",IF(VLOOKUP(A92,[7]令和3年度契約状況調査票!$F:$AR,20,FALSE)="②同種の他の契約の予定価格を類推されるおそれがあるため公表しない","同種の他の契約の予定価格を類推されるおそれがあるため公表しない",IF(VLOOKUP(A92,[7]令和3年度契約状況調査票!$F:$AR,20,FALSE)="－","－",IF(VLOOKUP(A92,[7]令和3年度契約状況調査票!$F:$AR,6,FALSE)&lt;&gt;"",TEXT(VLOOKUP(A92,[7]令和3年度契約状況調査票!$F:$AR,13,FALSE),"#,##0円")&amp;CHAR(10)&amp;"(A)",VLOOKUP(A92,[7]令和3年度契約状況調査票!$F:$AR,13,FALSE))))))</f>
        <v/>
      </c>
      <c r="I92" s="16" t="str">
        <f>IF(A92="","",VLOOKUP(A92,[7]令和3年度契約状況調査票!$F:$AR,14,FALSE))</f>
        <v/>
      </c>
      <c r="J92" s="17" t="str">
        <f>IF(A92="","",IF(VLOOKUP(A92,[7]令和3年度契約状況調査票!$F:$AR,13,FALSE)="他官署で調達手続きを実施のため","－",IF(VLOOKUP(A92,[7]令和3年度契約状況調査票!$F:$AR,20,FALSE)="②同種の他の契約の予定価格を類推されるおそれがあるため公表しない","－",IF(VLOOKUP(A92,[7]令和3年度契約状況調査票!$F:$AR,20,FALSE)="－","－",IF(VLOOKUP(A92,[7]令和3年度契約状況調査票!$F:$AR,6,FALSE)&lt;&gt;"",TEXT(VLOOKUP(A92,[7]令和3年度契約状況調査票!$F:$AR,16,FALSE),"#.0%")&amp;CHAR(10)&amp;"(B/A×100)",VLOOKUP(A92,[7]令和3年度契約状況調査票!$F:$AR,16,FALSE))))))</f>
        <v/>
      </c>
      <c r="K92" s="18"/>
      <c r="L92" s="17" t="str">
        <f>IF(A92="","",IF(VLOOKUP(A92,[7]令和3年度契約状況調査票!$F:$AR,26,FALSE)="①公益社団法人","公社",IF(VLOOKUP(A92,[7]令和3年度契約状況調査票!$F:$AR,26,FALSE)="②公益財団法人","公財","")))</f>
        <v/>
      </c>
      <c r="M92" s="17" t="str">
        <f>IF(A92="","",VLOOKUP(A92,[7]令和3年度契約状況調査票!$F:$AR,27,FALSE))</f>
        <v/>
      </c>
      <c r="N92" s="17" t="str">
        <f>IF(A92="","",IF(VLOOKUP(A92,[7]令和3年度契約状況調査票!$F:$AR,27,FALSE)="国所管",VLOOKUP(A92,[7]令和3年度契約状況調査票!$F:$AR,21,FALSE),""))</f>
        <v/>
      </c>
      <c r="O92" s="19" t="str">
        <f>IF(A92="","",IF(AND(Q92="○",P92="分担契約/単価契約"),"単価契約"&amp;CHAR(10)&amp;"予定調達総額 "&amp;TEXT(VLOOKUP(A92,[7]令和3年度契約状況調査票!$F:$AR,15,FALSE),"#,##0円")&amp;"(B)"&amp;CHAR(10)&amp;"分担契約"&amp;CHAR(10)&amp;VLOOKUP(A92,[7]令和3年度契約状況調査票!$F:$AR,31,FALSE),IF(AND(Q92="○",P92="分担契約"),"分担契約"&amp;CHAR(10)&amp;"契約総額 "&amp;TEXT(VLOOKUP(A92,[7]令和3年度契約状況調査票!$F:$AR,15,FALSE),"#,##0円")&amp;"(B)"&amp;CHAR(10)&amp;VLOOKUP(A92,[7]令和3年度契約状況調査票!$F:$AR,31,FALSE),(IF(P92="分担契約/単価契約","単価契約"&amp;CHAR(10)&amp;"予定調達総額 "&amp;TEXT(VLOOKUP(A92,[7]令和3年度契約状況調査票!$F:$AR,15,FALSE),"#,##0円")&amp;CHAR(10)&amp;"分担契約"&amp;CHAR(10)&amp;VLOOKUP(A92,[7]令和3年度契約状況調査票!$F:$AR,31,FALSE),IF(P92="分担契約","分担契約"&amp;CHAR(10)&amp;"契約総額 "&amp;TEXT(VLOOKUP(A92,[7]令和3年度契約状況調査票!$F:$AR,15,FALSE),"#,##0円")&amp;CHAR(10)&amp;VLOOKUP(A92,[7]令和3年度契約状況調査票!$F:$AR,31,FALSE),IF(P92="単価契約","単価契約"&amp;CHAR(10)&amp;"予定調達総額 "&amp;TEXT(VLOOKUP(A92,[7]令和3年度契約状況調査票!$F:$AR,15,FALSE),"#,##0円")&amp;CHAR(10)&amp;VLOOKUP(A92,[7]令和3年度契約状況調査票!$F:$AR,31,FALSE),VLOOKUP(A92,[7]令和3年度契約状況調査票!$F:$AR,31,FALSE))))))))</f>
        <v/>
      </c>
      <c r="P92" s="9" t="str">
        <f>IF(A92="","",VLOOKUP(A92,[7]令和3年度契約状況調査票!$F:$BY,52,FALSE))</f>
        <v/>
      </c>
    </row>
    <row r="93" spans="1:16" s="9" customFormat="1" ht="60" customHeight="1">
      <c r="A93" s="10" t="str">
        <f>IF(MAX([7]令和3年度契約状況調査票!F88:F333)&gt;=ROW()-5,ROW()-5,"")</f>
        <v/>
      </c>
      <c r="B93" s="11" t="str">
        <f>IF(A93="","",VLOOKUP(A93,[7]令和3年度契約状況調査票!$F:$AR,4,FALSE))</f>
        <v/>
      </c>
      <c r="C93" s="12" t="str">
        <f>IF(A93="","",VLOOKUP(A93,[7]令和3年度契約状況調査票!$F:$AR,5,FALSE))</f>
        <v/>
      </c>
      <c r="D93" s="13" t="str">
        <f>IF(A93="","",VLOOKUP(A93,[7]令和3年度契約状況調査票!$F:$AR,8,FALSE))</f>
        <v/>
      </c>
      <c r="E93" s="11" t="str">
        <f>IF(A93="","",VLOOKUP(A93,[7]令和3年度契約状況調査票!$F:$AR,9,FALSE))</f>
        <v/>
      </c>
      <c r="F93" s="14" t="str">
        <f>IF(A93="","",VLOOKUP(A93,[7]令和3年度契約状況調査票!$F:$AR,10,FALSE))</f>
        <v/>
      </c>
      <c r="G93" s="15" t="str">
        <f>IF(A93="","",VLOOKUP(A93,[7]令和3年度契約状況調査票!$F:$AR,30,FALSE))</f>
        <v/>
      </c>
      <c r="H93" s="16" t="str">
        <f>IF(A93="","",IF(VLOOKUP(A93,[7]令和3年度契約状況調査票!$F:$AR,13,FALSE)="他官署で調達手続きを実施のため","他官署で調達手続きを実施のため",IF(VLOOKUP(A93,[7]令和3年度契約状況調査票!$F:$AR,20,FALSE)="②同種の他の契約の予定価格を類推されるおそれがあるため公表しない","同種の他の契約の予定価格を類推されるおそれがあるため公表しない",IF(VLOOKUP(A93,[7]令和3年度契約状況調査票!$F:$AR,20,FALSE)="－","－",IF(VLOOKUP(A93,[7]令和3年度契約状況調査票!$F:$AR,6,FALSE)&lt;&gt;"",TEXT(VLOOKUP(A93,[7]令和3年度契約状況調査票!$F:$AR,13,FALSE),"#,##0円")&amp;CHAR(10)&amp;"(A)",VLOOKUP(A93,[7]令和3年度契約状況調査票!$F:$AR,13,FALSE))))))</f>
        <v/>
      </c>
      <c r="I93" s="16" t="str">
        <f>IF(A93="","",VLOOKUP(A93,[7]令和3年度契約状況調査票!$F:$AR,14,FALSE))</f>
        <v/>
      </c>
      <c r="J93" s="17" t="str">
        <f>IF(A93="","",IF(VLOOKUP(A93,[7]令和3年度契約状況調査票!$F:$AR,13,FALSE)="他官署で調達手続きを実施のため","－",IF(VLOOKUP(A93,[7]令和3年度契約状況調査票!$F:$AR,20,FALSE)="②同種の他の契約の予定価格を類推されるおそれがあるため公表しない","－",IF(VLOOKUP(A93,[7]令和3年度契約状況調査票!$F:$AR,20,FALSE)="－","－",IF(VLOOKUP(A93,[7]令和3年度契約状況調査票!$F:$AR,6,FALSE)&lt;&gt;"",TEXT(VLOOKUP(A93,[7]令和3年度契約状況調査票!$F:$AR,16,FALSE),"#.0%")&amp;CHAR(10)&amp;"(B/A×100)",VLOOKUP(A93,[7]令和3年度契約状況調査票!$F:$AR,16,FALSE))))))</f>
        <v/>
      </c>
      <c r="K93" s="18"/>
      <c r="L93" s="17" t="str">
        <f>IF(A93="","",IF(VLOOKUP(A93,[7]令和3年度契約状況調査票!$F:$AR,26,FALSE)="①公益社団法人","公社",IF(VLOOKUP(A93,[7]令和3年度契約状況調査票!$F:$AR,26,FALSE)="②公益財団法人","公財","")))</f>
        <v/>
      </c>
      <c r="M93" s="17" t="str">
        <f>IF(A93="","",VLOOKUP(A93,[7]令和3年度契約状況調査票!$F:$AR,27,FALSE))</f>
        <v/>
      </c>
      <c r="N93" s="17" t="str">
        <f>IF(A93="","",IF(VLOOKUP(A93,[7]令和3年度契約状況調査票!$F:$AR,27,FALSE)="国所管",VLOOKUP(A93,[7]令和3年度契約状況調査票!$F:$AR,21,FALSE),""))</f>
        <v/>
      </c>
      <c r="O93" s="19" t="str">
        <f>IF(A93="","",IF(AND(Q93="○",P93="分担契約/単価契約"),"単価契約"&amp;CHAR(10)&amp;"予定調達総額 "&amp;TEXT(VLOOKUP(A93,[7]令和3年度契約状況調査票!$F:$AR,15,FALSE),"#,##0円")&amp;"(B)"&amp;CHAR(10)&amp;"分担契約"&amp;CHAR(10)&amp;VLOOKUP(A93,[7]令和3年度契約状況調査票!$F:$AR,31,FALSE),IF(AND(Q93="○",P93="分担契約"),"分担契約"&amp;CHAR(10)&amp;"契約総額 "&amp;TEXT(VLOOKUP(A93,[7]令和3年度契約状況調査票!$F:$AR,15,FALSE),"#,##0円")&amp;"(B)"&amp;CHAR(10)&amp;VLOOKUP(A93,[7]令和3年度契約状況調査票!$F:$AR,31,FALSE),(IF(P93="分担契約/単価契約","単価契約"&amp;CHAR(10)&amp;"予定調達総額 "&amp;TEXT(VLOOKUP(A93,[7]令和3年度契約状況調査票!$F:$AR,15,FALSE),"#,##0円")&amp;CHAR(10)&amp;"分担契約"&amp;CHAR(10)&amp;VLOOKUP(A93,[7]令和3年度契約状況調査票!$F:$AR,31,FALSE),IF(P93="分担契約","分担契約"&amp;CHAR(10)&amp;"契約総額 "&amp;TEXT(VLOOKUP(A93,[7]令和3年度契約状況調査票!$F:$AR,15,FALSE),"#,##0円")&amp;CHAR(10)&amp;VLOOKUP(A93,[7]令和3年度契約状況調査票!$F:$AR,31,FALSE),IF(P93="単価契約","単価契約"&amp;CHAR(10)&amp;"予定調達総額 "&amp;TEXT(VLOOKUP(A93,[7]令和3年度契約状況調査票!$F:$AR,15,FALSE),"#,##0円")&amp;CHAR(10)&amp;VLOOKUP(A93,[7]令和3年度契約状況調査票!$F:$AR,31,FALSE),VLOOKUP(A93,[7]令和3年度契約状況調査票!$F:$AR,31,FALSE))))))))</f>
        <v/>
      </c>
      <c r="P93" s="9" t="str">
        <f>IF(A93="","",VLOOKUP(A93,[7]令和3年度契約状況調査票!$F:$BY,52,FALSE))</f>
        <v/>
      </c>
    </row>
    <row r="94" spans="1:16" s="9" customFormat="1" ht="60" customHeight="1">
      <c r="A94" s="10" t="str">
        <f>IF(MAX([7]令和3年度契約状況調査票!F89:F334)&gt;=ROW()-5,ROW()-5,"")</f>
        <v/>
      </c>
      <c r="B94" s="11" t="str">
        <f>IF(A94="","",VLOOKUP(A94,[7]令和3年度契約状況調査票!$F:$AR,4,FALSE))</f>
        <v/>
      </c>
      <c r="C94" s="12" t="str">
        <f>IF(A94="","",VLOOKUP(A94,[7]令和3年度契約状況調査票!$F:$AR,5,FALSE))</f>
        <v/>
      </c>
      <c r="D94" s="13" t="str">
        <f>IF(A94="","",VLOOKUP(A94,[7]令和3年度契約状況調査票!$F:$AR,8,FALSE))</f>
        <v/>
      </c>
      <c r="E94" s="11" t="str">
        <f>IF(A94="","",VLOOKUP(A94,[7]令和3年度契約状況調査票!$F:$AR,9,FALSE))</f>
        <v/>
      </c>
      <c r="F94" s="14" t="str">
        <f>IF(A94="","",VLOOKUP(A94,[7]令和3年度契約状況調査票!$F:$AR,10,FALSE))</f>
        <v/>
      </c>
      <c r="G94" s="15" t="str">
        <f>IF(A94="","",VLOOKUP(A94,[7]令和3年度契約状況調査票!$F:$AR,30,FALSE))</f>
        <v/>
      </c>
      <c r="H94" s="16" t="str">
        <f>IF(A94="","",IF(VLOOKUP(A94,[7]令和3年度契約状況調査票!$F:$AR,13,FALSE)="他官署で調達手続きを実施のため","他官署で調達手続きを実施のため",IF(VLOOKUP(A94,[7]令和3年度契約状況調査票!$F:$AR,20,FALSE)="②同種の他の契約の予定価格を類推されるおそれがあるため公表しない","同種の他の契約の予定価格を類推されるおそれがあるため公表しない",IF(VLOOKUP(A94,[7]令和3年度契約状況調査票!$F:$AR,20,FALSE)="－","－",IF(VLOOKUP(A94,[7]令和3年度契約状況調査票!$F:$AR,6,FALSE)&lt;&gt;"",TEXT(VLOOKUP(A94,[7]令和3年度契約状況調査票!$F:$AR,13,FALSE),"#,##0円")&amp;CHAR(10)&amp;"(A)",VLOOKUP(A94,[7]令和3年度契約状況調査票!$F:$AR,13,FALSE))))))</f>
        <v/>
      </c>
      <c r="I94" s="16" t="str">
        <f>IF(A94="","",VLOOKUP(A94,[7]令和3年度契約状況調査票!$F:$AR,14,FALSE))</f>
        <v/>
      </c>
      <c r="J94" s="17" t="str">
        <f>IF(A94="","",IF(VLOOKUP(A94,[7]令和3年度契約状況調査票!$F:$AR,13,FALSE)="他官署で調達手続きを実施のため","－",IF(VLOOKUP(A94,[7]令和3年度契約状況調査票!$F:$AR,20,FALSE)="②同種の他の契約の予定価格を類推されるおそれがあるため公表しない","－",IF(VLOOKUP(A94,[7]令和3年度契約状況調査票!$F:$AR,20,FALSE)="－","－",IF(VLOOKUP(A94,[7]令和3年度契約状況調査票!$F:$AR,6,FALSE)&lt;&gt;"",TEXT(VLOOKUP(A94,[7]令和3年度契約状況調査票!$F:$AR,16,FALSE),"#.0%")&amp;CHAR(10)&amp;"(B/A×100)",VLOOKUP(A94,[7]令和3年度契約状況調査票!$F:$AR,16,FALSE))))))</f>
        <v/>
      </c>
      <c r="K94" s="18"/>
      <c r="L94" s="17" t="str">
        <f>IF(A94="","",IF(VLOOKUP(A94,[7]令和3年度契約状況調査票!$F:$AR,26,FALSE)="①公益社団法人","公社",IF(VLOOKUP(A94,[7]令和3年度契約状況調査票!$F:$AR,26,FALSE)="②公益財団法人","公財","")))</f>
        <v/>
      </c>
      <c r="M94" s="17" t="str">
        <f>IF(A94="","",VLOOKUP(A94,[7]令和3年度契約状況調査票!$F:$AR,27,FALSE))</f>
        <v/>
      </c>
      <c r="N94" s="17" t="str">
        <f>IF(A94="","",IF(VLOOKUP(A94,[7]令和3年度契約状況調査票!$F:$AR,27,FALSE)="国所管",VLOOKUP(A94,[7]令和3年度契約状況調査票!$F:$AR,21,FALSE),""))</f>
        <v/>
      </c>
      <c r="O94" s="19" t="str">
        <f>IF(A94="","",IF(AND(Q94="○",P94="分担契約/単価契約"),"単価契約"&amp;CHAR(10)&amp;"予定調達総額 "&amp;TEXT(VLOOKUP(A94,[7]令和3年度契約状況調査票!$F:$AR,15,FALSE),"#,##0円")&amp;"(B)"&amp;CHAR(10)&amp;"分担契約"&amp;CHAR(10)&amp;VLOOKUP(A94,[7]令和3年度契約状況調査票!$F:$AR,31,FALSE),IF(AND(Q94="○",P94="分担契約"),"分担契約"&amp;CHAR(10)&amp;"契約総額 "&amp;TEXT(VLOOKUP(A94,[7]令和3年度契約状況調査票!$F:$AR,15,FALSE),"#,##0円")&amp;"(B)"&amp;CHAR(10)&amp;VLOOKUP(A94,[7]令和3年度契約状況調査票!$F:$AR,31,FALSE),(IF(P94="分担契約/単価契約","単価契約"&amp;CHAR(10)&amp;"予定調達総額 "&amp;TEXT(VLOOKUP(A94,[7]令和3年度契約状況調査票!$F:$AR,15,FALSE),"#,##0円")&amp;CHAR(10)&amp;"分担契約"&amp;CHAR(10)&amp;VLOOKUP(A94,[7]令和3年度契約状況調査票!$F:$AR,31,FALSE),IF(P94="分担契約","分担契約"&amp;CHAR(10)&amp;"契約総額 "&amp;TEXT(VLOOKUP(A94,[7]令和3年度契約状況調査票!$F:$AR,15,FALSE),"#,##0円")&amp;CHAR(10)&amp;VLOOKUP(A94,[7]令和3年度契約状況調査票!$F:$AR,31,FALSE),IF(P94="単価契約","単価契約"&amp;CHAR(10)&amp;"予定調達総額 "&amp;TEXT(VLOOKUP(A94,[7]令和3年度契約状況調査票!$F:$AR,15,FALSE),"#,##0円")&amp;CHAR(10)&amp;VLOOKUP(A94,[7]令和3年度契約状況調査票!$F:$AR,31,FALSE),VLOOKUP(A94,[7]令和3年度契約状況調査票!$F:$AR,31,FALSE))))))))</f>
        <v/>
      </c>
      <c r="P94" s="9" t="str">
        <f>IF(A94="","",VLOOKUP(A94,[7]令和3年度契約状況調査票!$F:$BY,52,FALSE))</f>
        <v/>
      </c>
    </row>
    <row r="95" spans="1:16" s="9" customFormat="1" ht="60" customHeight="1">
      <c r="A95" s="10" t="str">
        <f>IF(MAX([7]令和3年度契約状況調査票!F90:F335)&gt;=ROW()-5,ROW()-5,"")</f>
        <v/>
      </c>
      <c r="B95" s="11" t="str">
        <f>IF(A95="","",VLOOKUP(A95,[7]令和3年度契約状況調査票!$F:$AR,4,FALSE))</f>
        <v/>
      </c>
      <c r="C95" s="12" t="str">
        <f>IF(A95="","",VLOOKUP(A95,[7]令和3年度契約状況調査票!$F:$AR,5,FALSE))</f>
        <v/>
      </c>
      <c r="D95" s="13" t="str">
        <f>IF(A95="","",VLOOKUP(A95,[7]令和3年度契約状況調査票!$F:$AR,8,FALSE))</f>
        <v/>
      </c>
      <c r="E95" s="11" t="str">
        <f>IF(A95="","",VLOOKUP(A95,[7]令和3年度契約状況調査票!$F:$AR,9,FALSE))</f>
        <v/>
      </c>
      <c r="F95" s="14" t="str">
        <f>IF(A95="","",VLOOKUP(A95,[7]令和3年度契約状況調査票!$F:$AR,10,FALSE))</f>
        <v/>
      </c>
      <c r="G95" s="15" t="str">
        <f>IF(A95="","",VLOOKUP(A95,[7]令和3年度契約状況調査票!$F:$AR,30,FALSE))</f>
        <v/>
      </c>
      <c r="H95" s="16" t="str">
        <f>IF(A95="","",IF(VLOOKUP(A95,[7]令和3年度契約状況調査票!$F:$AR,13,FALSE)="他官署で調達手続きを実施のため","他官署で調達手続きを実施のため",IF(VLOOKUP(A95,[7]令和3年度契約状況調査票!$F:$AR,20,FALSE)="②同種の他の契約の予定価格を類推されるおそれがあるため公表しない","同種の他の契約の予定価格を類推されるおそれがあるため公表しない",IF(VLOOKUP(A95,[7]令和3年度契約状況調査票!$F:$AR,20,FALSE)="－","－",IF(VLOOKUP(A95,[7]令和3年度契約状況調査票!$F:$AR,6,FALSE)&lt;&gt;"",TEXT(VLOOKUP(A95,[7]令和3年度契約状況調査票!$F:$AR,13,FALSE),"#,##0円")&amp;CHAR(10)&amp;"(A)",VLOOKUP(A95,[7]令和3年度契約状況調査票!$F:$AR,13,FALSE))))))</f>
        <v/>
      </c>
      <c r="I95" s="16" t="str">
        <f>IF(A95="","",VLOOKUP(A95,[7]令和3年度契約状況調査票!$F:$AR,14,FALSE))</f>
        <v/>
      </c>
      <c r="J95" s="17" t="str">
        <f>IF(A95="","",IF(VLOOKUP(A95,[7]令和3年度契約状況調査票!$F:$AR,13,FALSE)="他官署で調達手続きを実施のため","－",IF(VLOOKUP(A95,[7]令和3年度契約状況調査票!$F:$AR,20,FALSE)="②同種の他の契約の予定価格を類推されるおそれがあるため公表しない","－",IF(VLOOKUP(A95,[7]令和3年度契約状況調査票!$F:$AR,20,FALSE)="－","－",IF(VLOOKUP(A95,[7]令和3年度契約状況調査票!$F:$AR,6,FALSE)&lt;&gt;"",TEXT(VLOOKUP(A95,[7]令和3年度契約状況調査票!$F:$AR,16,FALSE),"#.0%")&amp;CHAR(10)&amp;"(B/A×100)",VLOOKUP(A95,[7]令和3年度契約状況調査票!$F:$AR,16,FALSE))))))</f>
        <v/>
      </c>
      <c r="K95" s="18"/>
      <c r="L95" s="17" t="str">
        <f>IF(A95="","",IF(VLOOKUP(A95,[7]令和3年度契約状況調査票!$F:$AR,26,FALSE)="①公益社団法人","公社",IF(VLOOKUP(A95,[7]令和3年度契約状況調査票!$F:$AR,26,FALSE)="②公益財団法人","公財","")))</f>
        <v/>
      </c>
      <c r="M95" s="17" t="str">
        <f>IF(A95="","",VLOOKUP(A95,[7]令和3年度契約状況調査票!$F:$AR,27,FALSE))</f>
        <v/>
      </c>
      <c r="N95" s="17" t="str">
        <f>IF(A95="","",IF(VLOOKUP(A95,[7]令和3年度契約状況調査票!$F:$AR,27,FALSE)="国所管",VLOOKUP(A95,[7]令和3年度契約状況調査票!$F:$AR,21,FALSE),""))</f>
        <v/>
      </c>
      <c r="O95" s="19" t="str">
        <f>IF(A95="","",IF(AND(Q95="○",P95="分担契約/単価契約"),"単価契約"&amp;CHAR(10)&amp;"予定調達総額 "&amp;TEXT(VLOOKUP(A95,[7]令和3年度契約状況調査票!$F:$AR,15,FALSE),"#,##0円")&amp;"(B)"&amp;CHAR(10)&amp;"分担契約"&amp;CHAR(10)&amp;VLOOKUP(A95,[7]令和3年度契約状況調査票!$F:$AR,31,FALSE),IF(AND(Q95="○",P95="分担契約"),"分担契約"&amp;CHAR(10)&amp;"契約総額 "&amp;TEXT(VLOOKUP(A95,[7]令和3年度契約状況調査票!$F:$AR,15,FALSE),"#,##0円")&amp;"(B)"&amp;CHAR(10)&amp;VLOOKUP(A95,[7]令和3年度契約状況調査票!$F:$AR,31,FALSE),(IF(P95="分担契約/単価契約","単価契約"&amp;CHAR(10)&amp;"予定調達総額 "&amp;TEXT(VLOOKUP(A95,[7]令和3年度契約状況調査票!$F:$AR,15,FALSE),"#,##0円")&amp;CHAR(10)&amp;"分担契約"&amp;CHAR(10)&amp;VLOOKUP(A95,[7]令和3年度契約状況調査票!$F:$AR,31,FALSE),IF(P95="分担契約","分担契約"&amp;CHAR(10)&amp;"契約総額 "&amp;TEXT(VLOOKUP(A95,[7]令和3年度契約状況調査票!$F:$AR,15,FALSE),"#,##0円")&amp;CHAR(10)&amp;VLOOKUP(A95,[7]令和3年度契約状況調査票!$F:$AR,31,FALSE),IF(P95="単価契約","単価契約"&amp;CHAR(10)&amp;"予定調達総額 "&amp;TEXT(VLOOKUP(A95,[7]令和3年度契約状況調査票!$F:$AR,15,FALSE),"#,##0円")&amp;CHAR(10)&amp;VLOOKUP(A95,[7]令和3年度契約状況調査票!$F:$AR,31,FALSE),VLOOKUP(A95,[7]令和3年度契約状況調査票!$F:$AR,31,FALSE))))))))</f>
        <v/>
      </c>
      <c r="P95" s="9" t="str">
        <f>IF(A95="","",VLOOKUP(A95,[7]令和3年度契約状況調査票!$F:$BY,52,FALSE))</f>
        <v/>
      </c>
    </row>
    <row r="96" spans="1:16" s="9" customFormat="1" ht="60" customHeight="1">
      <c r="A96" s="10" t="str">
        <f>IF(MAX([7]令和3年度契約状況調査票!F91:F336)&gt;=ROW()-5,ROW()-5,"")</f>
        <v/>
      </c>
      <c r="B96" s="11" t="str">
        <f>IF(A96="","",VLOOKUP(A96,[7]令和3年度契約状況調査票!$F:$AR,4,FALSE))</f>
        <v/>
      </c>
      <c r="C96" s="12" t="str">
        <f>IF(A96="","",VLOOKUP(A96,[7]令和3年度契約状況調査票!$F:$AR,5,FALSE))</f>
        <v/>
      </c>
      <c r="D96" s="13" t="str">
        <f>IF(A96="","",VLOOKUP(A96,[7]令和3年度契約状況調査票!$F:$AR,8,FALSE))</f>
        <v/>
      </c>
      <c r="E96" s="11" t="str">
        <f>IF(A96="","",VLOOKUP(A96,[7]令和3年度契約状況調査票!$F:$AR,9,FALSE))</f>
        <v/>
      </c>
      <c r="F96" s="14" t="str">
        <f>IF(A96="","",VLOOKUP(A96,[7]令和3年度契約状況調査票!$F:$AR,10,FALSE))</f>
        <v/>
      </c>
      <c r="G96" s="15" t="str">
        <f>IF(A96="","",VLOOKUP(A96,[7]令和3年度契約状況調査票!$F:$AR,30,FALSE))</f>
        <v/>
      </c>
      <c r="H96" s="16" t="str">
        <f>IF(A96="","",IF(VLOOKUP(A96,[7]令和3年度契約状況調査票!$F:$AR,13,FALSE)="他官署で調達手続きを実施のため","他官署で調達手続きを実施のため",IF(VLOOKUP(A96,[7]令和3年度契約状況調査票!$F:$AR,20,FALSE)="②同種の他の契約の予定価格を類推されるおそれがあるため公表しない","同種の他の契約の予定価格を類推されるおそれがあるため公表しない",IF(VLOOKUP(A96,[7]令和3年度契約状況調査票!$F:$AR,20,FALSE)="－","－",IF(VLOOKUP(A96,[7]令和3年度契約状況調査票!$F:$AR,6,FALSE)&lt;&gt;"",TEXT(VLOOKUP(A96,[7]令和3年度契約状況調査票!$F:$AR,13,FALSE),"#,##0円")&amp;CHAR(10)&amp;"(A)",VLOOKUP(A96,[7]令和3年度契約状況調査票!$F:$AR,13,FALSE))))))</f>
        <v/>
      </c>
      <c r="I96" s="16" t="str">
        <f>IF(A96="","",VLOOKUP(A96,[7]令和3年度契約状況調査票!$F:$AR,14,FALSE))</f>
        <v/>
      </c>
      <c r="J96" s="17" t="str">
        <f>IF(A96="","",IF(VLOOKUP(A96,[7]令和3年度契約状況調査票!$F:$AR,13,FALSE)="他官署で調達手続きを実施のため","－",IF(VLOOKUP(A96,[7]令和3年度契約状況調査票!$F:$AR,20,FALSE)="②同種の他の契約の予定価格を類推されるおそれがあるため公表しない","－",IF(VLOOKUP(A96,[7]令和3年度契約状況調査票!$F:$AR,20,FALSE)="－","－",IF(VLOOKUP(A96,[7]令和3年度契約状況調査票!$F:$AR,6,FALSE)&lt;&gt;"",TEXT(VLOOKUP(A96,[7]令和3年度契約状況調査票!$F:$AR,16,FALSE),"#.0%")&amp;CHAR(10)&amp;"(B/A×100)",VLOOKUP(A96,[7]令和3年度契約状況調査票!$F:$AR,16,FALSE))))))</f>
        <v/>
      </c>
      <c r="K96" s="18"/>
      <c r="L96" s="17" t="str">
        <f>IF(A96="","",IF(VLOOKUP(A96,[7]令和3年度契約状況調査票!$F:$AR,26,FALSE)="①公益社団法人","公社",IF(VLOOKUP(A96,[7]令和3年度契約状況調査票!$F:$AR,26,FALSE)="②公益財団法人","公財","")))</f>
        <v/>
      </c>
      <c r="M96" s="17" t="str">
        <f>IF(A96="","",VLOOKUP(A96,[7]令和3年度契約状況調査票!$F:$AR,27,FALSE))</f>
        <v/>
      </c>
      <c r="N96" s="17" t="str">
        <f>IF(A96="","",IF(VLOOKUP(A96,[7]令和3年度契約状況調査票!$F:$AR,27,FALSE)="国所管",VLOOKUP(A96,[7]令和3年度契約状況調査票!$F:$AR,21,FALSE),""))</f>
        <v/>
      </c>
      <c r="O96" s="19" t="str">
        <f>IF(A96="","",IF(AND(Q96="○",P96="分担契約/単価契約"),"単価契約"&amp;CHAR(10)&amp;"予定調達総額 "&amp;TEXT(VLOOKUP(A96,[7]令和3年度契約状況調査票!$F:$AR,15,FALSE),"#,##0円")&amp;"(B)"&amp;CHAR(10)&amp;"分担契約"&amp;CHAR(10)&amp;VLOOKUP(A96,[7]令和3年度契約状況調査票!$F:$AR,31,FALSE),IF(AND(Q96="○",P96="分担契約"),"分担契約"&amp;CHAR(10)&amp;"契約総額 "&amp;TEXT(VLOOKUP(A96,[7]令和3年度契約状況調査票!$F:$AR,15,FALSE),"#,##0円")&amp;"(B)"&amp;CHAR(10)&amp;VLOOKUP(A96,[7]令和3年度契約状況調査票!$F:$AR,31,FALSE),(IF(P96="分担契約/単価契約","単価契約"&amp;CHAR(10)&amp;"予定調達総額 "&amp;TEXT(VLOOKUP(A96,[7]令和3年度契約状況調査票!$F:$AR,15,FALSE),"#,##0円")&amp;CHAR(10)&amp;"分担契約"&amp;CHAR(10)&amp;VLOOKUP(A96,[7]令和3年度契約状況調査票!$F:$AR,31,FALSE),IF(P96="分担契約","分担契約"&amp;CHAR(10)&amp;"契約総額 "&amp;TEXT(VLOOKUP(A96,[7]令和3年度契約状況調査票!$F:$AR,15,FALSE),"#,##0円")&amp;CHAR(10)&amp;VLOOKUP(A96,[7]令和3年度契約状況調査票!$F:$AR,31,FALSE),IF(P96="単価契約","単価契約"&amp;CHAR(10)&amp;"予定調達総額 "&amp;TEXT(VLOOKUP(A96,[7]令和3年度契約状況調査票!$F:$AR,15,FALSE),"#,##0円")&amp;CHAR(10)&amp;VLOOKUP(A96,[7]令和3年度契約状況調査票!$F:$AR,31,FALSE),VLOOKUP(A96,[7]令和3年度契約状況調査票!$F:$AR,31,FALSE))))))))</f>
        <v/>
      </c>
      <c r="P96" s="9" t="str">
        <f>IF(A96="","",VLOOKUP(A96,[7]令和3年度契約状況調査票!$F:$BY,52,FALSE))</f>
        <v/>
      </c>
    </row>
    <row r="97" spans="1:16" s="9" customFormat="1" ht="60" customHeight="1">
      <c r="A97" s="10" t="str">
        <f>IF(MAX([7]令和3年度契約状況調査票!F92:F337)&gt;=ROW()-5,ROW()-5,"")</f>
        <v/>
      </c>
      <c r="B97" s="11" t="str">
        <f>IF(A97="","",VLOOKUP(A97,[7]令和3年度契約状況調査票!$F:$AR,4,FALSE))</f>
        <v/>
      </c>
      <c r="C97" s="12" t="str">
        <f>IF(A97="","",VLOOKUP(A97,[7]令和3年度契約状況調査票!$F:$AR,5,FALSE))</f>
        <v/>
      </c>
      <c r="D97" s="13" t="str">
        <f>IF(A97="","",VLOOKUP(A97,[7]令和3年度契約状況調査票!$F:$AR,8,FALSE))</f>
        <v/>
      </c>
      <c r="E97" s="11" t="str">
        <f>IF(A97="","",VLOOKUP(A97,[7]令和3年度契約状況調査票!$F:$AR,9,FALSE))</f>
        <v/>
      </c>
      <c r="F97" s="14" t="str">
        <f>IF(A97="","",VLOOKUP(A97,[7]令和3年度契約状況調査票!$F:$AR,10,FALSE))</f>
        <v/>
      </c>
      <c r="G97" s="15" t="str">
        <f>IF(A97="","",VLOOKUP(A97,[7]令和3年度契約状況調査票!$F:$AR,30,FALSE))</f>
        <v/>
      </c>
      <c r="H97" s="16" t="str">
        <f>IF(A97="","",IF(VLOOKUP(A97,[7]令和3年度契約状況調査票!$F:$AR,13,FALSE)="他官署で調達手続きを実施のため","他官署で調達手続きを実施のため",IF(VLOOKUP(A97,[7]令和3年度契約状況調査票!$F:$AR,20,FALSE)="②同種の他の契約の予定価格を類推されるおそれがあるため公表しない","同種の他の契約の予定価格を類推されるおそれがあるため公表しない",IF(VLOOKUP(A97,[7]令和3年度契約状況調査票!$F:$AR,20,FALSE)="－","－",IF(VLOOKUP(A97,[7]令和3年度契約状況調査票!$F:$AR,6,FALSE)&lt;&gt;"",TEXT(VLOOKUP(A97,[7]令和3年度契約状況調査票!$F:$AR,13,FALSE),"#,##0円")&amp;CHAR(10)&amp;"(A)",VLOOKUP(A97,[7]令和3年度契約状況調査票!$F:$AR,13,FALSE))))))</f>
        <v/>
      </c>
      <c r="I97" s="16" t="str">
        <f>IF(A97="","",VLOOKUP(A97,[7]令和3年度契約状況調査票!$F:$AR,14,FALSE))</f>
        <v/>
      </c>
      <c r="J97" s="17" t="str">
        <f>IF(A97="","",IF(VLOOKUP(A97,[7]令和3年度契約状況調査票!$F:$AR,13,FALSE)="他官署で調達手続きを実施のため","－",IF(VLOOKUP(A97,[7]令和3年度契約状況調査票!$F:$AR,20,FALSE)="②同種の他の契約の予定価格を類推されるおそれがあるため公表しない","－",IF(VLOOKUP(A97,[7]令和3年度契約状況調査票!$F:$AR,20,FALSE)="－","－",IF(VLOOKUP(A97,[7]令和3年度契約状況調査票!$F:$AR,6,FALSE)&lt;&gt;"",TEXT(VLOOKUP(A97,[7]令和3年度契約状況調査票!$F:$AR,16,FALSE),"#.0%")&amp;CHAR(10)&amp;"(B/A×100)",VLOOKUP(A97,[7]令和3年度契約状況調査票!$F:$AR,16,FALSE))))))</f>
        <v/>
      </c>
      <c r="K97" s="18"/>
      <c r="L97" s="17" t="str">
        <f>IF(A97="","",IF(VLOOKUP(A97,[7]令和3年度契約状況調査票!$F:$AR,26,FALSE)="①公益社団法人","公社",IF(VLOOKUP(A97,[7]令和3年度契約状況調査票!$F:$AR,26,FALSE)="②公益財団法人","公財","")))</f>
        <v/>
      </c>
      <c r="M97" s="17" t="str">
        <f>IF(A97="","",VLOOKUP(A97,[7]令和3年度契約状況調査票!$F:$AR,27,FALSE))</f>
        <v/>
      </c>
      <c r="N97" s="17" t="str">
        <f>IF(A97="","",IF(VLOOKUP(A97,[7]令和3年度契約状況調査票!$F:$AR,27,FALSE)="国所管",VLOOKUP(A97,[7]令和3年度契約状況調査票!$F:$AR,21,FALSE),""))</f>
        <v/>
      </c>
      <c r="O97" s="19" t="str">
        <f>IF(A97="","",IF(AND(Q97="○",P97="分担契約/単価契約"),"単価契約"&amp;CHAR(10)&amp;"予定調達総額 "&amp;TEXT(VLOOKUP(A97,[7]令和3年度契約状況調査票!$F:$AR,15,FALSE),"#,##0円")&amp;"(B)"&amp;CHAR(10)&amp;"分担契約"&amp;CHAR(10)&amp;VLOOKUP(A97,[7]令和3年度契約状況調査票!$F:$AR,31,FALSE),IF(AND(Q97="○",P97="分担契約"),"分担契約"&amp;CHAR(10)&amp;"契約総額 "&amp;TEXT(VLOOKUP(A97,[7]令和3年度契約状況調査票!$F:$AR,15,FALSE),"#,##0円")&amp;"(B)"&amp;CHAR(10)&amp;VLOOKUP(A97,[7]令和3年度契約状況調査票!$F:$AR,31,FALSE),(IF(P97="分担契約/単価契約","単価契約"&amp;CHAR(10)&amp;"予定調達総額 "&amp;TEXT(VLOOKUP(A97,[7]令和3年度契約状況調査票!$F:$AR,15,FALSE),"#,##0円")&amp;CHAR(10)&amp;"分担契約"&amp;CHAR(10)&amp;VLOOKUP(A97,[7]令和3年度契約状況調査票!$F:$AR,31,FALSE),IF(P97="分担契約","分担契約"&amp;CHAR(10)&amp;"契約総額 "&amp;TEXT(VLOOKUP(A97,[7]令和3年度契約状況調査票!$F:$AR,15,FALSE),"#,##0円")&amp;CHAR(10)&amp;VLOOKUP(A97,[7]令和3年度契約状況調査票!$F:$AR,31,FALSE),IF(P97="単価契約","単価契約"&amp;CHAR(10)&amp;"予定調達総額 "&amp;TEXT(VLOOKUP(A97,[7]令和3年度契約状況調査票!$F:$AR,15,FALSE),"#,##0円")&amp;CHAR(10)&amp;VLOOKUP(A97,[7]令和3年度契約状況調査票!$F:$AR,31,FALSE),VLOOKUP(A97,[7]令和3年度契約状況調査票!$F:$AR,31,FALSE))))))))</f>
        <v/>
      </c>
      <c r="P97" s="9" t="str">
        <f>IF(A97="","",VLOOKUP(A97,[7]令和3年度契約状況調査票!$F:$BY,52,FALSE))</f>
        <v/>
      </c>
    </row>
    <row r="98" spans="1:16" s="9" customFormat="1" ht="67.5" customHeight="1">
      <c r="A98" s="10" t="str">
        <f>IF(MAX([7]令和3年度契約状況調査票!F93:F338)&gt;=ROW()-5,ROW()-5,"")</f>
        <v/>
      </c>
      <c r="B98" s="11" t="str">
        <f>IF(A98="","",VLOOKUP(A98,[7]令和3年度契約状況調査票!$F:$AR,4,FALSE))</f>
        <v/>
      </c>
      <c r="C98" s="12" t="str">
        <f>IF(A98="","",VLOOKUP(A98,[7]令和3年度契約状況調査票!$F:$AR,5,FALSE))</f>
        <v/>
      </c>
      <c r="D98" s="13" t="str">
        <f>IF(A98="","",VLOOKUP(A98,[7]令和3年度契約状況調査票!$F:$AR,8,FALSE))</f>
        <v/>
      </c>
      <c r="E98" s="11" t="str">
        <f>IF(A98="","",VLOOKUP(A98,[7]令和3年度契約状況調査票!$F:$AR,9,FALSE))</f>
        <v/>
      </c>
      <c r="F98" s="14" t="str">
        <f>IF(A98="","",VLOOKUP(A98,[7]令和3年度契約状況調査票!$F:$AR,10,FALSE))</f>
        <v/>
      </c>
      <c r="G98" s="15" t="str">
        <f>IF(A98="","",VLOOKUP(A98,[7]令和3年度契約状況調査票!$F:$AR,30,FALSE))</f>
        <v/>
      </c>
      <c r="H98" s="16" t="str">
        <f>IF(A98="","",IF(VLOOKUP(A98,[7]令和3年度契約状況調査票!$F:$AR,13,FALSE)="他官署で調達手続きを実施のため","他官署で調達手続きを実施のため",IF(VLOOKUP(A98,[7]令和3年度契約状況調査票!$F:$AR,20,FALSE)="②同種の他の契約の予定価格を類推されるおそれがあるため公表しない","同種の他の契約の予定価格を類推されるおそれがあるため公表しない",IF(VLOOKUP(A98,[7]令和3年度契約状況調査票!$F:$AR,20,FALSE)="－","－",IF(VLOOKUP(A98,[7]令和3年度契約状況調査票!$F:$AR,6,FALSE)&lt;&gt;"",TEXT(VLOOKUP(A98,[7]令和3年度契約状況調査票!$F:$AR,13,FALSE),"#,##0円")&amp;CHAR(10)&amp;"(A)",VLOOKUP(A98,[7]令和3年度契約状況調査票!$F:$AR,13,FALSE))))))</f>
        <v/>
      </c>
      <c r="I98" s="16" t="str">
        <f>IF(A98="","",VLOOKUP(A98,[7]令和3年度契約状況調査票!$F:$AR,14,FALSE))</f>
        <v/>
      </c>
      <c r="J98" s="17" t="str">
        <f>IF(A98="","",IF(VLOOKUP(A98,[7]令和3年度契約状況調査票!$F:$AR,13,FALSE)="他官署で調達手続きを実施のため","－",IF(VLOOKUP(A98,[7]令和3年度契約状況調査票!$F:$AR,20,FALSE)="②同種の他の契約の予定価格を類推されるおそれがあるため公表しない","－",IF(VLOOKUP(A98,[7]令和3年度契約状況調査票!$F:$AR,20,FALSE)="－","－",IF(VLOOKUP(A98,[7]令和3年度契約状況調査票!$F:$AR,6,FALSE)&lt;&gt;"",TEXT(VLOOKUP(A98,[7]令和3年度契約状況調査票!$F:$AR,16,FALSE),"#.0%")&amp;CHAR(10)&amp;"(B/A×100)",VLOOKUP(A98,[7]令和3年度契約状況調査票!$F:$AR,16,FALSE))))))</f>
        <v/>
      </c>
      <c r="K98" s="18"/>
      <c r="L98" s="17" t="str">
        <f>IF(A98="","",IF(VLOOKUP(A98,[7]令和3年度契約状況調査票!$F:$AR,26,FALSE)="①公益社団法人","公社",IF(VLOOKUP(A98,[7]令和3年度契約状況調査票!$F:$AR,26,FALSE)="②公益財団法人","公財","")))</f>
        <v/>
      </c>
      <c r="M98" s="17" t="str">
        <f>IF(A98="","",VLOOKUP(A98,[7]令和3年度契約状況調査票!$F:$AR,27,FALSE))</f>
        <v/>
      </c>
      <c r="N98" s="17" t="str">
        <f>IF(A98="","",IF(VLOOKUP(A98,[7]令和3年度契約状況調査票!$F:$AR,27,FALSE)="国所管",VLOOKUP(A98,[7]令和3年度契約状況調査票!$F:$AR,21,FALSE),""))</f>
        <v/>
      </c>
      <c r="O98" s="19" t="str">
        <f>IF(A98="","",IF(AND(Q98="○",P98="分担契約/単価契約"),"単価契約"&amp;CHAR(10)&amp;"予定調達総額 "&amp;TEXT(VLOOKUP(A98,[7]令和3年度契約状況調査票!$F:$AR,15,FALSE),"#,##0円")&amp;"(B)"&amp;CHAR(10)&amp;"分担契約"&amp;CHAR(10)&amp;VLOOKUP(A98,[7]令和3年度契約状況調査票!$F:$AR,31,FALSE),IF(AND(Q98="○",P98="分担契約"),"分担契約"&amp;CHAR(10)&amp;"契約総額 "&amp;TEXT(VLOOKUP(A98,[7]令和3年度契約状況調査票!$F:$AR,15,FALSE),"#,##0円")&amp;"(B)"&amp;CHAR(10)&amp;VLOOKUP(A98,[7]令和3年度契約状況調査票!$F:$AR,31,FALSE),(IF(P98="分担契約/単価契約","単価契約"&amp;CHAR(10)&amp;"予定調達総額 "&amp;TEXT(VLOOKUP(A98,[7]令和3年度契約状況調査票!$F:$AR,15,FALSE),"#,##0円")&amp;CHAR(10)&amp;"分担契約"&amp;CHAR(10)&amp;VLOOKUP(A98,[7]令和3年度契約状況調査票!$F:$AR,31,FALSE),IF(P98="分担契約","分担契約"&amp;CHAR(10)&amp;"契約総額 "&amp;TEXT(VLOOKUP(A98,[7]令和3年度契約状況調査票!$F:$AR,15,FALSE),"#,##0円")&amp;CHAR(10)&amp;VLOOKUP(A98,[7]令和3年度契約状況調査票!$F:$AR,31,FALSE),IF(P98="単価契約","単価契約"&amp;CHAR(10)&amp;"予定調達総額 "&amp;TEXT(VLOOKUP(A98,[7]令和3年度契約状況調査票!$F:$AR,15,FALSE),"#,##0円")&amp;CHAR(10)&amp;VLOOKUP(A98,[7]令和3年度契約状況調査票!$F:$AR,31,FALSE),VLOOKUP(A98,[7]令和3年度契約状況調査票!$F:$AR,31,FALSE))))))))</f>
        <v/>
      </c>
      <c r="P98" s="9" t="str">
        <f>IF(A98="","",VLOOKUP(A98,[7]令和3年度契約状況調査票!$F:$BY,52,FALSE))</f>
        <v/>
      </c>
    </row>
    <row r="99" spans="1:16" s="9" customFormat="1" ht="60" customHeight="1">
      <c r="A99" s="10" t="str">
        <f>IF(MAX([7]令和3年度契約状況調査票!F94:F339)&gt;=ROW()-5,ROW()-5,"")</f>
        <v/>
      </c>
      <c r="B99" s="11" t="str">
        <f>IF(A99="","",VLOOKUP(A99,[7]令和3年度契約状況調査票!$F:$AR,4,FALSE))</f>
        <v/>
      </c>
      <c r="C99" s="12" t="str">
        <f>IF(A99="","",VLOOKUP(A99,[7]令和3年度契約状況調査票!$F:$AR,5,FALSE))</f>
        <v/>
      </c>
      <c r="D99" s="13" t="str">
        <f>IF(A99="","",VLOOKUP(A99,[7]令和3年度契約状況調査票!$F:$AR,8,FALSE))</f>
        <v/>
      </c>
      <c r="E99" s="11" t="str">
        <f>IF(A99="","",VLOOKUP(A99,[7]令和3年度契約状況調査票!$F:$AR,9,FALSE))</f>
        <v/>
      </c>
      <c r="F99" s="14" t="str">
        <f>IF(A99="","",VLOOKUP(A99,[7]令和3年度契約状況調査票!$F:$AR,10,FALSE))</f>
        <v/>
      </c>
      <c r="G99" s="15" t="str">
        <f>IF(A99="","",VLOOKUP(A99,[7]令和3年度契約状況調査票!$F:$AR,30,FALSE))</f>
        <v/>
      </c>
      <c r="H99" s="16" t="str">
        <f>IF(A99="","",IF(VLOOKUP(A99,[7]令和3年度契約状況調査票!$F:$AR,13,FALSE)="他官署で調達手続きを実施のため","他官署で調達手続きを実施のため",IF(VLOOKUP(A99,[7]令和3年度契約状況調査票!$F:$AR,20,FALSE)="②同種の他の契約の予定価格を類推されるおそれがあるため公表しない","同種の他の契約の予定価格を類推されるおそれがあるため公表しない",IF(VLOOKUP(A99,[7]令和3年度契約状況調査票!$F:$AR,20,FALSE)="－","－",IF(VLOOKUP(A99,[7]令和3年度契約状況調査票!$F:$AR,6,FALSE)&lt;&gt;"",TEXT(VLOOKUP(A99,[7]令和3年度契約状況調査票!$F:$AR,13,FALSE),"#,##0円")&amp;CHAR(10)&amp;"(A)",VLOOKUP(A99,[7]令和3年度契約状況調査票!$F:$AR,13,FALSE))))))</f>
        <v/>
      </c>
      <c r="I99" s="16" t="str">
        <f>IF(A99="","",VLOOKUP(A99,[7]令和3年度契約状況調査票!$F:$AR,14,FALSE))</f>
        <v/>
      </c>
      <c r="J99" s="17" t="str">
        <f>IF(A99="","",IF(VLOOKUP(A99,[7]令和3年度契約状況調査票!$F:$AR,13,FALSE)="他官署で調達手続きを実施のため","－",IF(VLOOKUP(A99,[7]令和3年度契約状況調査票!$F:$AR,20,FALSE)="②同種の他の契約の予定価格を類推されるおそれがあるため公表しない","－",IF(VLOOKUP(A99,[7]令和3年度契約状況調査票!$F:$AR,20,FALSE)="－","－",IF(VLOOKUP(A99,[7]令和3年度契約状況調査票!$F:$AR,6,FALSE)&lt;&gt;"",TEXT(VLOOKUP(A99,[7]令和3年度契約状況調査票!$F:$AR,16,FALSE),"#.0%")&amp;CHAR(10)&amp;"(B/A×100)",VLOOKUP(A99,[7]令和3年度契約状況調査票!$F:$AR,16,FALSE))))))</f>
        <v/>
      </c>
      <c r="K99" s="18"/>
      <c r="L99" s="17" t="str">
        <f>IF(A99="","",IF(VLOOKUP(A99,[7]令和3年度契約状況調査票!$F:$AR,26,FALSE)="①公益社団法人","公社",IF(VLOOKUP(A99,[7]令和3年度契約状況調査票!$F:$AR,26,FALSE)="②公益財団法人","公財","")))</f>
        <v/>
      </c>
      <c r="M99" s="17" t="str">
        <f>IF(A99="","",VLOOKUP(A99,[7]令和3年度契約状況調査票!$F:$AR,27,FALSE))</f>
        <v/>
      </c>
      <c r="N99" s="17" t="str">
        <f>IF(A99="","",IF(VLOOKUP(A99,[7]令和3年度契約状況調査票!$F:$AR,27,FALSE)="国所管",VLOOKUP(A99,[7]令和3年度契約状況調査票!$F:$AR,21,FALSE),""))</f>
        <v/>
      </c>
      <c r="O99" s="19" t="str">
        <f>IF(A99="","",IF(AND(Q99="○",P99="分担契約/単価契約"),"単価契約"&amp;CHAR(10)&amp;"予定調達総額 "&amp;TEXT(VLOOKUP(A99,[7]令和3年度契約状況調査票!$F:$AR,15,FALSE),"#,##0円")&amp;"(B)"&amp;CHAR(10)&amp;"分担契約"&amp;CHAR(10)&amp;VLOOKUP(A99,[7]令和3年度契約状況調査票!$F:$AR,31,FALSE),IF(AND(Q99="○",P99="分担契約"),"分担契約"&amp;CHAR(10)&amp;"契約総額 "&amp;TEXT(VLOOKUP(A99,[7]令和3年度契約状況調査票!$F:$AR,15,FALSE),"#,##0円")&amp;"(B)"&amp;CHAR(10)&amp;VLOOKUP(A99,[7]令和3年度契約状況調査票!$F:$AR,31,FALSE),(IF(P99="分担契約/単価契約","単価契約"&amp;CHAR(10)&amp;"予定調達総額 "&amp;TEXT(VLOOKUP(A99,[7]令和3年度契約状況調査票!$F:$AR,15,FALSE),"#,##0円")&amp;CHAR(10)&amp;"分担契約"&amp;CHAR(10)&amp;VLOOKUP(A99,[7]令和3年度契約状況調査票!$F:$AR,31,FALSE),IF(P99="分担契約","分担契約"&amp;CHAR(10)&amp;"契約総額 "&amp;TEXT(VLOOKUP(A99,[7]令和3年度契約状況調査票!$F:$AR,15,FALSE),"#,##0円")&amp;CHAR(10)&amp;VLOOKUP(A99,[7]令和3年度契約状況調査票!$F:$AR,31,FALSE),IF(P99="単価契約","単価契約"&amp;CHAR(10)&amp;"予定調達総額 "&amp;TEXT(VLOOKUP(A99,[7]令和3年度契約状況調査票!$F:$AR,15,FALSE),"#,##0円")&amp;CHAR(10)&amp;VLOOKUP(A99,[7]令和3年度契約状況調査票!$F:$AR,31,FALSE),VLOOKUP(A99,[7]令和3年度契約状況調査票!$F:$AR,31,FALSE))))))))</f>
        <v/>
      </c>
      <c r="P99" s="9" t="str">
        <f>IF(A99="","",VLOOKUP(A99,[7]令和3年度契約状況調査票!$F:$BY,52,FALSE))</f>
        <v/>
      </c>
    </row>
    <row r="100" spans="1:16" s="9" customFormat="1" ht="60" customHeight="1">
      <c r="A100" s="10" t="str">
        <f>IF(MAX([7]令和3年度契約状況調査票!F95:F340)&gt;=ROW()-5,ROW()-5,"")</f>
        <v/>
      </c>
      <c r="B100" s="11" t="str">
        <f>IF(A100="","",VLOOKUP(A100,[7]令和3年度契約状況調査票!$F:$AR,4,FALSE))</f>
        <v/>
      </c>
      <c r="C100" s="12" t="str">
        <f>IF(A100="","",VLOOKUP(A100,[7]令和3年度契約状況調査票!$F:$AR,5,FALSE))</f>
        <v/>
      </c>
      <c r="D100" s="13" t="str">
        <f>IF(A100="","",VLOOKUP(A100,[7]令和3年度契約状況調査票!$F:$AR,8,FALSE))</f>
        <v/>
      </c>
      <c r="E100" s="11" t="str">
        <f>IF(A100="","",VLOOKUP(A100,[7]令和3年度契約状況調査票!$F:$AR,9,FALSE))</f>
        <v/>
      </c>
      <c r="F100" s="14" t="str">
        <f>IF(A100="","",VLOOKUP(A100,[7]令和3年度契約状況調査票!$F:$AR,10,FALSE))</f>
        <v/>
      </c>
      <c r="G100" s="15" t="str">
        <f>IF(A100="","",VLOOKUP(A100,[7]令和3年度契約状況調査票!$F:$AR,30,FALSE))</f>
        <v/>
      </c>
      <c r="H100" s="16" t="str">
        <f>IF(A100="","",IF(VLOOKUP(A100,[7]令和3年度契約状況調査票!$F:$AR,13,FALSE)="他官署で調達手続きを実施のため","他官署で調達手続きを実施のため",IF(VLOOKUP(A100,[7]令和3年度契約状況調査票!$F:$AR,20,FALSE)="②同種の他の契約の予定価格を類推されるおそれがあるため公表しない","同種の他の契約の予定価格を類推されるおそれがあるため公表しない",IF(VLOOKUP(A100,[7]令和3年度契約状況調査票!$F:$AR,20,FALSE)="－","－",IF(VLOOKUP(A100,[7]令和3年度契約状況調査票!$F:$AR,6,FALSE)&lt;&gt;"",TEXT(VLOOKUP(A100,[7]令和3年度契約状況調査票!$F:$AR,13,FALSE),"#,##0円")&amp;CHAR(10)&amp;"(A)",VLOOKUP(A100,[7]令和3年度契約状況調査票!$F:$AR,13,FALSE))))))</f>
        <v/>
      </c>
      <c r="I100" s="16" t="str">
        <f>IF(A100="","",VLOOKUP(A100,[7]令和3年度契約状況調査票!$F:$AR,14,FALSE))</f>
        <v/>
      </c>
      <c r="J100" s="17" t="str">
        <f>IF(A100="","",IF(VLOOKUP(A100,[7]令和3年度契約状況調査票!$F:$AR,13,FALSE)="他官署で調達手続きを実施のため","－",IF(VLOOKUP(A100,[7]令和3年度契約状況調査票!$F:$AR,20,FALSE)="②同種の他の契約の予定価格を類推されるおそれがあるため公表しない","－",IF(VLOOKUP(A100,[7]令和3年度契約状況調査票!$F:$AR,20,FALSE)="－","－",IF(VLOOKUP(A100,[7]令和3年度契約状況調査票!$F:$AR,6,FALSE)&lt;&gt;"",TEXT(VLOOKUP(A100,[7]令和3年度契約状況調査票!$F:$AR,16,FALSE),"#.0%")&amp;CHAR(10)&amp;"(B/A×100)",VLOOKUP(A100,[7]令和3年度契約状況調査票!$F:$AR,16,FALSE))))))</f>
        <v/>
      </c>
      <c r="K100" s="18"/>
      <c r="L100" s="17" t="str">
        <f>IF(A100="","",IF(VLOOKUP(A100,[7]令和3年度契約状況調査票!$F:$AR,26,FALSE)="①公益社団法人","公社",IF(VLOOKUP(A100,[7]令和3年度契約状況調査票!$F:$AR,26,FALSE)="②公益財団法人","公財","")))</f>
        <v/>
      </c>
      <c r="M100" s="17" t="str">
        <f>IF(A100="","",VLOOKUP(A100,[7]令和3年度契約状況調査票!$F:$AR,27,FALSE))</f>
        <v/>
      </c>
      <c r="N100" s="17" t="str">
        <f>IF(A100="","",IF(VLOOKUP(A100,[7]令和3年度契約状況調査票!$F:$AR,27,FALSE)="国所管",VLOOKUP(A100,[7]令和3年度契約状況調査票!$F:$AR,21,FALSE),""))</f>
        <v/>
      </c>
      <c r="O100" s="19" t="str">
        <f>IF(A100="","",IF(AND(Q100="○",P100="分担契約/単価契約"),"単価契約"&amp;CHAR(10)&amp;"予定調達総額 "&amp;TEXT(VLOOKUP(A100,[7]令和3年度契約状況調査票!$F:$AR,15,FALSE),"#,##0円")&amp;"(B)"&amp;CHAR(10)&amp;"分担契約"&amp;CHAR(10)&amp;VLOOKUP(A100,[7]令和3年度契約状況調査票!$F:$AR,31,FALSE),IF(AND(Q100="○",P100="分担契約"),"分担契約"&amp;CHAR(10)&amp;"契約総額 "&amp;TEXT(VLOOKUP(A100,[7]令和3年度契約状況調査票!$F:$AR,15,FALSE),"#,##0円")&amp;"(B)"&amp;CHAR(10)&amp;VLOOKUP(A100,[7]令和3年度契約状況調査票!$F:$AR,31,FALSE),(IF(P100="分担契約/単価契約","単価契約"&amp;CHAR(10)&amp;"予定調達総額 "&amp;TEXT(VLOOKUP(A100,[7]令和3年度契約状況調査票!$F:$AR,15,FALSE),"#,##0円")&amp;CHAR(10)&amp;"分担契約"&amp;CHAR(10)&amp;VLOOKUP(A100,[7]令和3年度契約状況調査票!$F:$AR,31,FALSE),IF(P100="分担契約","分担契約"&amp;CHAR(10)&amp;"契約総額 "&amp;TEXT(VLOOKUP(A100,[7]令和3年度契約状況調査票!$F:$AR,15,FALSE),"#,##0円")&amp;CHAR(10)&amp;VLOOKUP(A100,[7]令和3年度契約状況調査票!$F:$AR,31,FALSE),IF(P100="単価契約","単価契約"&amp;CHAR(10)&amp;"予定調達総額 "&amp;TEXT(VLOOKUP(A100,[7]令和3年度契約状況調査票!$F:$AR,15,FALSE),"#,##0円")&amp;CHAR(10)&amp;VLOOKUP(A100,[7]令和3年度契約状況調査票!$F:$AR,31,FALSE),VLOOKUP(A100,[7]令和3年度契約状況調査票!$F:$AR,31,FALSE))))))))</f>
        <v/>
      </c>
      <c r="P100" s="9" t="str">
        <f>IF(A100="","",VLOOKUP(A100,[7]令和3年度契約状況調査票!$F:$BY,52,FALSE))</f>
        <v/>
      </c>
    </row>
    <row r="101" spans="1:16" s="9" customFormat="1" ht="60" customHeight="1">
      <c r="A101" s="10" t="str">
        <f>IF(MAX([7]令和3年度契約状況調査票!F96:F341)&gt;=ROW()-5,ROW()-5,"")</f>
        <v/>
      </c>
      <c r="B101" s="11" t="str">
        <f>IF(A101="","",VLOOKUP(A101,[7]令和3年度契約状況調査票!$F:$AR,4,FALSE))</f>
        <v/>
      </c>
      <c r="C101" s="12" t="str">
        <f>IF(A101="","",VLOOKUP(A101,[7]令和3年度契約状況調査票!$F:$AR,5,FALSE))</f>
        <v/>
      </c>
      <c r="D101" s="13" t="str">
        <f>IF(A101="","",VLOOKUP(A101,[7]令和3年度契約状況調査票!$F:$AR,8,FALSE))</f>
        <v/>
      </c>
      <c r="E101" s="11" t="str">
        <f>IF(A101="","",VLOOKUP(A101,[7]令和3年度契約状況調査票!$F:$AR,9,FALSE))</f>
        <v/>
      </c>
      <c r="F101" s="14" t="str">
        <f>IF(A101="","",VLOOKUP(A101,[7]令和3年度契約状況調査票!$F:$AR,10,FALSE))</f>
        <v/>
      </c>
      <c r="G101" s="15" t="str">
        <f>IF(A101="","",VLOOKUP(A101,[7]令和3年度契約状況調査票!$F:$AR,30,FALSE))</f>
        <v/>
      </c>
      <c r="H101" s="16" t="str">
        <f>IF(A101="","",IF(VLOOKUP(A101,[7]令和3年度契約状況調査票!$F:$AR,13,FALSE)="他官署で調達手続きを実施のため","他官署で調達手続きを実施のため",IF(VLOOKUP(A101,[7]令和3年度契約状況調査票!$F:$AR,20,FALSE)="②同種の他の契約の予定価格を類推されるおそれがあるため公表しない","同種の他の契約の予定価格を類推されるおそれがあるため公表しない",IF(VLOOKUP(A101,[7]令和3年度契約状況調査票!$F:$AR,20,FALSE)="－","－",IF(VLOOKUP(A101,[7]令和3年度契約状況調査票!$F:$AR,6,FALSE)&lt;&gt;"",TEXT(VLOOKUP(A101,[7]令和3年度契約状況調査票!$F:$AR,13,FALSE),"#,##0円")&amp;CHAR(10)&amp;"(A)",VLOOKUP(A101,[7]令和3年度契約状況調査票!$F:$AR,13,FALSE))))))</f>
        <v/>
      </c>
      <c r="I101" s="16" t="str">
        <f>IF(A101="","",VLOOKUP(A101,[7]令和3年度契約状況調査票!$F:$AR,14,FALSE))</f>
        <v/>
      </c>
      <c r="J101" s="17" t="str">
        <f>IF(A101="","",IF(VLOOKUP(A101,[7]令和3年度契約状況調査票!$F:$AR,13,FALSE)="他官署で調達手続きを実施のため","－",IF(VLOOKUP(A101,[7]令和3年度契約状況調査票!$F:$AR,20,FALSE)="②同種の他の契約の予定価格を類推されるおそれがあるため公表しない","－",IF(VLOOKUP(A101,[7]令和3年度契約状況調査票!$F:$AR,20,FALSE)="－","－",IF(VLOOKUP(A101,[7]令和3年度契約状況調査票!$F:$AR,6,FALSE)&lt;&gt;"",TEXT(VLOOKUP(A101,[7]令和3年度契約状況調査票!$F:$AR,16,FALSE),"#.0%")&amp;CHAR(10)&amp;"(B/A×100)",VLOOKUP(A101,[7]令和3年度契約状況調査票!$F:$AR,16,FALSE))))))</f>
        <v/>
      </c>
      <c r="K101" s="18"/>
      <c r="L101" s="17" t="str">
        <f>IF(A101="","",IF(VLOOKUP(A101,[7]令和3年度契約状況調査票!$F:$AR,26,FALSE)="①公益社団法人","公社",IF(VLOOKUP(A101,[7]令和3年度契約状況調査票!$F:$AR,26,FALSE)="②公益財団法人","公財","")))</f>
        <v/>
      </c>
      <c r="M101" s="17" t="str">
        <f>IF(A101="","",VLOOKUP(A101,[7]令和3年度契約状況調査票!$F:$AR,27,FALSE))</f>
        <v/>
      </c>
      <c r="N101" s="17" t="str">
        <f>IF(A101="","",IF(VLOOKUP(A101,[7]令和3年度契約状況調査票!$F:$AR,27,FALSE)="国所管",VLOOKUP(A101,[7]令和3年度契約状況調査票!$F:$AR,21,FALSE),""))</f>
        <v/>
      </c>
      <c r="O101" s="19" t="str">
        <f>IF(A101="","",IF(AND(Q101="○",P101="分担契約/単価契約"),"単価契約"&amp;CHAR(10)&amp;"予定調達総額 "&amp;TEXT(VLOOKUP(A101,[7]令和3年度契約状況調査票!$F:$AR,15,FALSE),"#,##0円")&amp;"(B)"&amp;CHAR(10)&amp;"分担契約"&amp;CHAR(10)&amp;VLOOKUP(A101,[7]令和3年度契約状況調査票!$F:$AR,31,FALSE),IF(AND(Q101="○",P101="分担契約"),"分担契約"&amp;CHAR(10)&amp;"契約総額 "&amp;TEXT(VLOOKUP(A101,[7]令和3年度契約状況調査票!$F:$AR,15,FALSE),"#,##0円")&amp;"(B)"&amp;CHAR(10)&amp;VLOOKUP(A101,[7]令和3年度契約状況調査票!$F:$AR,31,FALSE),(IF(P101="分担契約/単価契約","単価契約"&amp;CHAR(10)&amp;"予定調達総額 "&amp;TEXT(VLOOKUP(A101,[7]令和3年度契約状況調査票!$F:$AR,15,FALSE),"#,##0円")&amp;CHAR(10)&amp;"分担契約"&amp;CHAR(10)&amp;VLOOKUP(A101,[7]令和3年度契約状況調査票!$F:$AR,31,FALSE),IF(P101="分担契約","分担契約"&amp;CHAR(10)&amp;"契約総額 "&amp;TEXT(VLOOKUP(A101,[7]令和3年度契約状況調査票!$F:$AR,15,FALSE),"#,##0円")&amp;CHAR(10)&amp;VLOOKUP(A101,[7]令和3年度契約状況調査票!$F:$AR,31,FALSE),IF(P101="単価契約","単価契約"&amp;CHAR(10)&amp;"予定調達総額 "&amp;TEXT(VLOOKUP(A101,[7]令和3年度契約状況調査票!$F:$AR,15,FALSE),"#,##0円")&amp;CHAR(10)&amp;VLOOKUP(A101,[7]令和3年度契約状況調査票!$F:$AR,31,FALSE),VLOOKUP(A101,[7]令和3年度契約状況調査票!$F:$AR,31,FALSE))))))))</f>
        <v/>
      </c>
      <c r="P101" s="9" t="str">
        <f>IF(A101="","",VLOOKUP(A101,[7]令和3年度契約状況調査票!$F:$BY,52,FALSE))</f>
        <v/>
      </c>
    </row>
    <row r="102" spans="1:16" s="9" customFormat="1" ht="60" customHeight="1">
      <c r="A102" s="10" t="str">
        <f>IF(MAX([7]令和3年度契約状況調査票!F97:F342)&gt;=ROW()-5,ROW()-5,"")</f>
        <v/>
      </c>
      <c r="B102" s="11" t="str">
        <f>IF(A102="","",VLOOKUP(A102,[7]令和3年度契約状況調査票!$F:$AR,4,FALSE))</f>
        <v/>
      </c>
      <c r="C102" s="12" t="str">
        <f>IF(A102="","",VLOOKUP(A102,[7]令和3年度契約状況調査票!$F:$AR,5,FALSE))</f>
        <v/>
      </c>
      <c r="D102" s="13" t="str">
        <f>IF(A102="","",VLOOKUP(A102,[7]令和3年度契約状況調査票!$F:$AR,8,FALSE))</f>
        <v/>
      </c>
      <c r="E102" s="11" t="str">
        <f>IF(A102="","",VLOOKUP(A102,[7]令和3年度契約状況調査票!$F:$AR,9,FALSE))</f>
        <v/>
      </c>
      <c r="F102" s="14" t="str">
        <f>IF(A102="","",VLOOKUP(A102,[7]令和3年度契約状況調査票!$F:$AR,10,FALSE))</f>
        <v/>
      </c>
      <c r="G102" s="15" t="str">
        <f>IF(A102="","",VLOOKUP(A102,[7]令和3年度契約状況調査票!$F:$AR,30,FALSE))</f>
        <v/>
      </c>
      <c r="H102" s="16" t="str">
        <f>IF(A102="","",IF(VLOOKUP(A102,[7]令和3年度契約状況調査票!$F:$AR,13,FALSE)="他官署で調達手続きを実施のため","他官署で調達手続きを実施のため",IF(VLOOKUP(A102,[7]令和3年度契約状況調査票!$F:$AR,20,FALSE)="②同種の他の契約の予定価格を類推されるおそれがあるため公表しない","同種の他の契約の予定価格を類推されるおそれがあるため公表しない",IF(VLOOKUP(A102,[7]令和3年度契約状況調査票!$F:$AR,20,FALSE)="－","－",IF(VLOOKUP(A102,[7]令和3年度契約状況調査票!$F:$AR,6,FALSE)&lt;&gt;"",TEXT(VLOOKUP(A102,[7]令和3年度契約状況調査票!$F:$AR,13,FALSE),"#,##0円")&amp;CHAR(10)&amp;"(A)",VLOOKUP(A102,[7]令和3年度契約状況調査票!$F:$AR,13,FALSE))))))</f>
        <v/>
      </c>
      <c r="I102" s="16" t="str">
        <f>IF(A102="","",VLOOKUP(A102,[7]令和3年度契約状況調査票!$F:$AR,14,FALSE))</f>
        <v/>
      </c>
      <c r="J102" s="17" t="str">
        <f>IF(A102="","",IF(VLOOKUP(A102,[7]令和3年度契約状況調査票!$F:$AR,13,FALSE)="他官署で調達手続きを実施のため","－",IF(VLOOKUP(A102,[7]令和3年度契約状況調査票!$F:$AR,20,FALSE)="②同種の他の契約の予定価格を類推されるおそれがあるため公表しない","－",IF(VLOOKUP(A102,[7]令和3年度契約状況調査票!$F:$AR,20,FALSE)="－","－",IF(VLOOKUP(A102,[7]令和3年度契約状況調査票!$F:$AR,6,FALSE)&lt;&gt;"",TEXT(VLOOKUP(A102,[7]令和3年度契約状況調査票!$F:$AR,16,FALSE),"#.0%")&amp;CHAR(10)&amp;"(B/A×100)",VLOOKUP(A102,[7]令和3年度契約状況調査票!$F:$AR,16,FALSE))))))</f>
        <v/>
      </c>
      <c r="K102" s="18"/>
      <c r="L102" s="17" t="str">
        <f>IF(A102="","",IF(VLOOKUP(A102,[7]令和3年度契約状況調査票!$F:$AR,26,FALSE)="①公益社団法人","公社",IF(VLOOKUP(A102,[7]令和3年度契約状況調査票!$F:$AR,26,FALSE)="②公益財団法人","公財","")))</f>
        <v/>
      </c>
      <c r="M102" s="17" t="str">
        <f>IF(A102="","",VLOOKUP(A102,[7]令和3年度契約状況調査票!$F:$AR,27,FALSE))</f>
        <v/>
      </c>
      <c r="N102" s="17" t="str">
        <f>IF(A102="","",IF(VLOOKUP(A102,[7]令和3年度契約状況調査票!$F:$AR,27,FALSE)="国所管",VLOOKUP(A102,[7]令和3年度契約状況調査票!$F:$AR,21,FALSE),""))</f>
        <v/>
      </c>
      <c r="O102" s="19" t="str">
        <f>IF(A102="","",IF(AND(Q102="○",P102="分担契約/単価契約"),"単価契約"&amp;CHAR(10)&amp;"予定調達総額 "&amp;TEXT(VLOOKUP(A102,[7]令和3年度契約状況調査票!$F:$AR,15,FALSE),"#,##0円")&amp;"(B)"&amp;CHAR(10)&amp;"分担契約"&amp;CHAR(10)&amp;VLOOKUP(A102,[7]令和3年度契約状況調査票!$F:$AR,31,FALSE),IF(AND(Q102="○",P102="分担契約"),"分担契約"&amp;CHAR(10)&amp;"契約総額 "&amp;TEXT(VLOOKUP(A102,[7]令和3年度契約状況調査票!$F:$AR,15,FALSE),"#,##0円")&amp;"(B)"&amp;CHAR(10)&amp;VLOOKUP(A102,[7]令和3年度契約状況調査票!$F:$AR,31,FALSE),(IF(P102="分担契約/単価契約","単価契約"&amp;CHAR(10)&amp;"予定調達総額 "&amp;TEXT(VLOOKUP(A102,[7]令和3年度契約状況調査票!$F:$AR,15,FALSE),"#,##0円")&amp;CHAR(10)&amp;"分担契約"&amp;CHAR(10)&amp;VLOOKUP(A102,[7]令和3年度契約状況調査票!$F:$AR,31,FALSE),IF(P102="分担契約","分担契約"&amp;CHAR(10)&amp;"契約総額 "&amp;TEXT(VLOOKUP(A102,[7]令和3年度契約状況調査票!$F:$AR,15,FALSE),"#,##0円")&amp;CHAR(10)&amp;VLOOKUP(A102,[7]令和3年度契約状況調査票!$F:$AR,31,FALSE),IF(P102="単価契約","単価契約"&amp;CHAR(10)&amp;"予定調達総額 "&amp;TEXT(VLOOKUP(A102,[7]令和3年度契約状況調査票!$F:$AR,15,FALSE),"#,##0円")&amp;CHAR(10)&amp;VLOOKUP(A102,[7]令和3年度契約状況調査票!$F:$AR,31,FALSE),VLOOKUP(A102,[7]令和3年度契約状況調査票!$F:$AR,31,FALSE))))))))</f>
        <v/>
      </c>
      <c r="P102" s="9" t="str">
        <f>IF(A102="","",VLOOKUP(A102,[7]令和3年度契約状況調査票!$F:$BY,52,FALSE))</f>
        <v/>
      </c>
    </row>
    <row r="103" spans="1:16" s="9" customFormat="1" ht="60" customHeight="1">
      <c r="A103" s="10" t="str">
        <f>IF(MAX([7]令和3年度契約状況調査票!F98:F343)&gt;=ROW()-5,ROW()-5,"")</f>
        <v/>
      </c>
      <c r="B103" s="11" t="str">
        <f>IF(A103="","",VLOOKUP(A103,[7]令和3年度契約状況調査票!$F:$AR,4,FALSE))</f>
        <v/>
      </c>
      <c r="C103" s="12" t="str">
        <f>IF(A103="","",VLOOKUP(A103,[7]令和3年度契約状況調査票!$F:$AR,5,FALSE))</f>
        <v/>
      </c>
      <c r="D103" s="13" t="str">
        <f>IF(A103="","",VLOOKUP(A103,[7]令和3年度契約状況調査票!$F:$AR,8,FALSE))</f>
        <v/>
      </c>
      <c r="E103" s="11" t="str">
        <f>IF(A103="","",VLOOKUP(A103,[7]令和3年度契約状況調査票!$F:$AR,9,FALSE))</f>
        <v/>
      </c>
      <c r="F103" s="14" t="str">
        <f>IF(A103="","",VLOOKUP(A103,[7]令和3年度契約状況調査票!$F:$AR,10,FALSE))</f>
        <v/>
      </c>
      <c r="G103" s="15" t="str">
        <f>IF(A103="","",VLOOKUP(A103,[7]令和3年度契約状況調査票!$F:$AR,30,FALSE))</f>
        <v/>
      </c>
      <c r="H103" s="16" t="str">
        <f>IF(A103="","",IF(VLOOKUP(A103,[7]令和3年度契約状況調査票!$F:$AR,13,FALSE)="他官署で調達手続きを実施のため","他官署で調達手続きを実施のため",IF(VLOOKUP(A103,[7]令和3年度契約状況調査票!$F:$AR,20,FALSE)="②同種の他の契約の予定価格を類推されるおそれがあるため公表しない","同種の他の契約の予定価格を類推されるおそれがあるため公表しない",IF(VLOOKUP(A103,[7]令和3年度契約状況調査票!$F:$AR,20,FALSE)="－","－",IF(VLOOKUP(A103,[7]令和3年度契約状況調査票!$F:$AR,6,FALSE)&lt;&gt;"",TEXT(VLOOKUP(A103,[7]令和3年度契約状況調査票!$F:$AR,13,FALSE),"#,##0円")&amp;CHAR(10)&amp;"(A)",VLOOKUP(A103,[7]令和3年度契約状況調査票!$F:$AR,13,FALSE))))))</f>
        <v/>
      </c>
      <c r="I103" s="16" t="str">
        <f>IF(A103="","",VLOOKUP(A103,[7]令和3年度契約状況調査票!$F:$AR,14,FALSE))</f>
        <v/>
      </c>
      <c r="J103" s="17" t="str">
        <f>IF(A103="","",IF(VLOOKUP(A103,[7]令和3年度契約状況調査票!$F:$AR,13,FALSE)="他官署で調達手続きを実施のため","－",IF(VLOOKUP(A103,[7]令和3年度契約状況調査票!$F:$AR,20,FALSE)="②同種の他の契約の予定価格を類推されるおそれがあるため公表しない","－",IF(VLOOKUP(A103,[7]令和3年度契約状況調査票!$F:$AR,20,FALSE)="－","－",IF(VLOOKUP(A103,[7]令和3年度契約状況調査票!$F:$AR,6,FALSE)&lt;&gt;"",TEXT(VLOOKUP(A103,[7]令和3年度契約状況調査票!$F:$AR,16,FALSE),"#.0%")&amp;CHAR(10)&amp;"(B/A×100)",VLOOKUP(A103,[7]令和3年度契約状況調査票!$F:$AR,16,FALSE))))))</f>
        <v/>
      </c>
      <c r="K103" s="18"/>
      <c r="L103" s="17" t="str">
        <f>IF(A103="","",IF(VLOOKUP(A103,[7]令和3年度契約状況調査票!$F:$AR,26,FALSE)="①公益社団法人","公社",IF(VLOOKUP(A103,[7]令和3年度契約状況調査票!$F:$AR,26,FALSE)="②公益財団法人","公財","")))</f>
        <v/>
      </c>
      <c r="M103" s="17" t="str">
        <f>IF(A103="","",VLOOKUP(A103,[7]令和3年度契約状況調査票!$F:$AR,27,FALSE))</f>
        <v/>
      </c>
      <c r="N103" s="17" t="str">
        <f>IF(A103="","",IF(VLOOKUP(A103,[7]令和3年度契約状況調査票!$F:$AR,27,FALSE)="国所管",VLOOKUP(A103,[7]令和3年度契約状況調査票!$F:$AR,21,FALSE),""))</f>
        <v/>
      </c>
      <c r="O103" s="19" t="str">
        <f>IF(A103="","",IF(AND(Q103="○",P103="分担契約/単価契約"),"単価契約"&amp;CHAR(10)&amp;"予定調達総額 "&amp;TEXT(VLOOKUP(A103,[7]令和3年度契約状況調査票!$F:$AR,15,FALSE),"#,##0円")&amp;"(B)"&amp;CHAR(10)&amp;"分担契約"&amp;CHAR(10)&amp;VLOOKUP(A103,[7]令和3年度契約状況調査票!$F:$AR,31,FALSE),IF(AND(Q103="○",P103="分担契約"),"分担契約"&amp;CHAR(10)&amp;"契約総額 "&amp;TEXT(VLOOKUP(A103,[7]令和3年度契約状況調査票!$F:$AR,15,FALSE),"#,##0円")&amp;"(B)"&amp;CHAR(10)&amp;VLOOKUP(A103,[7]令和3年度契約状況調査票!$F:$AR,31,FALSE),(IF(P103="分担契約/単価契約","単価契約"&amp;CHAR(10)&amp;"予定調達総額 "&amp;TEXT(VLOOKUP(A103,[7]令和3年度契約状況調査票!$F:$AR,15,FALSE),"#,##0円")&amp;CHAR(10)&amp;"分担契約"&amp;CHAR(10)&amp;VLOOKUP(A103,[7]令和3年度契約状況調査票!$F:$AR,31,FALSE),IF(P103="分担契約","分担契約"&amp;CHAR(10)&amp;"契約総額 "&amp;TEXT(VLOOKUP(A103,[7]令和3年度契約状況調査票!$F:$AR,15,FALSE),"#,##0円")&amp;CHAR(10)&amp;VLOOKUP(A103,[7]令和3年度契約状況調査票!$F:$AR,31,FALSE),IF(P103="単価契約","単価契約"&amp;CHAR(10)&amp;"予定調達総額 "&amp;TEXT(VLOOKUP(A103,[7]令和3年度契約状況調査票!$F:$AR,15,FALSE),"#,##0円")&amp;CHAR(10)&amp;VLOOKUP(A103,[7]令和3年度契約状況調査票!$F:$AR,31,FALSE),VLOOKUP(A103,[7]令和3年度契約状況調査票!$F:$AR,31,FALSE))))))))</f>
        <v/>
      </c>
      <c r="P103" s="9" t="str">
        <f>IF(A103="","",VLOOKUP(A103,[7]令和3年度契約状況調査票!$F:$BY,52,FALSE))</f>
        <v/>
      </c>
    </row>
    <row r="104" spans="1:16" s="20" customFormat="1" ht="60" customHeight="1">
      <c r="A104" s="10" t="str">
        <f>IF(MAX([7]令和3年度契約状況調査票!F99:F344)&gt;=ROW()-5,ROW()-5,"")</f>
        <v/>
      </c>
      <c r="B104" s="11" t="str">
        <f>IF(A104="","",VLOOKUP(A104,[7]令和3年度契約状況調査票!$F:$AR,4,FALSE))</f>
        <v/>
      </c>
      <c r="C104" s="12" t="str">
        <f>IF(A104="","",VLOOKUP(A104,[7]令和3年度契約状況調査票!$F:$AR,5,FALSE))</f>
        <v/>
      </c>
      <c r="D104" s="13" t="str">
        <f>IF(A104="","",VLOOKUP(A104,[7]令和3年度契約状況調査票!$F:$AR,8,FALSE))</f>
        <v/>
      </c>
      <c r="E104" s="11" t="str">
        <f>IF(A104="","",VLOOKUP(A104,[7]令和3年度契約状況調査票!$F:$AR,9,FALSE))</f>
        <v/>
      </c>
      <c r="F104" s="14" t="str">
        <f>IF(A104="","",VLOOKUP(A104,[7]令和3年度契約状況調査票!$F:$AR,10,FALSE))</f>
        <v/>
      </c>
      <c r="G104" s="15" t="str">
        <f>IF(A104="","",VLOOKUP(A104,[7]令和3年度契約状況調査票!$F:$AR,30,FALSE))</f>
        <v/>
      </c>
      <c r="H104" s="16" t="str">
        <f>IF(A104="","",IF(VLOOKUP(A104,[7]令和3年度契約状況調査票!$F:$AR,13,FALSE)="他官署で調達手続きを実施のため","他官署で調達手続きを実施のため",IF(VLOOKUP(A104,[7]令和3年度契約状況調査票!$F:$AR,20,FALSE)="②同種の他の契約の予定価格を類推されるおそれがあるため公表しない","同種の他の契約の予定価格を類推されるおそれがあるため公表しない",IF(VLOOKUP(A104,[7]令和3年度契約状況調査票!$F:$AR,20,FALSE)="－","－",IF(VLOOKUP(A104,[7]令和3年度契約状況調査票!$F:$AR,6,FALSE)&lt;&gt;"",TEXT(VLOOKUP(A104,[7]令和3年度契約状況調査票!$F:$AR,13,FALSE),"#,##0円")&amp;CHAR(10)&amp;"(A)",VLOOKUP(A104,[7]令和3年度契約状況調査票!$F:$AR,13,FALSE))))))</f>
        <v/>
      </c>
      <c r="I104" s="16" t="str">
        <f>IF(A104="","",VLOOKUP(A104,[7]令和3年度契約状況調査票!$F:$AR,14,FALSE))</f>
        <v/>
      </c>
      <c r="J104" s="17" t="str">
        <f>IF(A104="","",IF(VLOOKUP(A104,[7]令和3年度契約状況調査票!$F:$AR,13,FALSE)="他官署で調達手続きを実施のため","－",IF(VLOOKUP(A104,[7]令和3年度契約状況調査票!$F:$AR,20,FALSE)="②同種の他の契約の予定価格を類推されるおそれがあるため公表しない","－",IF(VLOOKUP(A104,[7]令和3年度契約状況調査票!$F:$AR,20,FALSE)="－","－",IF(VLOOKUP(A104,[7]令和3年度契約状況調査票!$F:$AR,6,FALSE)&lt;&gt;"",TEXT(VLOOKUP(A104,[7]令和3年度契約状況調査票!$F:$AR,16,FALSE),"#.0%")&amp;CHAR(10)&amp;"(B/A×100)",VLOOKUP(A104,[7]令和3年度契約状況調査票!$F:$AR,16,FALSE))))))</f>
        <v/>
      </c>
      <c r="K104" s="18"/>
      <c r="L104" s="17" t="str">
        <f>IF(A104="","",IF(VLOOKUP(A104,[7]令和3年度契約状況調査票!$F:$AR,26,FALSE)="①公益社団法人","公社",IF(VLOOKUP(A104,[7]令和3年度契約状況調査票!$F:$AR,26,FALSE)="②公益財団法人","公財","")))</f>
        <v/>
      </c>
      <c r="M104" s="17" t="str">
        <f>IF(A104="","",VLOOKUP(A104,[7]令和3年度契約状況調査票!$F:$AR,27,FALSE))</f>
        <v/>
      </c>
      <c r="N104" s="17" t="str">
        <f>IF(A104="","",IF(VLOOKUP(A104,[7]令和3年度契約状況調査票!$F:$AR,27,FALSE)="国所管",VLOOKUP(A104,[7]令和3年度契約状況調査票!$F:$AR,21,FALSE),""))</f>
        <v/>
      </c>
      <c r="O104" s="19" t="str">
        <f>IF(A104="","",IF(AND(Q104="○",P104="分担契約/単価契約"),"単価契約"&amp;CHAR(10)&amp;"予定調達総額 "&amp;TEXT(VLOOKUP(A104,[7]令和3年度契約状況調査票!$F:$AR,15,FALSE),"#,##0円")&amp;"(B)"&amp;CHAR(10)&amp;"分担契約"&amp;CHAR(10)&amp;VLOOKUP(A104,[7]令和3年度契約状況調査票!$F:$AR,31,FALSE),IF(AND(Q104="○",P104="分担契約"),"分担契約"&amp;CHAR(10)&amp;"契約総額 "&amp;TEXT(VLOOKUP(A104,[7]令和3年度契約状況調査票!$F:$AR,15,FALSE),"#,##0円")&amp;"(B)"&amp;CHAR(10)&amp;VLOOKUP(A104,[7]令和3年度契約状況調査票!$F:$AR,31,FALSE),(IF(P104="分担契約/単価契約","単価契約"&amp;CHAR(10)&amp;"予定調達総額 "&amp;TEXT(VLOOKUP(A104,[7]令和3年度契約状況調査票!$F:$AR,15,FALSE),"#,##0円")&amp;CHAR(10)&amp;"分担契約"&amp;CHAR(10)&amp;VLOOKUP(A104,[7]令和3年度契約状況調査票!$F:$AR,31,FALSE),IF(P104="分担契約","分担契約"&amp;CHAR(10)&amp;"契約総額 "&amp;TEXT(VLOOKUP(A104,[7]令和3年度契約状況調査票!$F:$AR,15,FALSE),"#,##0円")&amp;CHAR(10)&amp;VLOOKUP(A104,[7]令和3年度契約状況調査票!$F:$AR,31,FALSE),IF(P104="単価契約","単価契約"&amp;CHAR(10)&amp;"予定調達総額 "&amp;TEXT(VLOOKUP(A104,[7]令和3年度契約状況調査票!$F:$AR,15,FALSE),"#,##0円")&amp;CHAR(10)&amp;VLOOKUP(A104,[7]令和3年度契約状況調査票!$F:$AR,31,FALSE),VLOOKUP(A104,[7]令和3年度契約状況調査票!$F:$AR,31,FALSE))))))))</f>
        <v/>
      </c>
      <c r="P104" s="9" t="str">
        <f>IF(A104="","",VLOOKUP(A104,[7]令和3年度契約状況調査票!$F:$BY,52,FALSE))</f>
        <v/>
      </c>
    </row>
    <row r="105" spans="1:16" s="20" customFormat="1" ht="60" customHeight="1">
      <c r="A105" s="10" t="str">
        <f>IF(MAX([7]令和3年度契約状況調査票!F100:F345)&gt;=ROW()-5,ROW()-5,"")</f>
        <v/>
      </c>
      <c r="B105" s="11" t="str">
        <f>IF(A105="","",VLOOKUP(A105,[7]令和3年度契約状況調査票!$F:$AR,4,FALSE))</f>
        <v/>
      </c>
      <c r="C105" s="12" t="str">
        <f>IF(A105="","",VLOOKUP(A105,[7]令和3年度契約状況調査票!$F:$AR,5,FALSE))</f>
        <v/>
      </c>
      <c r="D105" s="13" t="str">
        <f>IF(A105="","",VLOOKUP(A105,[7]令和3年度契約状況調査票!$F:$AR,8,FALSE))</f>
        <v/>
      </c>
      <c r="E105" s="11" t="str">
        <f>IF(A105="","",VLOOKUP(A105,[7]令和3年度契約状況調査票!$F:$AR,9,FALSE))</f>
        <v/>
      </c>
      <c r="F105" s="14" t="str">
        <f>IF(A105="","",VLOOKUP(A105,[7]令和3年度契約状況調査票!$F:$AR,10,FALSE))</f>
        <v/>
      </c>
      <c r="G105" s="15" t="str">
        <f>IF(A105="","",VLOOKUP(A105,[7]令和3年度契約状況調査票!$F:$AR,30,FALSE))</f>
        <v/>
      </c>
      <c r="H105" s="16" t="str">
        <f>IF(A105="","",IF(VLOOKUP(A105,[7]令和3年度契約状況調査票!$F:$AR,13,FALSE)="他官署で調達手続きを実施のため","他官署で調達手続きを実施のため",IF(VLOOKUP(A105,[7]令和3年度契約状況調査票!$F:$AR,20,FALSE)="②同種の他の契約の予定価格を類推されるおそれがあるため公表しない","同種の他の契約の予定価格を類推されるおそれがあるため公表しない",IF(VLOOKUP(A105,[7]令和3年度契約状況調査票!$F:$AR,20,FALSE)="－","－",IF(VLOOKUP(A105,[7]令和3年度契約状況調査票!$F:$AR,6,FALSE)&lt;&gt;"",TEXT(VLOOKUP(A105,[7]令和3年度契約状況調査票!$F:$AR,13,FALSE),"#,##0円")&amp;CHAR(10)&amp;"(A)",VLOOKUP(A105,[7]令和3年度契約状況調査票!$F:$AR,13,FALSE))))))</f>
        <v/>
      </c>
      <c r="I105" s="16" t="str">
        <f>IF(A105="","",VLOOKUP(A105,[7]令和3年度契約状況調査票!$F:$AR,14,FALSE))</f>
        <v/>
      </c>
      <c r="J105" s="17" t="str">
        <f>IF(A105="","",IF(VLOOKUP(A105,[7]令和3年度契約状況調査票!$F:$AR,13,FALSE)="他官署で調達手続きを実施のため","－",IF(VLOOKUP(A105,[7]令和3年度契約状況調査票!$F:$AR,20,FALSE)="②同種の他の契約の予定価格を類推されるおそれがあるため公表しない","－",IF(VLOOKUP(A105,[7]令和3年度契約状況調査票!$F:$AR,20,FALSE)="－","－",IF(VLOOKUP(A105,[7]令和3年度契約状況調査票!$F:$AR,6,FALSE)&lt;&gt;"",TEXT(VLOOKUP(A105,[7]令和3年度契約状況調査票!$F:$AR,16,FALSE),"#.0%")&amp;CHAR(10)&amp;"(B/A×100)",VLOOKUP(A105,[7]令和3年度契約状況調査票!$F:$AR,16,FALSE))))))</f>
        <v/>
      </c>
      <c r="K105" s="18"/>
      <c r="L105" s="17" t="str">
        <f>IF(A105="","",IF(VLOOKUP(A105,[7]令和3年度契約状況調査票!$F:$AR,26,FALSE)="①公益社団法人","公社",IF(VLOOKUP(A105,[7]令和3年度契約状況調査票!$F:$AR,26,FALSE)="②公益財団法人","公財","")))</f>
        <v/>
      </c>
      <c r="M105" s="17" t="str">
        <f>IF(A105="","",VLOOKUP(A105,[7]令和3年度契約状況調査票!$F:$AR,27,FALSE))</f>
        <v/>
      </c>
      <c r="N105" s="17" t="str">
        <f>IF(A105="","",IF(VLOOKUP(A105,[7]令和3年度契約状況調査票!$F:$AR,27,FALSE)="国所管",VLOOKUP(A105,[7]令和3年度契約状況調査票!$F:$AR,21,FALSE),""))</f>
        <v/>
      </c>
      <c r="O105" s="19" t="str">
        <f>IF(A105="","",IF(AND(Q105="○",P105="分担契約/単価契約"),"単価契約"&amp;CHAR(10)&amp;"予定調達総額 "&amp;TEXT(VLOOKUP(A105,[7]令和3年度契約状況調査票!$F:$AR,15,FALSE),"#,##0円")&amp;"(B)"&amp;CHAR(10)&amp;"分担契約"&amp;CHAR(10)&amp;VLOOKUP(A105,[7]令和3年度契約状況調査票!$F:$AR,31,FALSE),IF(AND(Q105="○",P105="分担契約"),"分担契約"&amp;CHAR(10)&amp;"契約総額 "&amp;TEXT(VLOOKUP(A105,[7]令和3年度契約状況調査票!$F:$AR,15,FALSE),"#,##0円")&amp;"(B)"&amp;CHAR(10)&amp;VLOOKUP(A105,[7]令和3年度契約状況調査票!$F:$AR,31,FALSE),(IF(P105="分担契約/単価契約","単価契約"&amp;CHAR(10)&amp;"予定調達総額 "&amp;TEXT(VLOOKUP(A105,[7]令和3年度契約状況調査票!$F:$AR,15,FALSE),"#,##0円")&amp;CHAR(10)&amp;"分担契約"&amp;CHAR(10)&amp;VLOOKUP(A105,[7]令和3年度契約状況調査票!$F:$AR,31,FALSE),IF(P105="分担契約","分担契約"&amp;CHAR(10)&amp;"契約総額 "&amp;TEXT(VLOOKUP(A105,[7]令和3年度契約状況調査票!$F:$AR,15,FALSE),"#,##0円")&amp;CHAR(10)&amp;VLOOKUP(A105,[7]令和3年度契約状況調査票!$F:$AR,31,FALSE),IF(P105="単価契約","単価契約"&amp;CHAR(10)&amp;"予定調達総額 "&amp;TEXT(VLOOKUP(A105,[7]令和3年度契約状況調査票!$F:$AR,15,FALSE),"#,##0円")&amp;CHAR(10)&amp;VLOOKUP(A105,[7]令和3年度契約状況調査票!$F:$AR,31,FALSE),VLOOKUP(A105,[7]令和3年度契約状況調査票!$F:$AR,31,FALSE))))))))</f>
        <v/>
      </c>
      <c r="P105" s="9" t="str">
        <f>IF(A105="","",VLOOKUP(A105,[7]令和3年度契約状況調査票!$F:$BY,52,FALSE))</f>
        <v/>
      </c>
    </row>
    <row r="106" spans="1:16" s="20" customFormat="1" ht="60" customHeight="1">
      <c r="A106" s="10" t="str">
        <f>IF(MAX([7]令和3年度契約状況調査票!F101:F346)&gt;=ROW()-5,ROW()-5,"")</f>
        <v/>
      </c>
      <c r="B106" s="11" t="str">
        <f>IF(A106="","",VLOOKUP(A106,[7]令和3年度契約状況調査票!$F:$AR,4,FALSE))</f>
        <v/>
      </c>
      <c r="C106" s="12" t="str">
        <f>IF(A106="","",VLOOKUP(A106,[7]令和3年度契約状況調査票!$F:$AR,5,FALSE))</f>
        <v/>
      </c>
      <c r="D106" s="13" t="str">
        <f>IF(A106="","",VLOOKUP(A106,[7]令和3年度契約状況調査票!$F:$AR,8,FALSE))</f>
        <v/>
      </c>
      <c r="E106" s="11" t="str">
        <f>IF(A106="","",VLOOKUP(A106,[7]令和3年度契約状況調査票!$F:$AR,9,FALSE))</f>
        <v/>
      </c>
      <c r="F106" s="14" t="str">
        <f>IF(A106="","",VLOOKUP(A106,[7]令和3年度契約状況調査票!$F:$AR,10,FALSE))</f>
        <v/>
      </c>
      <c r="G106" s="15" t="str">
        <f>IF(A106="","",VLOOKUP(A106,[7]令和3年度契約状況調査票!$F:$AR,30,FALSE))</f>
        <v/>
      </c>
      <c r="H106" s="16" t="str">
        <f>IF(A106="","",IF(VLOOKUP(A106,[7]令和3年度契約状況調査票!$F:$AR,13,FALSE)="他官署で調達手続きを実施のため","他官署で調達手続きを実施のため",IF(VLOOKUP(A106,[7]令和3年度契約状況調査票!$F:$AR,20,FALSE)="②同種の他の契約の予定価格を類推されるおそれがあるため公表しない","同種の他の契約の予定価格を類推されるおそれがあるため公表しない",IF(VLOOKUP(A106,[7]令和3年度契約状況調査票!$F:$AR,20,FALSE)="－","－",IF(VLOOKUP(A106,[7]令和3年度契約状況調査票!$F:$AR,6,FALSE)&lt;&gt;"",TEXT(VLOOKUP(A106,[7]令和3年度契約状況調査票!$F:$AR,13,FALSE),"#,##0円")&amp;CHAR(10)&amp;"(A)",VLOOKUP(A106,[7]令和3年度契約状況調査票!$F:$AR,13,FALSE))))))</f>
        <v/>
      </c>
      <c r="I106" s="16" t="str">
        <f>IF(A106="","",VLOOKUP(A106,[7]令和3年度契約状況調査票!$F:$AR,14,FALSE))</f>
        <v/>
      </c>
      <c r="J106" s="17" t="str">
        <f>IF(A106="","",IF(VLOOKUP(A106,[7]令和3年度契約状況調査票!$F:$AR,13,FALSE)="他官署で調達手続きを実施のため","－",IF(VLOOKUP(A106,[7]令和3年度契約状況調査票!$F:$AR,20,FALSE)="②同種の他の契約の予定価格を類推されるおそれがあるため公表しない","－",IF(VLOOKUP(A106,[7]令和3年度契約状況調査票!$F:$AR,20,FALSE)="－","－",IF(VLOOKUP(A106,[7]令和3年度契約状況調査票!$F:$AR,6,FALSE)&lt;&gt;"",TEXT(VLOOKUP(A106,[7]令和3年度契約状況調査票!$F:$AR,16,FALSE),"#.0%")&amp;CHAR(10)&amp;"(B/A×100)",VLOOKUP(A106,[7]令和3年度契約状況調査票!$F:$AR,16,FALSE))))))</f>
        <v/>
      </c>
      <c r="K106" s="18"/>
      <c r="L106" s="17" t="str">
        <f>IF(A106="","",IF(VLOOKUP(A106,[7]令和3年度契約状況調査票!$F:$AR,26,FALSE)="①公益社団法人","公社",IF(VLOOKUP(A106,[7]令和3年度契約状況調査票!$F:$AR,26,FALSE)="②公益財団法人","公財","")))</f>
        <v/>
      </c>
      <c r="M106" s="17" t="str">
        <f>IF(A106="","",VLOOKUP(A106,[7]令和3年度契約状況調査票!$F:$AR,27,FALSE))</f>
        <v/>
      </c>
      <c r="N106" s="17" t="str">
        <f>IF(A106="","",IF(VLOOKUP(A106,[7]令和3年度契約状況調査票!$F:$AR,27,FALSE)="国所管",VLOOKUP(A106,[7]令和3年度契約状況調査票!$F:$AR,21,FALSE),""))</f>
        <v/>
      </c>
      <c r="O106" s="19" t="str">
        <f>IF(A106="","",IF(AND(Q106="○",P106="分担契約/単価契約"),"単価契約"&amp;CHAR(10)&amp;"予定調達総額 "&amp;TEXT(VLOOKUP(A106,[7]令和3年度契約状況調査票!$F:$AR,15,FALSE),"#,##0円")&amp;"(B)"&amp;CHAR(10)&amp;"分担契約"&amp;CHAR(10)&amp;VLOOKUP(A106,[7]令和3年度契約状況調査票!$F:$AR,31,FALSE),IF(AND(Q106="○",P106="分担契約"),"分担契約"&amp;CHAR(10)&amp;"契約総額 "&amp;TEXT(VLOOKUP(A106,[7]令和3年度契約状況調査票!$F:$AR,15,FALSE),"#,##0円")&amp;"(B)"&amp;CHAR(10)&amp;VLOOKUP(A106,[7]令和3年度契約状況調査票!$F:$AR,31,FALSE),(IF(P106="分担契約/単価契約","単価契約"&amp;CHAR(10)&amp;"予定調達総額 "&amp;TEXT(VLOOKUP(A106,[7]令和3年度契約状況調査票!$F:$AR,15,FALSE),"#,##0円")&amp;CHAR(10)&amp;"分担契約"&amp;CHAR(10)&amp;VLOOKUP(A106,[7]令和3年度契約状況調査票!$F:$AR,31,FALSE),IF(P106="分担契約","分担契約"&amp;CHAR(10)&amp;"契約総額 "&amp;TEXT(VLOOKUP(A106,[7]令和3年度契約状況調査票!$F:$AR,15,FALSE),"#,##0円")&amp;CHAR(10)&amp;VLOOKUP(A106,[7]令和3年度契約状況調査票!$F:$AR,31,FALSE),IF(P106="単価契約","単価契約"&amp;CHAR(10)&amp;"予定調達総額 "&amp;TEXT(VLOOKUP(A106,[7]令和3年度契約状況調査票!$F:$AR,15,FALSE),"#,##0円")&amp;CHAR(10)&amp;VLOOKUP(A106,[7]令和3年度契約状況調査票!$F:$AR,31,FALSE),VLOOKUP(A106,[7]令和3年度契約状況調査票!$F:$AR,31,FALSE))))))))</f>
        <v/>
      </c>
      <c r="P106" s="9" t="str">
        <f>IF(A106="","",VLOOKUP(A106,[7]令和3年度契約状況調査票!$F:$BY,52,FALSE))</f>
        <v/>
      </c>
    </row>
    <row r="107" spans="1:16" s="20" customFormat="1" ht="60" customHeight="1">
      <c r="A107" s="10" t="str">
        <f>IF(MAX([7]令和3年度契約状況調査票!F102:F347)&gt;=ROW()-5,ROW()-5,"")</f>
        <v/>
      </c>
      <c r="B107" s="11" t="str">
        <f>IF(A107="","",VLOOKUP(A107,[7]令和3年度契約状況調査票!$F:$AR,4,FALSE))</f>
        <v/>
      </c>
      <c r="C107" s="12" t="str">
        <f>IF(A107="","",VLOOKUP(A107,[7]令和3年度契約状況調査票!$F:$AR,5,FALSE))</f>
        <v/>
      </c>
      <c r="D107" s="13" t="str">
        <f>IF(A107="","",VLOOKUP(A107,[7]令和3年度契約状況調査票!$F:$AR,8,FALSE))</f>
        <v/>
      </c>
      <c r="E107" s="11" t="str">
        <f>IF(A107="","",VLOOKUP(A107,[7]令和3年度契約状況調査票!$F:$AR,9,FALSE))</f>
        <v/>
      </c>
      <c r="F107" s="14" t="str">
        <f>IF(A107="","",VLOOKUP(A107,[7]令和3年度契約状況調査票!$F:$AR,10,FALSE))</f>
        <v/>
      </c>
      <c r="G107" s="15" t="str">
        <f>IF(A107="","",VLOOKUP(A107,[7]令和3年度契約状況調査票!$F:$AR,30,FALSE))</f>
        <v/>
      </c>
      <c r="H107" s="16" t="str">
        <f>IF(A107="","",IF(VLOOKUP(A107,[7]令和3年度契約状況調査票!$F:$AR,13,FALSE)="他官署で調達手続きを実施のため","他官署で調達手続きを実施のため",IF(VLOOKUP(A107,[7]令和3年度契約状況調査票!$F:$AR,20,FALSE)="②同種の他の契約の予定価格を類推されるおそれがあるため公表しない","同種の他の契約の予定価格を類推されるおそれがあるため公表しない",IF(VLOOKUP(A107,[7]令和3年度契約状況調査票!$F:$AR,20,FALSE)="－","－",IF(VLOOKUP(A107,[7]令和3年度契約状況調査票!$F:$AR,6,FALSE)&lt;&gt;"",TEXT(VLOOKUP(A107,[7]令和3年度契約状況調査票!$F:$AR,13,FALSE),"#,##0円")&amp;CHAR(10)&amp;"(A)",VLOOKUP(A107,[7]令和3年度契約状況調査票!$F:$AR,13,FALSE))))))</f>
        <v/>
      </c>
      <c r="I107" s="16" t="str">
        <f>IF(A107="","",VLOOKUP(A107,[7]令和3年度契約状況調査票!$F:$AR,14,FALSE))</f>
        <v/>
      </c>
      <c r="J107" s="17" t="str">
        <f>IF(A107="","",IF(VLOOKUP(A107,[7]令和3年度契約状況調査票!$F:$AR,13,FALSE)="他官署で調達手続きを実施のため","－",IF(VLOOKUP(A107,[7]令和3年度契約状況調査票!$F:$AR,20,FALSE)="②同種の他の契約の予定価格を類推されるおそれがあるため公表しない","－",IF(VLOOKUP(A107,[7]令和3年度契約状況調査票!$F:$AR,20,FALSE)="－","－",IF(VLOOKUP(A107,[7]令和3年度契約状況調査票!$F:$AR,6,FALSE)&lt;&gt;"",TEXT(VLOOKUP(A107,[7]令和3年度契約状況調査票!$F:$AR,16,FALSE),"#.0%")&amp;CHAR(10)&amp;"(B/A×100)",VLOOKUP(A107,[7]令和3年度契約状況調査票!$F:$AR,16,FALSE))))))</f>
        <v/>
      </c>
      <c r="K107" s="18"/>
      <c r="L107" s="17" t="str">
        <f>IF(A107="","",IF(VLOOKUP(A107,[7]令和3年度契約状況調査票!$F:$AR,26,FALSE)="①公益社団法人","公社",IF(VLOOKUP(A107,[7]令和3年度契約状況調査票!$F:$AR,26,FALSE)="②公益財団法人","公財","")))</f>
        <v/>
      </c>
      <c r="M107" s="17" t="str">
        <f>IF(A107="","",VLOOKUP(A107,[7]令和3年度契約状況調査票!$F:$AR,27,FALSE))</f>
        <v/>
      </c>
      <c r="N107" s="17" t="str">
        <f>IF(A107="","",IF(VLOOKUP(A107,[7]令和3年度契約状況調査票!$F:$AR,27,FALSE)="国所管",VLOOKUP(A107,[7]令和3年度契約状況調査票!$F:$AR,21,FALSE),""))</f>
        <v/>
      </c>
      <c r="O107" s="19" t="str">
        <f>IF(A107="","",IF(AND(Q107="○",P107="分担契約/単価契約"),"単価契約"&amp;CHAR(10)&amp;"予定調達総額 "&amp;TEXT(VLOOKUP(A107,[7]令和3年度契約状況調査票!$F:$AR,15,FALSE),"#,##0円")&amp;"(B)"&amp;CHAR(10)&amp;"分担契約"&amp;CHAR(10)&amp;VLOOKUP(A107,[7]令和3年度契約状況調査票!$F:$AR,31,FALSE),IF(AND(Q107="○",P107="分担契約"),"分担契約"&amp;CHAR(10)&amp;"契約総額 "&amp;TEXT(VLOOKUP(A107,[7]令和3年度契約状況調査票!$F:$AR,15,FALSE),"#,##0円")&amp;"(B)"&amp;CHAR(10)&amp;VLOOKUP(A107,[7]令和3年度契約状況調査票!$F:$AR,31,FALSE),(IF(P107="分担契約/単価契約","単価契約"&amp;CHAR(10)&amp;"予定調達総額 "&amp;TEXT(VLOOKUP(A107,[7]令和3年度契約状況調査票!$F:$AR,15,FALSE),"#,##0円")&amp;CHAR(10)&amp;"分担契約"&amp;CHAR(10)&amp;VLOOKUP(A107,[7]令和3年度契約状況調査票!$F:$AR,31,FALSE),IF(P107="分担契約","分担契約"&amp;CHAR(10)&amp;"契約総額 "&amp;TEXT(VLOOKUP(A107,[7]令和3年度契約状況調査票!$F:$AR,15,FALSE),"#,##0円")&amp;CHAR(10)&amp;VLOOKUP(A107,[7]令和3年度契約状況調査票!$F:$AR,31,FALSE),IF(P107="単価契約","単価契約"&amp;CHAR(10)&amp;"予定調達総額 "&amp;TEXT(VLOOKUP(A107,[7]令和3年度契約状況調査票!$F:$AR,15,FALSE),"#,##0円")&amp;CHAR(10)&amp;VLOOKUP(A107,[7]令和3年度契約状況調査票!$F:$AR,31,FALSE),VLOOKUP(A107,[7]令和3年度契約状況調査票!$F:$AR,31,FALSE))))))))</f>
        <v/>
      </c>
      <c r="P107" s="9" t="str">
        <f>IF(A107="","",VLOOKUP(A107,[7]令和3年度契約状況調査票!$F:$BY,52,FALSE))</f>
        <v/>
      </c>
    </row>
    <row r="108" spans="1:16" s="20" customFormat="1" ht="60" customHeight="1">
      <c r="A108" s="10" t="str">
        <f>IF(MAX([7]令和3年度契約状況調査票!F103:F348)&gt;=ROW()-5,ROW()-5,"")</f>
        <v/>
      </c>
      <c r="B108" s="11" t="str">
        <f>IF(A108="","",VLOOKUP(A108,[7]令和3年度契約状況調査票!$F:$AR,4,FALSE))</f>
        <v/>
      </c>
      <c r="C108" s="12" t="str">
        <f>IF(A108="","",VLOOKUP(A108,[7]令和3年度契約状況調査票!$F:$AR,5,FALSE))</f>
        <v/>
      </c>
      <c r="D108" s="13" t="str">
        <f>IF(A108="","",VLOOKUP(A108,[7]令和3年度契約状況調査票!$F:$AR,8,FALSE))</f>
        <v/>
      </c>
      <c r="E108" s="11" t="str">
        <f>IF(A108="","",VLOOKUP(A108,[7]令和3年度契約状況調査票!$F:$AR,9,FALSE))</f>
        <v/>
      </c>
      <c r="F108" s="14" t="str">
        <f>IF(A108="","",VLOOKUP(A108,[7]令和3年度契約状況調査票!$F:$AR,10,FALSE))</f>
        <v/>
      </c>
      <c r="G108" s="15" t="str">
        <f>IF(A108="","",VLOOKUP(A108,[7]令和3年度契約状況調査票!$F:$AR,30,FALSE))</f>
        <v/>
      </c>
      <c r="H108" s="16" t="str">
        <f>IF(A108="","",IF(VLOOKUP(A108,[7]令和3年度契約状況調査票!$F:$AR,13,FALSE)="他官署で調達手続きを実施のため","他官署で調達手続きを実施のため",IF(VLOOKUP(A108,[7]令和3年度契約状況調査票!$F:$AR,20,FALSE)="②同種の他の契約の予定価格を類推されるおそれがあるため公表しない","同種の他の契約の予定価格を類推されるおそれがあるため公表しない",IF(VLOOKUP(A108,[7]令和3年度契約状況調査票!$F:$AR,20,FALSE)="－","－",IF(VLOOKUP(A108,[7]令和3年度契約状況調査票!$F:$AR,6,FALSE)&lt;&gt;"",TEXT(VLOOKUP(A108,[7]令和3年度契約状況調査票!$F:$AR,13,FALSE),"#,##0円")&amp;CHAR(10)&amp;"(A)",VLOOKUP(A108,[7]令和3年度契約状況調査票!$F:$AR,13,FALSE))))))</f>
        <v/>
      </c>
      <c r="I108" s="16" t="str">
        <f>IF(A108="","",VLOOKUP(A108,[7]令和3年度契約状況調査票!$F:$AR,14,FALSE))</f>
        <v/>
      </c>
      <c r="J108" s="17" t="str">
        <f>IF(A108="","",IF(VLOOKUP(A108,[7]令和3年度契約状況調査票!$F:$AR,13,FALSE)="他官署で調達手続きを実施のため","－",IF(VLOOKUP(A108,[7]令和3年度契約状況調査票!$F:$AR,20,FALSE)="②同種の他の契約の予定価格を類推されるおそれがあるため公表しない","－",IF(VLOOKUP(A108,[7]令和3年度契約状況調査票!$F:$AR,20,FALSE)="－","－",IF(VLOOKUP(A108,[7]令和3年度契約状況調査票!$F:$AR,6,FALSE)&lt;&gt;"",TEXT(VLOOKUP(A108,[7]令和3年度契約状況調査票!$F:$AR,16,FALSE),"#.0%")&amp;CHAR(10)&amp;"(B/A×100)",VLOOKUP(A108,[7]令和3年度契約状況調査票!$F:$AR,16,FALSE))))))</f>
        <v/>
      </c>
      <c r="K108" s="18"/>
      <c r="L108" s="17" t="str">
        <f>IF(A108="","",IF(VLOOKUP(A108,[7]令和3年度契約状況調査票!$F:$AR,26,FALSE)="①公益社団法人","公社",IF(VLOOKUP(A108,[7]令和3年度契約状況調査票!$F:$AR,26,FALSE)="②公益財団法人","公財","")))</f>
        <v/>
      </c>
      <c r="M108" s="17" t="str">
        <f>IF(A108="","",VLOOKUP(A108,[7]令和3年度契約状況調査票!$F:$AR,27,FALSE))</f>
        <v/>
      </c>
      <c r="N108" s="17" t="str">
        <f>IF(A108="","",IF(VLOOKUP(A108,[7]令和3年度契約状況調査票!$F:$AR,27,FALSE)="国所管",VLOOKUP(A108,[7]令和3年度契約状況調査票!$F:$AR,21,FALSE),""))</f>
        <v/>
      </c>
      <c r="O108" s="19" t="str">
        <f>IF(A108="","",IF(AND(Q108="○",P108="分担契約/単価契約"),"単価契約"&amp;CHAR(10)&amp;"予定調達総額 "&amp;TEXT(VLOOKUP(A108,[7]令和3年度契約状況調査票!$F:$AR,15,FALSE),"#,##0円")&amp;"(B)"&amp;CHAR(10)&amp;"分担契約"&amp;CHAR(10)&amp;VLOOKUP(A108,[7]令和3年度契約状況調査票!$F:$AR,31,FALSE),IF(AND(Q108="○",P108="分担契約"),"分担契約"&amp;CHAR(10)&amp;"契約総額 "&amp;TEXT(VLOOKUP(A108,[7]令和3年度契約状況調査票!$F:$AR,15,FALSE),"#,##0円")&amp;"(B)"&amp;CHAR(10)&amp;VLOOKUP(A108,[7]令和3年度契約状況調査票!$F:$AR,31,FALSE),(IF(P108="分担契約/単価契約","単価契約"&amp;CHAR(10)&amp;"予定調達総額 "&amp;TEXT(VLOOKUP(A108,[7]令和3年度契約状況調査票!$F:$AR,15,FALSE),"#,##0円")&amp;CHAR(10)&amp;"分担契約"&amp;CHAR(10)&amp;VLOOKUP(A108,[7]令和3年度契約状況調査票!$F:$AR,31,FALSE),IF(P108="分担契約","分担契約"&amp;CHAR(10)&amp;"契約総額 "&amp;TEXT(VLOOKUP(A108,[7]令和3年度契約状況調査票!$F:$AR,15,FALSE),"#,##0円")&amp;CHAR(10)&amp;VLOOKUP(A108,[7]令和3年度契約状況調査票!$F:$AR,31,FALSE),IF(P108="単価契約","単価契約"&amp;CHAR(10)&amp;"予定調達総額 "&amp;TEXT(VLOOKUP(A108,[7]令和3年度契約状況調査票!$F:$AR,15,FALSE),"#,##0円")&amp;CHAR(10)&amp;VLOOKUP(A108,[7]令和3年度契約状況調査票!$F:$AR,31,FALSE),VLOOKUP(A108,[7]令和3年度契約状況調査票!$F:$AR,31,FALSE))))))))</f>
        <v/>
      </c>
      <c r="P108" s="9" t="str">
        <f>IF(A108="","",VLOOKUP(A108,[7]令和3年度契約状況調査票!$F:$BY,52,FALSE))</f>
        <v/>
      </c>
    </row>
    <row r="109" spans="1:16" s="20" customFormat="1" ht="60" customHeight="1">
      <c r="A109" s="10" t="str">
        <f>IF(MAX([7]令和3年度契約状況調査票!F104:F349)&gt;=ROW()-5,ROW()-5,"")</f>
        <v/>
      </c>
      <c r="B109" s="11" t="str">
        <f>IF(A109="","",VLOOKUP(A109,[7]令和3年度契約状況調査票!$F:$AR,4,FALSE))</f>
        <v/>
      </c>
      <c r="C109" s="12" t="str">
        <f>IF(A109="","",VLOOKUP(A109,[7]令和3年度契約状況調査票!$F:$AR,5,FALSE))</f>
        <v/>
      </c>
      <c r="D109" s="13" t="str">
        <f>IF(A109="","",VLOOKUP(A109,[7]令和3年度契約状況調査票!$F:$AR,8,FALSE))</f>
        <v/>
      </c>
      <c r="E109" s="11" t="str">
        <f>IF(A109="","",VLOOKUP(A109,[7]令和3年度契約状況調査票!$F:$AR,9,FALSE))</f>
        <v/>
      </c>
      <c r="F109" s="14" t="str">
        <f>IF(A109="","",VLOOKUP(A109,[7]令和3年度契約状況調査票!$F:$AR,10,FALSE))</f>
        <v/>
      </c>
      <c r="G109" s="15" t="str">
        <f>IF(A109="","",VLOOKUP(A109,[7]令和3年度契約状況調査票!$F:$AR,30,FALSE))</f>
        <v/>
      </c>
      <c r="H109" s="16" t="str">
        <f>IF(A109="","",IF(VLOOKUP(A109,[7]令和3年度契約状況調査票!$F:$AR,13,FALSE)="他官署で調達手続きを実施のため","他官署で調達手続きを実施のため",IF(VLOOKUP(A109,[7]令和3年度契約状況調査票!$F:$AR,20,FALSE)="②同種の他の契約の予定価格を類推されるおそれがあるため公表しない","同種の他の契約の予定価格を類推されるおそれがあるため公表しない",IF(VLOOKUP(A109,[7]令和3年度契約状況調査票!$F:$AR,20,FALSE)="－","－",IF(VLOOKUP(A109,[7]令和3年度契約状況調査票!$F:$AR,6,FALSE)&lt;&gt;"",TEXT(VLOOKUP(A109,[7]令和3年度契約状況調査票!$F:$AR,13,FALSE),"#,##0円")&amp;CHAR(10)&amp;"(A)",VLOOKUP(A109,[7]令和3年度契約状況調査票!$F:$AR,13,FALSE))))))</f>
        <v/>
      </c>
      <c r="I109" s="16" t="str">
        <f>IF(A109="","",VLOOKUP(A109,[7]令和3年度契約状況調査票!$F:$AR,14,FALSE))</f>
        <v/>
      </c>
      <c r="J109" s="17" t="str">
        <f>IF(A109="","",IF(VLOOKUP(A109,[7]令和3年度契約状況調査票!$F:$AR,13,FALSE)="他官署で調達手続きを実施のため","－",IF(VLOOKUP(A109,[7]令和3年度契約状況調査票!$F:$AR,20,FALSE)="②同種の他の契約の予定価格を類推されるおそれがあるため公表しない","－",IF(VLOOKUP(A109,[7]令和3年度契約状況調査票!$F:$AR,20,FALSE)="－","－",IF(VLOOKUP(A109,[7]令和3年度契約状況調査票!$F:$AR,6,FALSE)&lt;&gt;"",TEXT(VLOOKUP(A109,[7]令和3年度契約状況調査票!$F:$AR,16,FALSE),"#.0%")&amp;CHAR(10)&amp;"(B/A×100)",VLOOKUP(A109,[7]令和3年度契約状況調査票!$F:$AR,16,FALSE))))))</f>
        <v/>
      </c>
      <c r="K109" s="18"/>
      <c r="L109" s="17" t="str">
        <f>IF(A109="","",IF(VLOOKUP(A109,[7]令和3年度契約状況調査票!$F:$AR,26,FALSE)="①公益社団法人","公社",IF(VLOOKUP(A109,[7]令和3年度契約状況調査票!$F:$AR,26,FALSE)="②公益財団法人","公財","")))</f>
        <v/>
      </c>
      <c r="M109" s="17" t="str">
        <f>IF(A109="","",VLOOKUP(A109,[7]令和3年度契約状況調査票!$F:$AR,27,FALSE))</f>
        <v/>
      </c>
      <c r="N109" s="17" t="str">
        <f>IF(A109="","",IF(VLOOKUP(A109,[7]令和3年度契約状況調査票!$F:$AR,27,FALSE)="国所管",VLOOKUP(A109,[7]令和3年度契約状況調査票!$F:$AR,21,FALSE),""))</f>
        <v/>
      </c>
      <c r="O109" s="19" t="str">
        <f>IF(A109="","",IF(AND(Q109="○",P109="分担契約/単価契約"),"単価契約"&amp;CHAR(10)&amp;"予定調達総額 "&amp;TEXT(VLOOKUP(A109,[7]令和3年度契約状況調査票!$F:$AR,15,FALSE),"#,##0円")&amp;"(B)"&amp;CHAR(10)&amp;"分担契約"&amp;CHAR(10)&amp;VLOOKUP(A109,[7]令和3年度契約状況調査票!$F:$AR,31,FALSE),IF(AND(Q109="○",P109="分担契約"),"分担契約"&amp;CHAR(10)&amp;"契約総額 "&amp;TEXT(VLOOKUP(A109,[7]令和3年度契約状況調査票!$F:$AR,15,FALSE),"#,##0円")&amp;"(B)"&amp;CHAR(10)&amp;VLOOKUP(A109,[7]令和3年度契約状況調査票!$F:$AR,31,FALSE),(IF(P109="分担契約/単価契約","単価契約"&amp;CHAR(10)&amp;"予定調達総額 "&amp;TEXT(VLOOKUP(A109,[7]令和3年度契約状況調査票!$F:$AR,15,FALSE),"#,##0円")&amp;CHAR(10)&amp;"分担契約"&amp;CHAR(10)&amp;VLOOKUP(A109,[7]令和3年度契約状況調査票!$F:$AR,31,FALSE),IF(P109="分担契約","分担契約"&amp;CHAR(10)&amp;"契約総額 "&amp;TEXT(VLOOKUP(A109,[7]令和3年度契約状況調査票!$F:$AR,15,FALSE),"#,##0円")&amp;CHAR(10)&amp;VLOOKUP(A109,[7]令和3年度契約状況調査票!$F:$AR,31,FALSE),IF(P109="単価契約","単価契約"&amp;CHAR(10)&amp;"予定調達総額 "&amp;TEXT(VLOOKUP(A109,[7]令和3年度契約状況調査票!$F:$AR,15,FALSE),"#,##0円")&amp;CHAR(10)&amp;VLOOKUP(A109,[7]令和3年度契約状況調査票!$F:$AR,31,FALSE),VLOOKUP(A109,[7]令和3年度契約状況調査票!$F:$AR,31,FALSE))))))))</f>
        <v/>
      </c>
      <c r="P109" s="9" t="str">
        <f>IF(A109="","",VLOOKUP(A109,[7]令和3年度契約状況調査票!$F:$BY,52,FALSE))</f>
        <v/>
      </c>
    </row>
    <row r="110" spans="1:16" s="20" customFormat="1" ht="60" customHeight="1">
      <c r="A110" s="10" t="str">
        <f>IF(MAX([7]令和3年度契約状況調査票!F105:F350)&gt;=ROW()-5,ROW()-5,"")</f>
        <v/>
      </c>
      <c r="B110" s="11" t="str">
        <f>IF(A110="","",VLOOKUP(A110,[7]令和3年度契約状況調査票!$F:$AR,4,FALSE))</f>
        <v/>
      </c>
      <c r="C110" s="12" t="str">
        <f>IF(A110="","",VLOOKUP(A110,[7]令和3年度契約状況調査票!$F:$AR,5,FALSE))</f>
        <v/>
      </c>
      <c r="D110" s="13" t="str">
        <f>IF(A110="","",VLOOKUP(A110,[7]令和3年度契約状況調査票!$F:$AR,8,FALSE))</f>
        <v/>
      </c>
      <c r="E110" s="11" t="str">
        <f>IF(A110="","",VLOOKUP(A110,[7]令和3年度契約状況調査票!$F:$AR,9,FALSE))</f>
        <v/>
      </c>
      <c r="F110" s="14" t="str">
        <f>IF(A110="","",VLOOKUP(A110,[7]令和3年度契約状況調査票!$F:$AR,10,FALSE))</f>
        <v/>
      </c>
      <c r="G110" s="15" t="str">
        <f>IF(A110="","",VLOOKUP(A110,[7]令和3年度契約状況調査票!$F:$AR,30,FALSE))</f>
        <v/>
      </c>
      <c r="H110" s="16" t="str">
        <f>IF(A110="","",IF(VLOOKUP(A110,[7]令和3年度契約状況調査票!$F:$AR,13,FALSE)="他官署で調達手続きを実施のため","他官署で調達手続きを実施のため",IF(VLOOKUP(A110,[7]令和3年度契約状況調査票!$F:$AR,20,FALSE)="②同種の他の契約の予定価格を類推されるおそれがあるため公表しない","同種の他の契約の予定価格を類推されるおそれがあるため公表しない",IF(VLOOKUP(A110,[7]令和3年度契約状況調査票!$F:$AR,20,FALSE)="－","－",IF(VLOOKUP(A110,[7]令和3年度契約状況調査票!$F:$AR,6,FALSE)&lt;&gt;"",TEXT(VLOOKUP(A110,[7]令和3年度契約状況調査票!$F:$AR,13,FALSE),"#,##0円")&amp;CHAR(10)&amp;"(A)",VLOOKUP(A110,[7]令和3年度契約状況調査票!$F:$AR,13,FALSE))))))</f>
        <v/>
      </c>
      <c r="I110" s="16" t="str">
        <f>IF(A110="","",VLOOKUP(A110,[7]令和3年度契約状況調査票!$F:$AR,14,FALSE))</f>
        <v/>
      </c>
      <c r="J110" s="17" t="str">
        <f>IF(A110="","",IF(VLOOKUP(A110,[7]令和3年度契約状況調査票!$F:$AR,13,FALSE)="他官署で調達手続きを実施のため","－",IF(VLOOKUP(A110,[7]令和3年度契約状況調査票!$F:$AR,20,FALSE)="②同種の他の契約の予定価格を類推されるおそれがあるため公表しない","－",IF(VLOOKUP(A110,[7]令和3年度契約状況調査票!$F:$AR,20,FALSE)="－","－",IF(VLOOKUP(A110,[7]令和3年度契約状況調査票!$F:$AR,6,FALSE)&lt;&gt;"",TEXT(VLOOKUP(A110,[7]令和3年度契約状況調査票!$F:$AR,16,FALSE),"#.0%")&amp;CHAR(10)&amp;"(B/A×100)",VLOOKUP(A110,[7]令和3年度契約状況調査票!$F:$AR,16,FALSE))))))</f>
        <v/>
      </c>
      <c r="K110" s="18"/>
      <c r="L110" s="17" t="str">
        <f>IF(A110="","",IF(VLOOKUP(A110,[7]令和3年度契約状況調査票!$F:$AR,26,FALSE)="①公益社団法人","公社",IF(VLOOKUP(A110,[7]令和3年度契約状況調査票!$F:$AR,26,FALSE)="②公益財団法人","公財","")))</f>
        <v/>
      </c>
      <c r="M110" s="17" t="str">
        <f>IF(A110="","",VLOOKUP(A110,[7]令和3年度契約状況調査票!$F:$AR,27,FALSE))</f>
        <v/>
      </c>
      <c r="N110" s="17" t="str">
        <f>IF(A110="","",IF(VLOOKUP(A110,[7]令和3年度契約状況調査票!$F:$AR,27,FALSE)="国所管",VLOOKUP(A110,[7]令和3年度契約状況調査票!$F:$AR,21,FALSE),""))</f>
        <v/>
      </c>
      <c r="O110" s="19" t="str">
        <f>IF(A110="","",IF(AND(Q110="○",P110="分担契約/単価契約"),"単価契約"&amp;CHAR(10)&amp;"予定調達総額 "&amp;TEXT(VLOOKUP(A110,[7]令和3年度契約状況調査票!$F:$AR,15,FALSE),"#,##0円")&amp;"(B)"&amp;CHAR(10)&amp;"分担契約"&amp;CHAR(10)&amp;VLOOKUP(A110,[7]令和3年度契約状況調査票!$F:$AR,31,FALSE),IF(AND(Q110="○",P110="分担契約"),"分担契約"&amp;CHAR(10)&amp;"契約総額 "&amp;TEXT(VLOOKUP(A110,[7]令和3年度契約状況調査票!$F:$AR,15,FALSE),"#,##0円")&amp;"(B)"&amp;CHAR(10)&amp;VLOOKUP(A110,[7]令和3年度契約状況調査票!$F:$AR,31,FALSE),(IF(P110="分担契約/単価契約","単価契約"&amp;CHAR(10)&amp;"予定調達総額 "&amp;TEXT(VLOOKUP(A110,[7]令和3年度契約状況調査票!$F:$AR,15,FALSE),"#,##0円")&amp;CHAR(10)&amp;"分担契約"&amp;CHAR(10)&amp;VLOOKUP(A110,[7]令和3年度契約状況調査票!$F:$AR,31,FALSE),IF(P110="分担契約","分担契約"&amp;CHAR(10)&amp;"契約総額 "&amp;TEXT(VLOOKUP(A110,[7]令和3年度契約状況調査票!$F:$AR,15,FALSE),"#,##0円")&amp;CHAR(10)&amp;VLOOKUP(A110,[7]令和3年度契約状況調査票!$F:$AR,31,FALSE),IF(P110="単価契約","単価契約"&amp;CHAR(10)&amp;"予定調達総額 "&amp;TEXT(VLOOKUP(A110,[7]令和3年度契約状況調査票!$F:$AR,15,FALSE),"#,##0円")&amp;CHAR(10)&amp;VLOOKUP(A110,[7]令和3年度契約状況調査票!$F:$AR,31,FALSE),VLOOKUP(A110,[7]令和3年度契約状況調査票!$F:$AR,31,FALSE))))))))</f>
        <v/>
      </c>
      <c r="P110" s="9" t="str">
        <f>IF(A110="","",VLOOKUP(A110,[7]令和3年度契約状況調査票!$F:$BY,52,FALSE))</f>
        <v/>
      </c>
    </row>
    <row r="111" spans="1:16" s="20" customFormat="1" ht="60" customHeight="1">
      <c r="A111" s="10" t="str">
        <f>IF(MAX([7]令和3年度契約状況調査票!F106:F351)&gt;=ROW()-5,ROW()-5,"")</f>
        <v/>
      </c>
      <c r="B111" s="11" t="str">
        <f>IF(A111="","",VLOOKUP(A111,[7]令和3年度契約状況調査票!$F:$AR,4,FALSE))</f>
        <v/>
      </c>
      <c r="C111" s="12" t="str">
        <f>IF(A111="","",VLOOKUP(A111,[7]令和3年度契約状況調査票!$F:$AR,5,FALSE))</f>
        <v/>
      </c>
      <c r="D111" s="13" t="str">
        <f>IF(A111="","",VLOOKUP(A111,[7]令和3年度契約状況調査票!$F:$AR,8,FALSE))</f>
        <v/>
      </c>
      <c r="E111" s="11" t="str">
        <f>IF(A111="","",VLOOKUP(A111,[7]令和3年度契約状況調査票!$F:$AR,9,FALSE))</f>
        <v/>
      </c>
      <c r="F111" s="14" t="str">
        <f>IF(A111="","",VLOOKUP(A111,[7]令和3年度契約状況調査票!$F:$AR,10,FALSE))</f>
        <v/>
      </c>
      <c r="G111" s="15" t="str">
        <f>IF(A111="","",VLOOKUP(A111,[7]令和3年度契約状況調査票!$F:$AR,30,FALSE))</f>
        <v/>
      </c>
      <c r="H111" s="16" t="str">
        <f>IF(A111="","",IF(VLOOKUP(A111,[7]令和3年度契約状況調査票!$F:$AR,13,FALSE)="他官署で調達手続きを実施のため","他官署で調達手続きを実施のため",IF(VLOOKUP(A111,[7]令和3年度契約状況調査票!$F:$AR,20,FALSE)="②同種の他の契約の予定価格を類推されるおそれがあるため公表しない","同種の他の契約の予定価格を類推されるおそれがあるため公表しない",IF(VLOOKUP(A111,[7]令和3年度契約状況調査票!$F:$AR,20,FALSE)="－","－",IF(VLOOKUP(A111,[7]令和3年度契約状況調査票!$F:$AR,6,FALSE)&lt;&gt;"",TEXT(VLOOKUP(A111,[7]令和3年度契約状況調査票!$F:$AR,13,FALSE),"#,##0円")&amp;CHAR(10)&amp;"(A)",VLOOKUP(A111,[7]令和3年度契約状況調査票!$F:$AR,13,FALSE))))))</f>
        <v/>
      </c>
      <c r="I111" s="16" t="str">
        <f>IF(A111="","",VLOOKUP(A111,[7]令和3年度契約状況調査票!$F:$AR,14,FALSE))</f>
        <v/>
      </c>
      <c r="J111" s="17" t="str">
        <f>IF(A111="","",IF(VLOOKUP(A111,[7]令和3年度契約状況調査票!$F:$AR,13,FALSE)="他官署で調達手続きを実施のため","－",IF(VLOOKUP(A111,[7]令和3年度契約状況調査票!$F:$AR,20,FALSE)="②同種の他の契約の予定価格を類推されるおそれがあるため公表しない","－",IF(VLOOKUP(A111,[7]令和3年度契約状況調査票!$F:$AR,20,FALSE)="－","－",IF(VLOOKUP(A111,[7]令和3年度契約状況調査票!$F:$AR,6,FALSE)&lt;&gt;"",TEXT(VLOOKUP(A111,[7]令和3年度契約状況調査票!$F:$AR,16,FALSE),"#.0%")&amp;CHAR(10)&amp;"(B/A×100)",VLOOKUP(A111,[7]令和3年度契約状況調査票!$F:$AR,16,FALSE))))))</f>
        <v/>
      </c>
      <c r="K111" s="18"/>
      <c r="L111" s="17" t="str">
        <f>IF(A111="","",IF(VLOOKUP(A111,[7]令和3年度契約状況調査票!$F:$AR,26,FALSE)="①公益社団法人","公社",IF(VLOOKUP(A111,[7]令和3年度契約状況調査票!$F:$AR,26,FALSE)="②公益財団法人","公財","")))</f>
        <v/>
      </c>
      <c r="M111" s="17" t="str">
        <f>IF(A111="","",VLOOKUP(A111,[7]令和3年度契約状況調査票!$F:$AR,27,FALSE))</f>
        <v/>
      </c>
      <c r="N111" s="17" t="str">
        <f>IF(A111="","",IF(VLOOKUP(A111,[7]令和3年度契約状況調査票!$F:$AR,27,FALSE)="国所管",VLOOKUP(A111,[7]令和3年度契約状況調査票!$F:$AR,21,FALSE),""))</f>
        <v/>
      </c>
      <c r="O111" s="19" t="str">
        <f>IF(A111="","",IF(AND(Q111="○",P111="分担契約/単価契約"),"単価契約"&amp;CHAR(10)&amp;"予定調達総額 "&amp;TEXT(VLOOKUP(A111,[7]令和3年度契約状況調査票!$F:$AR,15,FALSE),"#,##0円")&amp;"(B)"&amp;CHAR(10)&amp;"分担契約"&amp;CHAR(10)&amp;VLOOKUP(A111,[7]令和3年度契約状況調査票!$F:$AR,31,FALSE),IF(AND(Q111="○",P111="分担契約"),"分担契約"&amp;CHAR(10)&amp;"契約総額 "&amp;TEXT(VLOOKUP(A111,[7]令和3年度契約状況調査票!$F:$AR,15,FALSE),"#,##0円")&amp;"(B)"&amp;CHAR(10)&amp;VLOOKUP(A111,[7]令和3年度契約状況調査票!$F:$AR,31,FALSE),(IF(P111="分担契約/単価契約","単価契約"&amp;CHAR(10)&amp;"予定調達総額 "&amp;TEXT(VLOOKUP(A111,[7]令和3年度契約状況調査票!$F:$AR,15,FALSE),"#,##0円")&amp;CHAR(10)&amp;"分担契約"&amp;CHAR(10)&amp;VLOOKUP(A111,[7]令和3年度契約状況調査票!$F:$AR,31,FALSE),IF(P111="分担契約","分担契約"&amp;CHAR(10)&amp;"契約総額 "&amp;TEXT(VLOOKUP(A111,[7]令和3年度契約状況調査票!$F:$AR,15,FALSE),"#,##0円")&amp;CHAR(10)&amp;VLOOKUP(A111,[7]令和3年度契約状況調査票!$F:$AR,31,FALSE),IF(P111="単価契約","単価契約"&amp;CHAR(10)&amp;"予定調達総額 "&amp;TEXT(VLOOKUP(A111,[7]令和3年度契約状況調査票!$F:$AR,15,FALSE),"#,##0円")&amp;CHAR(10)&amp;VLOOKUP(A111,[7]令和3年度契約状況調査票!$F:$AR,31,FALSE),VLOOKUP(A111,[7]令和3年度契約状況調査票!$F:$AR,31,FALSE))))))))</f>
        <v/>
      </c>
      <c r="P111" s="9" t="str">
        <f>IF(A111="","",VLOOKUP(A111,[7]令和3年度契約状況調査票!$F:$BY,52,FALSE))</f>
        <v/>
      </c>
    </row>
    <row r="112" spans="1:16" s="20" customFormat="1" ht="60" customHeight="1">
      <c r="A112" s="10" t="str">
        <f>IF(MAX([7]令和3年度契約状況調査票!F107:F352)&gt;=ROW()-5,ROW()-5,"")</f>
        <v/>
      </c>
      <c r="B112" s="11" t="str">
        <f>IF(A112="","",VLOOKUP(A112,[7]令和3年度契約状況調査票!$F:$AR,4,FALSE))</f>
        <v/>
      </c>
      <c r="C112" s="12" t="str">
        <f>IF(A112="","",VLOOKUP(A112,[7]令和3年度契約状況調査票!$F:$AR,5,FALSE))</f>
        <v/>
      </c>
      <c r="D112" s="13" t="str">
        <f>IF(A112="","",VLOOKUP(A112,[7]令和3年度契約状況調査票!$F:$AR,8,FALSE))</f>
        <v/>
      </c>
      <c r="E112" s="11" t="str">
        <f>IF(A112="","",VLOOKUP(A112,[7]令和3年度契約状況調査票!$F:$AR,9,FALSE))</f>
        <v/>
      </c>
      <c r="F112" s="14" t="str">
        <f>IF(A112="","",VLOOKUP(A112,[7]令和3年度契約状況調査票!$F:$AR,10,FALSE))</f>
        <v/>
      </c>
      <c r="G112" s="15" t="str">
        <f>IF(A112="","",VLOOKUP(A112,[7]令和3年度契約状況調査票!$F:$AR,30,FALSE))</f>
        <v/>
      </c>
      <c r="H112" s="16" t="str">
        <f>IF(A112="","",IF(VLOOKUP(A112,[7]令和3年度契約状況調査票!$F:$AR,13,FALSE)="他官署で調達手続きを実施のため","他官署で調達手続きを実施のため",IF(VLOOKUP(A112,[7]令和3年度契約状況調査票!$F:$AR,20,FALSE)="②同種の他の契約の予定価格を類推されるおそれがあるため公表しない","同種の他の契約の予定価格を類推されるおそれがあるため公表しない",IF(VLOOKUP(A112,[7]令和3年度契約状況調査票!$F:$AR,20,FALSE)="－","－",IF(VLOOKUP(A112,[7]令和3年度契約状況調査票!$F:$AR,6,FALSE)&lt;&gt;"",TEXT(VLOOKUP(A112,[7]令和3年度契約状況調査票!$F:$AR,13,FALSE),"#,##0円")&amp;CHAR(10)&amp;"(A)",VLOOKUP(A112,[7]令和3年度契約状況調査票!$F:$AR,13,FALSE))))))</f>
        <v/>
      </c>
      <c r="I112" s="16" t="str">
        <f>IF(A112="","",VLOOKUP(A112,[7]令和3年度契約状況調査票!$F:$AR,14,FALSE))</f>
        <v/>
      </c>
      <c r="J112" s="17" t="str">
        <f>IF(A112="","",IF(VLOOKUP(A112,[7]令和3年度契約状況調査票!$F:$AR,13,FALSE)="他官署で調達手続きを実施のため","－",IF(VLOOKUP(A112,[7]令和3年度契約状況調査票!$F:$AR,20,FALSE)="②同種の他の契約の予定価格を類推されるおそれがあるため公表しない","－",IF(VLOOKUP(A112,[7]令和3年度契約状況調査票!$F:$AR,20,FALSE)="－","－",IF(VLOOKUP(A112,[7]令和3年度契約状況調査票!$F:$AR,6,FALSE)&lt;&gt;"",TEXT(VLOOKUP(A112,[7]令和3年度契約状況調査票!$F:$AR,16,FALSE),"#.0%")&amp;CHAR(10)&amp;"(B/A×100)",VLOOKUP(A112,[7]令和3年度契約状況調査票!$F:$AR,16,FALSE))))))</f>
        <v/>
      </c>
      <c r="K112" s="18"/>
      <c r="L112" s="17" t="str">
        <f>IF(A112="","",IF(VLOOKUP(A112,[7]令和3年度契約状況調査票!$F:$AR,26,FALSE)="①公益社団法人","公社",IF(VLOOKUP(A112,[7]令和3年度契約状況調査票!$F:$AR,26,FALSE)="②公益財団法人","公財","")))</f>
        <v/>
      </c>
      <c r="M112" s="17" t="str">
        <f>IF(A112="","",VLOOKUP(A112,[7]令和3年度契約状況調査票!$F:$AR,27,FALSE))</f>
        <v/>
      </c>
      <c r="N112" s="17" t="str">
        <f>IF(A112="","",IF(VLOOKUP(A112,[7]令和3年度契約状況調査票!$F:$AR,27,FALSE)="国所管",VLOOKUP(A112,[7]令和3年度契約状況調査票!$F:$AR,21,FALSE),""))</f>
        <v/>
      </c>
      <c r="O112" s="19" t="str">
        <f>IF(A112="","",IF(AND(Q112="○",P112="分担契約/単価契約"),"単価契約"&amp;CHAR(10)&amp;"予定調達総額 "&amp;TEXT(VLOOKUP(A112,[7]令和3年度契約状況調査票!$F:$AR,15,FALSE),"#,##0円")&amp;"(B)"&amp;CHAR(10)&amp;"分担契約"&amp;CHAR(10)&amp;VLOOKUP(A112,[7]令和3年度契約状況調査票!$F:$AR,31,FALSE),IF(AND(Q112="○",P112="分担契約"),"分担契約"&amp;CHAR(10)&amp;"契約総額 "&amp;TEXT(VLOOKUP(A112,[7]令和3年度契約状況調査票!$F:$AR,15,FALSE),"#,##0円")&amp;"(B)"&amp;CHAR(10)&amp;VLOOKUP(A112,[7]令和3年度契約状況調査票!$F:$AR,31,FALSE),(IF(P112="分担契約/単価契約","単価契約"&amp;CHAR(10)&amp;"予定調達総額 "&amp;TEXT(VLOOKUP(A112,[7]令和3年度契約状況調査票!$F:$AR,15,FALSE),"#,##0円")&amp;CHAR(10)&amp;"分担契約"&amp;CHAR(10)&amp;VLOOKUP(A112,[7]令和3年度契約状況調査票!$F:$AR,31,FALSE),IF(P112="分担契約","分担契約"&amp;CHAR(10)&amp;"契約総額 "&amp;TEXT(VLOOKUP(A112,[7]令和3年度契約状況調査票!$F:$AR,15,FALSE),"#,##0円")&amp;CHAR(10)&amp;VLOOKUP(A112,[7]令和3年度契約状況調査票!$F:$AR,31,FALSE),IF(P112="単価契約","単価契約"&amp;CHAR(10)&amp;"予定調達総額 "&amp;TEXT(VLOOKUP(A112,[7]令和3年度契約状況調査票!$F:$AR,15,FALSE),"#,##0円")&amp;CHAR(10)&amp;VLOOKUP(A112,[7]令和3年度契約状況調査票!$F:$AR,31,FALSE),VLOOKUP(A112,[7]令和3年度契約状況調査票!$F:$AR,31,FALSE))))))))</f>
        <v/>
      </c>
      <c r="P112" s="9" t="str">
        <f>IF(A112="","",VLOOKUP(A112,[7]令和3年度契約状況調査票!$F:$BY,52,FALSE))</f>
        <v/>
      </c>
    </row>
    <row r="113" spans="1:16" s="20" customFormat="1" ht="60" customHeight="1">
      <c r="A113" s="10" t="str">
        <f>IF(MAX([7]令和3年度契約状況調査票!F108:F353)&gt;=ROW()-5,ROW()-5,"")</f>
        <v/>
      </c>
      <c r="B113" s="11" t="str">
        <f>IF(A113="","",VLOOKUP(A113,[7]令和3年度契約状況調査票!$F:$AR,4,FALSE))</f>
        <v/>
      </c>
      <c r="C113" s="12" t="str">
        <f>IF(A113="","",VLOOKUP(A113,[7]令和3年度契約状況調査票!$F:$AR,5,FALSE))</f>
        <v/>
      </c>
      <c r="D113" s="13" t="str">
        <f>IF(A113="","",VLOOKUP(A113,[7]令和3年度契約状況調査票!$F:$AR,8,FALSE))</f>
        <v/>
      </c>
      <c r="E113" s="11" t="str">
        <f>IF(A113="","",VLOOKUP(A113,[7]令和3年度契約状況調査票!$F:$AR,9,FALSE))</f>
        <v/>
      </c>
      <c r="F113" s="14" t="str">
        <f>IF(A113="","",VLOOKUP(A113,[7]令和3年度契約状況調査票!$F:$AR,10,FALSE))</f>
        <v/>
      </c>
      <c r="G113" s="15" t="str">
        <f>IF(A113="","",VLOOKUP(A113,[7]令和3年度契約状況調査票!$F:$AR,30,FALSE))</f>
        <v/>
      </c>
      <c r="H113" s="16" t="str">
        <f>IF(A113="","",IF(VLOOKUP(A113,[7]令和3年度契約状況調査票!$F:$AR,13,FALSE)="他官署で調達手続きを実施のため","他官署で調達手続きを実施のため",IF(VLOOKUP(A113,[7]令和3年度契約状況調査票!$F:$AR,20,FALSE)="②同種の他の契約の予定価格を類推されるおそれがあるため公表しない","同種の他の契約の予定価格を類推されるおそれがあるため公表しない",IF(VLOOKUP(A113,[7]令和3年度契約状況調査票!$F:$AR,20,FALSE)="－","－",IF(VLOOKUP(A113,[7]令和3年度契約状況調査票!$F:$AR,6,FALSE)&lt;&gt;"",TEXT(VLOOKUP(A113,[7]令和3年度契約状況調査票!$F:$AR,13,FALSE),"#,##0円")&amp;CHAR(10)&amp;"(A)",VLOOKUP(A113,[7]令和3年度契約状況調査票!$F:$AR,13,FALSE))))))</f>
        <v/>
      </c>
      <c r="I113" s="16" t="str">
        <f>IF(A113="","",VLOOKUP(A113,[7]令和3年度契約状況調査票!$F:$AR,14,FALSE))</f>
        <v/>
      </c>
      <c r="J113" s="17" t="str">
        <f>IF(A113="","",IF(VLOOKUP(A113,[7]令和3年度契約状況調査票!$F:$AR,13,FALSE)="他官署で調達手続きを実施のため","－",IF(VLOOKUP(A113,[7]令和3年度契約状況調査票!$F:$AR,20,FALSE)="②同種の他の契約の予定価格を類推されるおそれがあるため公表しない","－",IF(VLOOKUP(A113,[7]令和3年度契約状況調査票!$F:$AR,20,FALSE)="－","－",IF(VLOOKUP(A113,[7]令和3年度契約状況調査票!$F:$AR,6,FALSE)&lt;&gt;"",TEXT(VLOOKUP(A113,[7]令和3年度契約状況調査票!$F:$AR,16,FALSE),"#.0%")&amp;CHAR(10)&amp;"(B/A×100)",VLOOKUP(A113,[7]令和3年度契約状況調査票!$F:$AR,16,FALSE))))))</f>
        <v/>
      </c>
      <c r="K113" s="18"/>
      <c r="L113" s="17" t="str">
        <f>IF(A113="","",IF(VLOOKUP(A113,[7]令和3年度契約状況調査票!$F:$AR,26,FALSE)="①公益社団法人","公社",IF(VLOOKUP(A113,[7]令和3年度契約状況調査票!$F:$AR,26,FALSE)="②公益財団法人","公財","")))</f>
        <v/>
      </c>
      <c r="M113" s="17" t="str">
        <f>IF(A113="","",VLOOKUP(A113,[7]令和3年度契約状況調査票!$F:$AR,27,FALSE))</f>
        <v/>
      </c>
      <c r="N113" s="17" t="str">
        <f>IF(A113="","",IF(VLOOKUP(A113,[7]令和3年度契約状況調査票!$F:$AR,27,FALSE)="国所管",VLOOKUP(A113,[7]令和3年度契約状況調査票!$F:$AR,21,FALSE),""))</f>
        <v/>
      </c>
      <c r="O113" s="19" t="str">
        <f>IF(A113="","",IF(AND(Q113="○",P113="分担契約/単価契約"),"単価契約"&amp;CHAR(10)&amp;"予定調達総額 "&amp;TEXT(VLOOKUP(A113,[7]令和3年度契約状況調査票!$F:$AR,15,FALSE),"#,##0円")&amp;"(B)"&amp;CHAR(10)&amp;"分担契約"&amp;CHAR(10)&amp;VLOOKUP(A113,[7]令和3年度契約状況調査票!$F:$AR,31,FALSE),IF(AND(Q113="○",P113="分担契約"),"分担契約"&amp;CHAR(10)&amp;"契約総額 "&amp;TEXT(VLOOKUP(A113,[7]令和3年度契約状況調査票!$F:$AR,15,FALSE),"#,##0円")&amp;"(B)"&amp;CHAR(10)&amp;VLOOKUP(A113,[7]令和3年度契約状況調査票!$F:$AR,31,FALSE),(IF(P113="分担契約/単価契約","単価契約"&amp;CHAR(10)&amp;"予定調達総額 "&amp;TEXT(VLOOKUP(A113,[7]令和3年度契約状況調査票!$F:$AR,15,FALSE),"#,##0円")&amp;CHAR(10)&amp;"分担契約"&amp;CHAR(10)&amp;VLOOKUP(A113,[7]令和3年度契約状況調査票!$F:$AR,31,FALSE),IF(P113="分担契約","分担契約"&amp;CHAR(10)&amp;"契約総額 "&amp;TEXT(VLOOKUP(A113,[7]令和3年度契約状況調査票!$F:$AR,15,FALSE),"#,##0円")&amp;CHAR(10)&amp;VLOOKUP(A113,[7]令和3年度契約状況調査票!$F:$AR,31,FALSE),IF(P113="単価契約","単価契約"&amp;CHAR(10)&amp;"予定調達総額 "&amp;TEXT(VLOOKUP(A113,[7]令和3年度契約状況調査票!$F:$AR,15,FALSE),"#,##0円")&amp;CHAR(10)&amp;VLOOKUP(A113,[7]令和3年度契約状況調査票!$F:$AR,31,FALSE),VLOOKUP(A113,[7]令和3年度契約状況調査票!$F:$AR,31,FALSE))))))))</f>
        <v/>
      </c>
      <c r="P113" s="9" t="str">
        <f>IF(A113="","",VLOOKUP(A113,[7]令和3年度契約状況調査票!$F:$BY,52,FALSE))</f>
        <v/>
      </c>
    </row>
    <row r="114" spans="1:16" s="20" customFormat="1" ht="60" customHeight="1">
      <c r="A114" s="10" t="str">
        <f>IF(MAX([7]令和3年度契約状況調査票!F109:F354)&gt;=ROW()-5,ROW()-5,"")</f>
        <v/>
      </c>
      <c r="B114" s="11" t="str">
        <f>IF(A114="","",VLOOKUP(A114,[7]令和3年度契約状況調査票!$F:$AR,4,FALSE))</f>
        <v/>
      </c>
      <c r="C114" s="12" t="str">
        <f>IF(A114="","",VLOOKUP(A114,[7]令和3年度契約状況調査票!$F:$AR,5,FALSE))</f>
        <v/>
      </c>
      <c r="D114" s="13" t="str">
        <f>IF(A114="","",VLOOKUP(A114,[7]令和3年度契約状況調査票!$F:$AR,8,FALSE))</f>
        <v/>
      </c>
      <c r="E114" s="11" t="str">
        <f>IF(A114="","",VLOOKUP(A114,[7]令和3年度契約状況調査票!$F:$AR,9,FALSE))</f>
        <v/>
      </c>
      <c r="F114" s="14" t="str">
        <f>IF(A114="","",VLOOKUP(A114,[7]令和3年度契約状況調査票!$F:$AR,10,FALSE))</f>
        <v/>
      </c>
      <c r="G114" s="15" t="str">
        <f>IF(A114="","",VLOOKUP(A114,[7]令和3年度契約状況調査票!$F:$AR,30,FALSE))</f>
        <v/>
      </c>
      <c r="H114" s="16" t="str">
        <f>IF(A114="","",IF(VLOOKUP(A114,[7]令和3年度契約状況調査票!$F:$AR,13,FALSE)="他官署で調達手続きを実施のため","他官署で調達手続きを実施のため",IF(VLOOKUP(A114,[7]令和3年度契約状況調査票!$F:$AR,20,FALSE)="②同種の他の契約の予定価格を類推されるおそれがあるため公表しない","同種の他の契約の予定価格を類推されるおそれがあるため公表しない",IF(VLOOKUP(A114,[7]令和3年度契約状況調査票!$F:$AR,20,FALSE)="－","－",IF(VLOOKUP(A114,[7]令和3年度契約状況調査票!$F:$AR,6,FALSE)&lt;&gt;"",TEXT(VLOOKUP(A114,[7]令和3年度契約状況調査票!$F:$AR,13,FALSE),"#,##0円")&amp;CHAR(10)&amp;"(A)",VLOOKUP(A114,[7]令和3年度契約状況調査票!$F:$AR,13,FALSE))))))</f>
        <v/>
      </c>
      <c r="I114" s="16" t="str">
        <f>IF(A114="","",VLOOKUP(A114,[7]令和3年度契約状況調査票!$F:$AR,14,FALSE))</f>
        <v/>
      </c>
      <c r="J114" s="17" t="str">
        <f>IF(A114="","",IF(VLOOKUP(A114,[7]令和3年度契約状況調査票!$F:$AR,13,FALSE)="他官署で調達手続きを実施のため","－",IF(VLOOKUP(A114,[7]令和3年度契約状況調査票!$F:$AR,20,FALSE)="②同種の他の契約の予定価格を類推されるおそれがあるため公表しない","－",IF(VLOOKUP(A114,[7]令和3年度契約状況調査票!$F:$AR,20,FALSE)="－","－",IF(VLOOKUP(A114,[7]令和3年度契約状況調査票!$F:$AR,6,FALSE)&lt;&gt;"",TEXT(VLOOKUP(A114,[7]令和3年度契約状況調査票!$F:$AR,16,FALSE),"#.0%")&amp;CHAR(10)&amp;"(B/A×100)",VLOOKUP(A114,[7]令和3年度契約状況調査票!$F:$AR,16,FALSE))))))</f>
        <v/>
      </c>
      <c r="K114" s="18"/>
      <c r="L114" s="17" t="str">
        <f>IF(A114="","",IF(VLOOKUP(A114,[7]令和3年度契約状況調査票!$F:$AR,26,FALSE)="①公益社団法人","公社",IF(VLOOKUP(A114,[7]令和3年度契約状況調査票!$F:$AR,26,FALSE)="②公益財団法人","公財","")))</f>
        <v/>
      </c>
      <c r="M114" s="17" t="str">
        <f>IF(A114="","",VLOOKUP(A114,[7]令和3年度契約状況調査票!$F:$AR,27,FALSE))</f>
        <v/>
      </c>
      <c r="N114" s="17" t="str">
        <f>IF(A114="","",IF(VLOOKUP(A114,[7]令和3年度契約状況調査票!$F:$AR,27,FALSE)="国所管",VLOOKUP(A114,[7]令和3年度契約状況調査票!$F:$AR,21,FALSE),""))</f>
        <v/>
      </c>
      <c r="O114" s="19" t="str">
        <f>IF(A114="","",IF(AND(Q114="○",P114="分担契約/単価契約"),"単価契約"&amp;CHAR(10)&amp;"予定調達総額 "&amp;TEXT(VLOOKUP(A114,[7]令和3年度契約状況調査票!$F:$AR,15,FALSE),"#,##0円")&amp;"(B)"&amp;CHAR(10)&amp;"分担契約"&amp;CHAR(10)&amp;VLOOKUP(A114,[7]令和3年度契約状況調査票!$F:$AR,31,FALSE),IF(AND(Q114="○",P114="分担契約"),"分担契約"&amp;CHAR(10)&amp;"契約総額 "&amp;TEXT(VLOOKUP(A114,[7]令和3年度契約状況調査票!$F:$AR,15,FALSE),"#,##0円")&amp;"(B)"&amp;CHAR(10)&amp;VLOOKUP(A114,[7]令和3年度契約状況調査票!$F:$AR,31,FALSE),(IF(P114="分担契約/単価契約","単価契約"&amp;CHAR(10)&amp;"予定調達総額 "&amp;TEXT(VLOOKUP(A114,[7]令和3年度契約状況調査票!$F:$AR,15,FALSE),"#,##0円")&amp;CHAR(10)&amp;"分担契約"&amp;CHAR(10)&amp;VLOOKUP(A114,[7]令和3年度契約状況調査票!$F:$AR,31,FALSE),IF(P114="分担契約","分担契約"&amp;CHAR(10)&amp;"契約総額 "&amp;TEXT(VLOOKUP(A114,[7]令和3年度契約状況調査票!$F:$AR,15,FALSE),"#,##0円")&amp;CHAR(10)&amp;VLOOKUP(A114,[7]令和3年度契約状況調査票!$F:$AR,31,FALSE),IF(P114="単価契約","単価契約"&amp;CHAR(10)&amp;"予定調達総額 "&amp;TEXT(VLOOKUP(A114,[7]令和3年度契約状況調査票!$F:$AR,15,FALSE),"#,##0円")&amp;CHAR(10)&amp;VLOOKUP(A114,[7]令和3年度契約状況調査票!$F:$AR,31,FALSE),VLOOKUP(A114,[7]令和3年度契約状況調査票!$F:$AR,31,FALSE))))))))</f>
        <v/>
      </c>
      <c r="P114" s="9" t="str">
        <f>IF(A114="","",VLOOKUP(A114,[7]令和3年度契約状況調査票!$F:$BY,52,FALSE))</f>
        <v/>
      </c>
    </row>
    <row r="115" spans="1:16" ht="60" customHeight="1">
      <c r="A115" s="10" t="str">
        <f>IF(MAX([7]令和3年度契約状況調査票!F110:F355)&gt;=ROW()-5,ROW()-5,"")</f>
        <v/>
      </c>
      <c r="B115" s="11" t="str">
        <f>IF(A115="","",VLOOKUP(A115,[7]令和3年度契約状況調査票!$F:$AR,4,FALSE))</f>
        <v/>
      </c>
      <c r="C115" s="12" t="str">
        <f>IF(A115="","",VLOOKUP(A115,[7]令和3年度契約状況調査票!$F:$AR,5,FALSE))</f>
        <v/>
      </c>
      <c r="D115" s="13" t="str">
        <f>IF(A115="","",VLOOKUP(A115,[7]令和3年度契約状況調査票!$F:$AR,8,FALSE))</f>
        <v/>
      </c>
      <c r="E115" s="11" t="str">
        <f>IF(A115="","",VLOOKUP(A115,[7]令和3年度契約状況調査票!$F:$AR,9,FALSE))</f>
        <v/>
      </c>
      <c r="F115" s="14" t="str">
        <f>IF(A115="","",VLOOKUP(A115,[7]令和3年度契約状況調査票!$F:$AR,10,FALSE))</f>
        <v/>
      </c>
      <c r="G115" s="15" t="str">
        <f>IF(A115="","",VLOOKUP(A115,[7]令和3年度契約状況調査票!$F:$AR,30,FALSE))</f>
        <v/>
      </c>
      <c r="H115" s="16" t="str">
        <f>IF(A115="","",IF(VLOOKUP(A115,[7]令和3年度契約状況調査票!$F:$AR,13,FALSE)="他官署で調達手続きを実施のため","他官署で調達手続きを実施のため",IF(VLOOKUP(A115,[7]令和3年度契約状況調査票!$F:$AR,20,FALSE)="②同種の他の契約の予定価格を類推されるおそれがあるため公表しない","同種の他の契約の予定価格を類推されるおそれがあるため公表しない",IF(VLOOKUP(A115,[7]令和3年度契約状況調査票!$F:$AR,20,FALSE)="－","－",IF(VLOOKUP(A115,[7]令和3年度契約状況調査票!$F:$AR,6,FALSE)&lt;&gt;"",TEXT(VLOOKUP(A115,[7]令和3年度契約状況調査票!$F:$AR,13,FALSE),"#,##0円")&amp;CHAR(10)&amp;"(A)",VLOOKUP(A115,[7]令和3年度契約状況調査票!$F:$AR,13,FALSE))))))</f>
        <v/>
      </c>
      <c r="I115" s="16" t="str">
        <f>IF(A115="","",VLOOKUP(A115,[7]令和3年度契約状況調査票!$F:$AR,14,FALSE))</f>
        <v/>
      </c>
      <c r="J115" s="17" t="str">
        <f>IF(A115="","",IF(VLOOKUP(A115,[7]令和3年度契約状況調査票!$F:$AR,13,FALSE)="他官署で調達手続きを実施のため","－",IF(VLOOKUP(A115,[7]令和3年度契約状況調査票!$F:$AR,20,FALSE)="②同種の他の契約の予定価格を類推されるおそれがあるため公表しない","－",IF(VLOOKUP(A115,[7]令和3年度契約状況調査票!$F:$AR,20,FALSE)="－","－",IF(VLOOKUP(A115,[7]令和3年度契約状況調査票!$F:$AR,6,FALSE)&lt;&gt;"",TEXT(VLOOKUP(A115,[7]令和3年度契約状況調査票!$F:$AR,16,FALSE),"#.0%")&amp;CHAR(10)&amp;"(B/A×100)",VLOOKUP(A115,[7]令和3年度契約状況調査票!$F:$AR,16,FALSE))))))</f>
        <v/>
      </c>
      <c r="K115" s="18"/>
      <c r="L115" s="17" t="str">
        <f>IF(A115="","",IF(VLOOKUP(A115,[7]令和3年度契約状況調査票!$F:$AR,26,FALSE)="①公益社団法人","公社",IF(VLOOKUP(A115,[7]令和3年度契約状況調査票!$F:$AR,26,FALSE)="②公益財団法人","公財","")))</f>
        <v/>
      </c>
      <c r="M115" s="17" t="str">
        <f>IF(A115="","",VLOOKUP(A115,[7]令和3年度契約状況調査票!$F:$AR,27,FALSE))</f>
        <v/>
      </c>
      <c r="N115" s="17" t="str">
        <f>IF(A115="","",IF(VLOOKUP(A115,[7]令和3年度契約状況調査票!$F:$AR,27,FALSE)="国所管",VLOOKUP(A115,[7]令和3年度契約状況調査票!$F:$AR,21,FALSE),""))</f>
        <v/>
      </c>
      <c r="O115" s="19" t="str">
        <f>IF(A115="","",IF(AND(Q115="○",P115="分担契約/単価契約"),"単価契約"&amp;CHAR(10)&amp;"予定調達総額 "&amp;TEXT(VLOOKUP(A115,[7]令和3年度契約状況調査票!$F:$AR,15,FALSE),"#,##0円")&amp;"(B)"&amp;CHAR(10)&amp;"分担契約"&amp;CHAR(10)&amp;VLOOKUP(A115,[7]令和3年度契約状況調査票!$F:$AR,31,FALSE),IF(AND(Q115="○",P115="分担契約"),"分担契約"&amp;CHAR(10)&amp;"契約総額 "&amp;TEXT(VLOOKUP(A115,[7]令和3年度契約状況調査票!$F:$AR,15,FALSE),"#,##0円")&amp;"(B)"&amp;CHAR(10)&amp;VLOOKUP(A115,[7]令和3年度契約状況調査票!$F:$AR,31,FALSE),(IF(P115="分担契約/単価契約","単価契約"&amp;CHAR(10)&amp;"予定調達総額 "&amp;TEXT(VLOOKUP(A115,[7]令和3年度契約状況調査票!$F:$AR,15,FALSE),"#,##0円")&amp;CHAR(10)&amp;"分担契約"&amp;CHAR(10)&amp;VLOOKUP(A115,[7]令和3年度契約状況調査票!$F:$AR,31,FALSE),IF(P115="分担契約","分担契約"&amp;CHAR(10)&amp;"契約総額 "&amp;TEXT(VLOOKUP(A115,[7]令和3年度契約状況調査票!$F:$AR,15,FALSE),"#,##0円")&amp;CHAR(10)&amp;VLOOKUP(A115,[7]令和3年度契約状況調査票!$F:$AR,31,FALSE),IF(P115="単価契約","単価契約"&amp;CHAR(10)&amp;"予定調達総額 "&amp;TEXT(VLOOKUP(A115,[7]令和3年度契約状況調査票!$F:$AR,15,FALSE),"#,##0円")&amp;CHAR(10)&amp;VLOOKUP(A115,[7]令和3年度契約状況調査票!$F:$AR,31,FALSE),VLOOKUP(A115,[7]令和3年度契約状況調査票!$F:$AR,31,FALSE))))))))</f>
        <v/>
      </c>
      <c r="P115" s="9" t="str">
        <f>IF(A115="","",VLOOKUP(A115,[7]令和3年度契約状況調査票!$F:$BY,52,FALSE))</f>
        <v/>
      </c>
    </row>
    <row r="116" spans="1:16" ht="60" customHeight="1">
      <c r="A116" s="10" t="str">
        <f>IF(MAX([7]令和3年度契約状況調査票!F111:F356)&gt;=ROW()-5,ROW()-5,"")</f>
        <v/>
      </c>
      <c r="B116" s="11" t="str">
        <f>IF(A116="","",VLOOKUP(A116,[7]令和3年度契約状況調査票!$F:$AR,4,FALSE))</f>
        <v/>
      </c>
      <c r="C116" s="12" t="str">
        <f>IF(A116="","",VLOOKUP(A116,[7]令和3年度契約状況調査票!$F:$AR,5,FALSE))</f>
        <v/>
      </c>
      <c r="D116" s="13" t="str">
        <f>IF(A116="","",VLOOKUP(A116,[7]令和3年度契約状況調査票!$F:$AR,8,FALSE))</f>
        <v/>
      </c>
      <c r="E116" s="11" t="str">
        <f>IF(A116="","",VLOOKUP(A116,[7]令和3年度契約状況調査票!$F:$AR,9,FALSE))</f>
        <v/>
      </c>
      <c r="F116" s="14" t="str">
        <f>IF(A116="","",VLOOKUP(A116,[7]令和3年度契約状況調査票!$F:$AR,10,FALSE))</f>
        <v/>
      </c>
      <c r="G116" s="15" t="str">
        <f>IF(A116="","",VLOOKUP(A116,[7]令和3年度契約状況調査票!$F:$AR,30,FALSE))</f>
        <v/>
      </c>
      <c r="H116" s="16" t="str">
        <f>IF(A116="","",IF(VLOOKUP(A116,[7]令和3年度契約状況調査票!$F:$AR,13,FALSE)="他官署で調達手続きを実施のため","他官署で調達手続きを実施のため",IF(VLOOKUP(A116,[7]令和3年度契約状況調査票!$F:$AR,20,FALSE)="②同種の他の契約の予定価格を類推されるおそれがあるため公表しない","同種の他の契約の予定価格を類推されるおそれがあるため公表しない",IF(VLOOKUP(A116,[7]令和3年度契約状況調査票!$F:$AR,20,FALSE)="－","－",IF(VLOOKUP(A116,[7]令和3年度契約状況調査票!$F:$AR,6,FALSE)&lt;&gt;"",TEXT(VLOOKUP(A116,[7]令和3年度契約状況調査票!$F:$AR,13,FALSE),"#,##0円")&amp;CHAR(10)&amp;"(A)",VLOOKUP(A116,[7]令和3年度契約状況調査票!$F:$AR,13,FALSE))))))</f>
        <v/>
      </c>
      <c r="I116" s="16" t="str">
        <f>IF(A116="","",VLOOKUP(A116,[7]令和3年度契約状況調査票!$F:$AR,14,FALSE))</f>
        <v/>
      </c>
      <c r="J116" s="17" t="str">
        <f>IF(A116="","",IF(VLOOKUP(A116,[7]令和3年度契約状況調査票!$F:$AR,13,FALSE)="他官署で調達手続きを実施のため","－",IF(VLOOKUP(A116,[7]令和3年度契約状況調査票!$F:$AR,20,FALSE)="②同種の他の契約の予定価格を類推されるおそれがあるため公表しない","－",IF(VLOOKUP(A116,[7]令和3年度契約状況調査票!$F:$AR,20,FALSE)="－","－",IF(VLOOKUP(A116,[7]令和3年度契約状況調査票!$F:$AR,6,FALSE)&lt;&gt;"",TEXT(VLOOKUP(A116,[7]令和3年度契約状況調査票!$F:$AR,16,FALSE),"#.0%")&amp;CHAR(10)&amp;"(B/A×100)",VLOOKUP(A116,[7]令和3年度契約状況調査票!$F:$AR,16,FALSE))))))</f>
        <v/>
      </c>
      <c r="K116" s="18"/>
      <c r="L116" s="17" t="str">
        <f>IF(A116="","",IF(VLOOKUP(A116,[7]令和3年度契約状況調査票!$F:$AR,26,FALSE)="①公益社団法人","公社",IF(VLOOKUP(A116,[7]令和3年度契約状況調査票!$F:$AR,26,FALSE)="②公益財団法人","公財","")))</f>
        <v/>
      </c>
      <c r="M116" s="17" t="str">
        <f>IF(A116="","",VLOOKUP(A116,[7]令和3年度契約状況調査票!$F:$AR,27,FALSE))</f>
        <v/>
      </c>
      <c r="N116" s="17" t="str">
        <f>IF(A116="","",IF(VLOOKUP(A116,[7]令和3年度契約状況調査票!$F:$AR,27,FALSE)="国所管",VLOOKUP(A116,[7]令和3年度契約状況調査票!$F:$AR,21,FALSE),""))</f>
        <v/>
      </c>
      <c r="O116" s="19" t="str">
        <f>IF(A116="","",IF(AND(Q116="○",P116="分担契約/単価契約"),"単価契約"&amp;CHAR(10)&amp;"予定調達総額 "&amp;TEXT(VLOOKUP(A116,[7]令和3年度契約状況調査票!$F:$AR,15,FALSE),"#,##0円")&amp;"(B)"&amp;CHAR(10)&amp;"分担契約"&amp;CHAR(10)&amp;VLOOKUP(A116,[7]令和3年度契約状況調査票!$F:$AR,31,FALSE),IF(AND(Q116="○",P116="分担契約"),"分担契約"&amp;CHAR(10)&amp;"契約総額 "&amp;TEXT(VLOOKUP(A116,[7]令和3年度契約状況調査票!$F:$AR,15,FALSE),"#,##0円")&amp;"(B)"&amp;CHAR(10)&amp;VLOOKUP(A116,[7]令和3年度契約状況調査票!$F:$AR,31,FALSE),(IF(P116="分担契約/単価契約","単価契約"&amp;CHAR(10)&amp;"予定調達総額 "&amp;TEXT(VLOOKUP(A116,[7]令和3年度契約状況調査票!$F:$AR,15,FALSE),"#,##0円")&amp;CHAR(10)&amp;"分担契約"&amp;CHAR(10)&amp;VLOOKUP(A116,[7]令和3年度契約状況調査票!$F:$AR,31,FALSE),IF(P116="分担契約","分担契約"&amp;CHAR(10)&amp;"契約総額 "&amp;TEXT(VLOOKUP(A116,[7]令和3年度契約状況調査票!$F:$AR,15,FALSE),"#,##0円")&amp;CHAR(10)&amp;VLOOKUP(A116,[7]令和3年度契約状況調査票!$F:$AR,31,FALSE),IF(P116="単価契約","単価契約"&amp;CHAR(10)&amp;"予定調達総額 "&amp;TEXT(VLOOKUP(A116,[7]令和3年度契約状況調査票!$F:$AR,15,FALSE),"#,##0円")&amp;CHAR(10)&amp;VLOOKUP(A116,[7]令和3年度契約状況調査票!$F:$AR,31,FALSE),VLOOKUP(A116,[7]令和3年度契約状況調査票!$F:$AR,31,FALSE))))))))</f>
        <v/>
      </c>
      <c r="P116" s="9" t="str">
        <f>IF(A116="","",VLOOKUP(A116,[7]令和3年度契約状況調査票!$F:$BY,52,FALSE))</f>
        <v/>
      </c>
    </row>
    <row r="117" spans="1:16" ht="60" customHeight="1">
      <c r="A117" s="10" t="str">
        <f>IF(MAX([7]令和3年度契約状況調査票!F112:F357)&gt;=ROW()-5,ROW()-5,"")</f>
        <v/>
      </c>
      <c r="B117" s="11" t="str">
        <f>IF(A117="","",VLOOKUP(A117,[7]令和3年度契約状況調査票!$F:$AR,4,FALSE))</f>
        <v/>
      </c>
      <c r="C117" s="12" t="str">
        <f>IF(A117="","",VLOOKUP(A117,[7]令和3年度契約状況調査票!$F:$AR,5,FALSE))</f>
        <v/>
      </c>
      <c r="D117" s="13" t="str">
        <f>IF(A117="","",VLOOKUP(A117,[7]令和3年度契約状況調査票!$F:$AR,8,FALSE))</f>
        <v/>
      </c>
      <c r="E117" s="11" t="str">
        <f>IF(A117="","",VLOOKUP(A117,[7]令和3年度契約状況調査票!$F:$AR,9,FALSE))</f>
        <v/>
      </c>
      <c r="F117" s="14" t="str">
        <f>IF(A117="","",VLOOKUP(A117,[7]令和3年度契約状況調査票!$F:$AR,10,FALSE))</f>
        <v/>
      </c>
      <c r="G117" s="15" t="str">
        <f>IF(A117="","",VLOOKUP(A117,[7]令和3年度契約状況調査票!$F:$AR,30,FALSE))</f>
        <v/>
      </c>
      <c r="H117" s="16" t="str">
        <f>IF(A117="","",IF(VLOOKUP(A117,[7]令和3年度契約状況調査票!$F:$AR,13,FALSE)="他官署で調達手続きを実施のため","他官署で調達手続きを実施のため",IF(VLOOKUP(A117,[7]令和3年度契約状況調査票!$F:$AR,20,FALSE)="②同種の他の契約の予定価格を類推されるおそれがあるため公表しない","同種の他の契約の予定価格を類推されるおそれがあるため公表しない",IF(VLOOKUP(A117,[7]令和3年度契約状況調査票!$F:$AR,20,FALSE)="－","－",IF(VLOOKUP(A117,[7]令和3年度契約状況調査票!$F:$AR,6,FALSE)&lt;&gt;"",TEXT(VLOOKUP(A117,[7]令和3年度契約状況調査票!$F:$AR,13,FALSE),"#,##0円")&amp;CHAR(10)&amp;"(A)",VLOOKUP(A117,[7]令和3年度契約状況調査票!$F:$AR,13,FALSE))))))</f>
        <v/>
      </c>
      <c r="I117" s="16" t="str">
        <f>IF(A117="","",VLOOKUP(A117,[7]令和3年度契約状況調査票!$F:$AR,14,FALSE))</f>
        <v/>
      </c>
      <c r="J117" s="17" t="str">
        <f>IF(A117="","",IF(VLOOKUP(A117,[7]令和3年度契約状況調査票!$F:$AR,13,FALSE)="他官署で調達手続きを実施のため","－",IF(VLOOKUP(A117,[7]令和3年度契約状況調査票!$F:$AR,20,FALSE)="②同種の他の契約の予定価格を類推されるおそれがあるため公表しない","－",IF(VLOOKUP(A117,[7]令和3年度契約状況調査票!$F:$AR,20,FALSE)="－","－",IF(VLOOKUP(A117,[7]令和3年度契約状況調査票!$F:$AR,6,FALSE)&lt;&gt;"",TEXT(VLOOKUP(A117,[7]令和3年度契約状況調査票!$F:$AR,16,FALSE),"#.0%")&amp;CHAR(10)&amp;"(B/A×100)",VLOOKUP(A117,[7]令和3年度契約状況調査票!$F:$AR,16,FALSE))))))</f>
        <v/>
      </c>
      <c r="K117" s="18"/>
      <c r="L117" s="17" t="str">
        <f>IF(A117="","",IF(VLOOKUP(A117,[7]令和3年度契約状況調査票!$F:$AR,26,FALSE)="①公益社団法人","公社",IF(VLOOKUP(A117,[7]令和3年度契約状況調査票!$F:$AR,26,FALSE)="②公益財団法人","公財","")))</f>
        <v/>
      </c>
      <c r="M117" s="17" t="str">
        <f>IF(A117="","",VLOOKUP(A117,[7]令和3年度契約状況調査票!$F:$AR,27,FALSE))</f>
        <v/>
      </c>
      <c r="N117" s="17" t="str">
        <f>IF(A117="","",IF(VLOOKUP(A117,[7]令和3年度契約状況調査票!$F:$AR,27,FALSE)="国所管",VLOOKUP(A117,[7]令和3年度契約状況調査票!$F:$AR,21,FALSE),""))</f>
        <v/>
      </c>
      <c r="O117" s="19" t="str">
        <f>IF(A117="","",IF(AND(Q117="○",P117="分担契約/単価契約"),"単価契約"&amp;CHAR(10)&amp;"予定調達総額 "&amp;TEXT(VLOOKUP(A117,[7]令和3年度契約状況調査票!$F:$AR,15,FALSE),"#,##0円")&amp;"(B)"&amp;CHAR(10)&amp;"分担契約"&amp;CHAR(10)&amp;VLOOKUP(A117,[7]令和3年度契約状況調査票!$F:$AR,31,FALSE),IF(AND(Q117="○",P117="分担契約"),"分担契約"&amp;CHAR(10)&amp;"契約総額 "&amp;TEXT(VLOOKUP(A117,[7]令和3年度契約状況調査票!$F:$AR,15,FALSE),"#,##0円")&amp;"(B)"&amp;CHAR(10)&amp;VLOOKUP(A117,[7]令和3年度契約状況調査票!$F:$AR,31,FALSE),(IF(P117="分担契約/単価契約","単価契約"&amp;CHAR(10)&amp;"予定調達総額 "&amp;TEXT(VLOOKUP(A117,[7]令和3年度契約状況調査票!$F:$AR,15,FALSE),"#,##0円")&amp;CHAR(10)&amp;"分担契約"&amp;CHAR(10)&amp;VLOOKUP(A117,[7]令和3年度契約状況調査票!$F:$AR,31,FALSE),IF(P117="分担契約","分担契約"&amp;CHAR(10)&amp;"契約総額 "&amp;TEXT(VLOOKUP(A117,[7]令和3年度契約状況調査票!$F:$AR,15,FALSE),"#,##0円")&amp;CHAR(10)&amp;VLOOKUP(A117,[7]令和3年度契約状況調査票!$F:$AR,31,FALSE),IF(P117="単価契約","単価契約"&amp;CHAR(10)&amp;"予定調達総額 "&amp;TEXT(VLOOKUP(A117,[7]令和3年度契約状況調査票!$F:$AR,15,FALSE),"#,##0円")&amp;CHAR(10)&amp;VLOOKUP(A117,[7]令和3年度契約状況調査票!$F:$AR,31,FALSE),VLOOKUP(A117,[7]令和3年度契約状況調査票!$F:$AR,31,FALSE))))))))</f>
        <v/>
      </c>
      <c r="P117" s="9" t="str">
        <f>IF(A117="","",VLOOKUP(A117,[7]令和3年度契約状況調査票!$F:$BY,52,FALSE))</f>
        <v/>
      </c>
    </row>
    <row r="118" spans="1:16" ht="60" customHeight="1">
      <c r="A118" s="10" t="str">
        <f>IF(MAX([7]令和3年度契約状況調査票!F113:F358)&gt;=ROW()-5,ROW()-5,"")</f>
        <v/>
      </c>
      <c r="B118" s="11" t="str">
        <f>IF(A118="","",VLOOKUP(A118,[7]令和3年度契約状況調査票!$F:$AR,4,FALSE))</f>
        <v/>
      </c>
      <c r="C118" s="12" t="str">
        <f>IF(A118="","",VLOOKUP(A118,[7]令和3年度契約状況調査票!$F:$AR,5,FALSE))</f>
        <v/>
      </c>
      <c r="D118" s="13" t="str">
        <f>IF(A118="","",VLOOKUP(A118,[7]令和3年度契約状況調査票!$F:$AR,8,FALSE))</f>
        <v/>
      </c>
      <c r="E118" s="11" t="str">
        <f>IF(A118="","",VLOOKUP(A118,[7]令和3年度契約状況調査票!$F:$AR,9,FALSE))</f>
        <v/>
      </c>
      <c r="F118" s="14" t="str">
        <f>IF(A118="","",VLOOKUP(A118,[7]令和3年度契約状況調査票!$F:$AR,10,FALSE))</f>
        <v/>
      </c>
      <c r="G118" s="15" t="str">
        <f>IF(A118="","",VLOOKUP(A118,[7]令和3年度契約状況調査票!$F:$AR,30,FALSE))</f>
        <v/>
      </c>
      <c r="H118" s="16" t="str">
        <f>IF(A118="","",IF(VLOOKUP(A118,[7]令和3年度契約状況調査票!$F:$AR,13,FALSE)="他官署で調達手続きを実施のため","他官署で調達手続きを実施のため",IF(VLOOKUP(A118,[7]令和3年度契約状況調査票!$F:$AR,20,FALSE)="②同種の他の契約の予定価格を類推されるおそれがあるため公表しない","同種の他の契約の予定価格を類推されるおそれがあるため公表しない",IF(VLOOKUP(A118,[7]令和3年度契約状況調査票!$F:$AR,20,FALSE)="－","－",IF(VLOOKUP(A118,[7]令和3年度契約状況調査票!$F:$AR,6,FALSE)&lt;&gt;"",TEXT(VLOOKUP(A118,[7]令和3年度契約状況調査票!$F:$AR,13,FALSE),"#,##0円")&amp;CHAR(10)&amp;"(A)",VLOOKUP(A118,[7]令和3年度契約状況調査票!$F:$AR,13,FALSE))))))</f>
        <v/>
      </c>
      <c r="I118" s="16" t="str">
        <f>IF(A118="","",VLOOKUP(A118,[7]令和3年度契約状況調査票!$F:$AR,14,FALSE))</f>
        <v/>
      </c>
      <c r="J118" s="17" t="str">
        <f>IF(A118="","",IF(VLOOKUP(A118,[7]令和3年度契約状況調査票!$F:$AR,13,FALSE)="他官署で調達手続きを実施のため","－",IF(VLOOKUP(A118,[7]令和3年度契約状況調査票!$F:$AR,20,FALSE)="②同種の他の契約の予定価格を類推されるおそれがあるため公表しない","－",IF(VLOOKUP(A118,[7]令和3年度契約状況調査票!$F:$AR,20,FALSE)="－","－",IF(VLOOKUP(A118,[7]令和3年度契約状況調査票!$F:$AR,6,FALSE)&lt;&gt;"",TEXT(VLOOKUP(A118,[7]令和3年度契約状況調査票!$F:$AR,16,FALSE),"#.0%")&amp;CHAR(10)&amp;"(B/A×100)",VLOOKUP(A118,[7]令和3年度契約状況調査票!$F:$AR,16,FALSE))))))</f>
        <v/>
      </c>
      <c r="K118" s="18"/>
      <c r="L118" s="17" t="str">
        <f>IF(A118="","",IF(VLOOKUP(A118,[7]令和3年度契約状況調査票!$F:$AR,26,FALSE)="①公益社団法人","公社",IF(VLOOKUP(A118,[7]令和3年度契約状況調査票!$F:$AR,26,FALSE)="②公益財団法人","公財","")))</f>
        <v/>
      </c>
      <c r="M118" s="17" t="str">
        <f>IF(A118="","",VLOOKUP(A118,[7]令和3年度契約状況調査票!$F:$AR,27,FALSE))</f>
        <v/>
      </c>
      <c r="N118" s="17" t="str">
        <f>IF(A118="","",IF(VLOOKUP(A118,[7]令和3年度契約状況調査票!$F:$AR,27,FALSE)="国所管",VLOOKUP(A118,[7]令和3年度契約状況調査票!$F:$AR,21,FALSE),""))</f>
        <v/>
      </c>
      <c r="O118" s="19" t="str">
        <f>IF(A118="","",IF(AND(Q118="○",P118="分担契約/単価契約"),"単価契約"&amp;CHAR(10)&amp;"予定調達総額 "&amp;TEXT(VLOOKUP(A118,[7]令和3年度契約状況調査票!$F:$AR,15,FALSE),"#,##0円")&amp;"(B)"&amp;CHAR(10)&amp;"分担契約"&amp;CHAR(10)&amp;VLOOKUP(A118,[7]令和3年度契約状況調査票!$F:$AR,31,FALSE),IF(AND(Q118="○",P118="分担契約"),"分担契約"&amp;CHAR(10)&amp;"契約総額 "&amp;TEXT(VLOOKUP(A118,[7]令和3年度契約状況調査票!$F:$AR,15,FALSE),"#,##0円")&amp;"(B)"&amp;CHAR(10)&amp;VLOOKUP(A118,[7]令和3年度契約状況調査票!$F:$AR,31,FALSE),(IF(P118="分担契約/単価契約","単価契約"&amp;CHAR(10)&amp;"予定調達総額 "&amp;TEXT(VLOOKUP(A118,[7]令和3年度契約状況調査票!$F:$AR,15,FALSE),"#,##0円")&amp;CHAR(10)&amp;"分担契約"&amp;CHAR(10)&amp;VLOOKUP(A118,[7]令和3年度契約状況調査票!$F:$AR,31,FALSE),IF(P118="分担契約","分担契約"&amp;CHAR(10)&amp;"契約総額 "&amp;TEXT(VLOOKUP(A118,[7]令和3年度契約状況調査票!$F:$AR,15,FALSE),"#,##0円")&amp;CHAR(10)&amp;VLOOKUP(A118,[7]令和3年度契約状況調査票!$F:$AR,31,FALSE),IF(P118="単価契約","単価契約"&amp;CHAR(10)&amp;"予定調達総額 "&amp;TEXT(VLOOKUP(A118,[7]令和3年度契約状況調査票!$F:$AR,15,FALSE),"#,##0円")&amp;CHAR(10)&amp;VLOOKUP(A118,[7]令和3年度契約状況調査票!$F:$AR,31,FALSE),VLOOKUP(A118,[7]令和3年度契約状況調査票!$F:$AR,31,FALSE))))))))</f>
        <v/>
      </c>
      <c r="P118" s="9" t="str">
        <f>IF(A118="","",VLOOKUP(A118,[7]令和3年度契約状況調査票!$F:$BY,52,FALSE))</f>
        <v/>
      </c>
    </row>
    <row r="119" spans="1:16" ht="60" customHeight="1">
      <c r="A119" s="10" t="str">
        <f>IF(MAX([7]令和3年度契約状況調査票!F114:F359)&gt;=ROW()-5,ROW()-5,"")</f>
        <v/>
      </c>
      <c r="B119" s="11" t="str">
        <f>IF(A119="","",VLOOKUP(A119,[7]令和3年度契約状況調査票!$F:$AR,4,FALSE))</f>
        <v/>
      </c>
      <c r="C119" s="12" t="str">
        <f>IF(A119="","",VLOOKUP(A119,[7]令和3年度契約状況調査票!$F:$AR,5,FALSE))</f>
        <v/>
      </c>
      <c r="D119" s="13" t="str">
        <f>IF(A119="","",VLOOKUP(A119,[7]令和3年度契約状況調査票!$F:$AR,8,FALSE))</f>
        <v/>
      </c>
      <c r="E119" s="11" t="str">
        <f>IF(A119="","",VLOOKUP(A119,[7]令和3年度契約状況調査票!$F:$AR,9,FALSE))</f>
        <v/>
      </c>
      <c r="F119" s="14" t="str">
        <f>IF(A119="","",VLOOKUP(A119,[7]令和3年度契約状況調査票!$F:$AR,10,FALSE))</f>
        <v/>
      </c>
      <c r="G119" s="15" t="str">
        <f>IF(A119="","",VLOOKUP(A119,[7]令和3年度契約状況調査票!$F:$AR,30,FALSE))</f>
        <v/>
      </c>
      <c r="H119" s="16" t="str">
        <f>IF(A119="","",IF(VLOOKUP(A119,[7]令和3年度契約状況調査票!$F:$AR,13,FALSE)="他官署で調達手続きを実施のため","他官署で調達手続きを実施のため",IF(VLOOKUP(A119,[7]令和3年度契約状況調査票!$F:$AR,20,FALSE)="②同種の他の契約の予定価格を類推されるおそれがあるため公表しない","同種の他の契約の予定価格を類推されるおそれがあるため公表しない",IF(VLOOKUP(A119,[7]令和3年度契約状況調査票!$F:$AR,20,FALSE)="－","－",IF(VLOOKUP(A119,[7]令和3年度契約状況調査票!$F:$AR,6,FALSE)&lt;&gt;"",TEXT(VLOOKUP(A119,[7]令和3年度契約状況調査票!$F:$AR,13,FALSE),"#,##0円")&amp;CHAR(10)&amp;"(A)",VLOOKUP(A119,[7]令和3年度契約状況調査票!$F:$AR,13,FALSE))))))</f>
        <v/>
      </c>
      <c r="I119" s="16" t="str">
        <f>IF(A119="","",VLOOKUP(A119,[7]令和3年度契約状況調査票!$F:$AR,14,FALSE))</f>
        <v/>
      </c>
      <c r="J119" s="17" t="str">
        <f>IF(A119="","",IF(VLOOKUP(A119,[7]令和3年度契約状況調査票!$F:$AR,13,FALSE)="他官署で調達手続きを実施のため","－",IF(VLOOKUP(A119,[7]令和3年度契約状況調査票!$F:$AR,20,FALSE)="②同種の他の契約の予定価格を類推されるおそれがあるため公表しない","－",IF(VLOOKUP(A119,[7]令和3年度契約状況調査票!$F:$AR,20,FALSE)="－","－",IF(VLOOKUP(A119,[7]令和3年度契約状況調査票!$F:$AR,6,FALSE)&lt;&gt;"",TEXT(VLOOKUP(A119,[7]令和3年度契約状況調査票!$F:$AR,16,FALSE),"#.0%")&amp;CHAR(10)&amp;"(B/A×100)",VLOOKUP(A119,[7]令和3年度契約状況調査票!$F:$AR,16,FALSE))))))</f>
        <v/>
      </c>
      <c r="K119" s="18"/>
      <c r="L119" s="17" t="str">
        <f>IF(A119="","",IF(VLOOKUP(A119,[7]令和3年度契約状況調査票!$F:$AR,26,FALSE)="①公益社団法人","公社",IF(VLOOKUP(A119,[7]令和3年度契約状況調査票!$F:$AR,26,FALSE)="②公益財団法人","公財","")))</f>
        <v/>
      </c>
      <c r="M119" s="17" t="str">
        <f>IF(A119="","",VLOOKUP(A119,[7]令和3年度契約状況調査票!$F:$AR,27,FALSE))</f>
        <v/>
      </c>
      <c r="N119" s="17" t="str">
        <f>IF(A119="","",IF(VLOOKUP(A119,[7]令和3年度契約状況調査票!$F:$AR,27,FALSE)="国所管",VLOOKUP(A119,[7]令和3年度契約状況調査票!$F:$AR,21,FALSE),""))</f>
        <v/>
      </c>
      <c r="O119" s="19" t="str">
        <f>IF(A119="","",IF(AND(Q119="○",P119="分担契約/単価契約"),"単価契約"&amp;CHAR(10)&amp;"予定調達総額 "&amp;TEXT(VLOOKUP(A119,[7]令和3年度契約状況調査票!$F:$AR,15,FALSE),"#,##0円")&amp;"(B)"&amp;CHAR(10)&amp;"分担契約"&amp;CHAR(10)&amp;VLOOKUP(A119,[7]令和3年度契約状況調査票!$F:$AR,31,FALSE),IF(AND(Q119="○",P119="分担契約"),"分担契約"&amp;CHAR(10)&amp;"契約総額 "&amp;TEXT(VLOOKUP(A119,[7]令和3年度契約状況調査票!$F:$AR,15,FALSE),"#,##0円")&amp;"(B)"&amp;CHAR(10)&amp;VLOOKUP(A119,[7]令和3年度契約状況調査票!$F:$AR,31,FALSE),(IF(P119="分担契約/単価契約","単価契約"&amp;CHAR(10)&amp;"予定調達総額 "&amp;TEXT(VLOOKUP(A119,[7]令和3年度契約状況調査票!$F:$AR,15,FALSE),"#,##0円")&amp;CHAR(10)&amp;"分担契約"&amp;CHAR(10)&amp;VLOOKUP(A119,[7]令和3年度契約状況調査票!$F:$AR,31,FALSE),IF(P119="分担契約","分担契約"&amp;CHAR(10)&amp;"契約総額 "&amp;TEXT(VLOOKUP(A119,[7]令和3年度契約状況調査票!$F:$AR,15,FALSE),"#,##0円")&amp;CHAR(10)&amp;VLOOKUP(A119,[7]令和3年度契約状況調査票!$F:$AR,31,FALSE),IF(P119="単価契約","単価契約"&amp;CHAR(10)&amp;"予定調達総額 "&amp;TEXT(VLOOKUP(A119,[7]令和3年度契約状況調査票!$F:$AR,15,FALSE),"#,##0円")&amp;CHAR(10)&amp;VLOOKUP(A119,[7]令和3年度契約状況調査票!$F:$AR,31,FALSE),VLOOKUP(A119,[7]令和3年度契約状況調査票!$F:$AR,31,FALSE))))))))</f>
        <v/>
      </c>
      <c r="P119" s="9" t="str">
        <f>IF(A119="","",VLOOKUP(A119,[7]令和3年度契約状況調査票!$F:$BY,52,FALSE))</f>
        <v/>
      </c>
    </row>
    <row r="120" spans="1:16" ht="60" customHeight="1">
      <c r="A120" s="10" t="str">
        <f>IF(MAX([7]令和3年度契約状況調査票!F115:F360)&gt;=ROW()-5,ROW()-5,"")</f>
        <v/>
      </c>
      <c r="B120" s="11" t="str">
        <f>IF(A120="","",VLOOKUP(A120,[7]令和3年度契約状況調査票!$F:$AR,4,FALSE))</f>
        <v/>
      </c>
      <c r="C120" s="12" t="str">
        <f>IF(A120="","",VLOOKUP(A120,[7]令和3年度契約状況調査票!$F:$AR,5,FALSE))</f>
        <v/>
      </c>
      <c r="D120" s="13" t="str">
        <f>IF(A120="","",VLOOKUP(A120,[7]令和3年度契約状況調査票!$F:$AR,8,FALSE))</f>
        <v/>
      </c>
      <c r="E120" s="11" t="str">
        <f>IF(A120="","",VLOOKUP(A120,[7]令和3年度契約状況調査票!$F:$AR,9,FALSE))</f>
        <v/>
      </c>
      <c r="F120" s="14" t="str">
        <f>IF(A120="","",VLOOKUP(A120,[7]令和3年度契約状況調査票!$F:$AR,10,FALSE))</f>
        <v/>
      </c>
      <c r="G120" s="15" t="str">
        <f>IF(A120="","",VLOOKUP(A120,[7]令和3年度契約状況調査票!$F:$AR,30,FALSE))</f>
        <v/>
      </c>
      <c r="H120" s="16" t="str">
        <f>IF(A120="","",IF(VLOOKUP(A120,[7]令和3年度契約状況調査票!$F:$AR,13,FALSE)="他官署で調達手続きを実施のため","他官署で調達手続きを実施のため",IF(VLOOKUP(A120,[7]令和3年度契約状況調査票!$F:$AR,20,FALSE)="②同種の他の契約の予定価格を類推されるおそれがあるため公表しない","同種の他の契約の予定価格を類推されるおそれがあるため公表しない",IF(VLOOKUP(A120,[7]令和3年度契約状況調査票!$F:$AR,20,FALSE)="－","－",IF(VLOOKUP(A120,[7]令和3年度契約状況調査票!$F:$AR,6,FALSE)&lt;&gt;"",TEXT(VLOOKUP(A120,[7]令和3年度契約状況調査票!$F:$AR,13,FALSE),"#,##0円")&amp;CHAR(10)&amp;"(A)",VLOOKUP(A120,[7]令和3年度契約状況調査票!$F:$AR,13,FALSE))))))</f>
        <v/>
      </c>
      <c r="I120" s="16" t="str">
        <f>IF(A120="","",VLOOKUP(A120,[7]令和3年度契約状況調査票!$F:$AR,14,FALSE))</f>
        <v/>
      </c>
      <c r="J120" s="17" t="str">
        <f>IF(A120="","",IF(VLOOKUP(A120,[7]令和3年度契約状況調査票!$F:$AR,13,FALSE)="他官署で調達手続きを実施のため","－",IF(VLOOKUP(A120,[7]令和3年度契約状況調査票!$F:$AR,20,FALSE)="②同種の他の契約の予定価格を類推されるおそれがあるため公表しない","－",IF(VLOOKUP(A120,[7]令和3年度契約状況調査票!$F:$AR,20,FALSE)="－","－",IF(VLOOKUP(A120,[7]令和3年度契約状況調査票!$F:$AR,6,FALSE)&lt;&gt;"",TEXT(VLOOKUP(A120,[7]令和3年度契約状況調査票!$F:$AR,16,FALSE),"#.0%")&amp;CHAR(10)&amp;"(B/A×100)",VLOOKUP(A120,[7]令和3年度契約状況調査票!$F:$AR,16,FALSE))))))</f>
        <v/>
      </c>
      <c r="K120" s="18"/>
      <c r="L120" s="17" t="str">
        <f>IF(A120="","",IF(VLOOKUP(A120,[7]令和3年度契約状況調査票!$F:$AR,26,FALSE)="①公益社団法人","公社",IF(VLOOKUP(A120,[7]令和3年度契約状況調査票!$F:$AR,26,FALSE)="②公益財団法人","公財","")))</f>
        <v/>
      </c>
      <c r="M120" s="17" t="str">
        <f>IF(A120="","",VLOOKUP(A120,[7]令和3年度契約状況調査票!$F:$AR,27,FALSE))</f>
        <v/>
      </c>
      <c r="N120" s="17" t="str">
        <f>IF(A120="","",IF(VLOOKUP(A120,[7]令和3年度契約状況調査票!$F:$AR,27,FALSE)="国所管",VLOOKUP(A120,[7]令和3年度契約状況調査票!$F:$AR,21,FALSE),""))</f>
        <v/>
      </c>
      <c r="O120" s="19" t="str">
        <f>IF(A120="","",IF(AND(Q120="○",P120="分担契約/単価契約"),"単価契約"&amp;CHAR(10)&amp;"予定調達総額 "&amp;TEXT(VLOOKUP(A120,[7]令和3年度契約状況調査票!$F:$AR,15,FALSE),"#,##0円")&amp;"(B)"&amp;CHAR(10)&amp;"分担契約"&amp;CHAR(10)&amp;VLOOKUP(A120,[7]令和3年度契約状況調査票!$F:$AR,31,FALSE),IF(AND(Q120="○",P120="分担契約"),"分担契約"&amp;CHAR(10)&amp;"契約総額 "&amp;TEXT(VLOOKUP(A120,[7]令和3年度契約状況調査票!$F:$AR,15,FALSE),"#,##0円")&amp;"(B)"&amp;CHAR(10)&amp;VLOOKUP(A120,[7]令和3年度契約状況調査票!$F:$AR,31,FALSE),(IF(P120="分担契約/単価契約","単価契約"&amp;CHAR(10)&amp;"予定調達総額 "&amp;TEXT(VLOOKUP(A120,[7]令和3年度契約状況調査票!$F:$AR,15,FALSE),"#,##0円")&amp;CHAR(10)&amp;"分担契約"&amp;CHAR(10)&amp;VLOOKUP(A120,[7]令和3年度契約状況調査票!$F:$AR,31,FALSE),IF(P120="分担契約","分担契約"&amp;CHAR(10)&amp;"契約総額 "&amp;TEXT(VLOOKUP(A120,[7]令和3年度契約状況調査票!$F:$AR,15,FALSE),"#,##0円")&amp;CHAR(10)&amp;VLOOKUP(A120,[7]令和3年度契約状況調査票!$F:$AR,31,FALSE),IF(P120="単価契約","単価契約"&amp;CHAR(10)&amp;"予定調達総額 "&amp;TEXT(VLOOKUP(A120,[7]令和3年度契約状況調査票!$F:$AR,15,FALSE),"#,##0円")&amp;CHAR(10)&amp;VLOOKUP(A120,[7]令和3年度契約状況調査票!$F:$AR,31,FALSE),VLOOKUP(A120,[7]令和3年度契約状況調査票!$F:$AR,31,FALSE))))))))</f>
        <v/>
      </c>
      <c r="P120" s="9" t="str">
        <f>IF(A120="","",VLOOKUP(A120,[7]令和3年度契約状況調査票!$F:$BY,52,FALSE))</f>
        <v/>
      </c>
    </row>
    <row r="121" spans="1:16" ht="60" customHeight="1">
      <c r="A121" s="10" t="str">
        <f>IF(MAX([7]令和3年度契約状況調査票!F116:F361)&gt;=ROW()-5,ROW()-5,"")</f>
        <v/>
      </c>
      <c r="B121" s="11" t="str">
        <f>IF(A121="","",VLOOKUP(A121,[7]令和3年度契約状況調査票!$F:$AR,4,FALSE))</f>
        <v/>
      </c>
      <c r="C121" s="12" t="str">
        <f>IF(A121="","",VLOOKUP(A121,[7]令和3年度契約状況調査票!$F:$AR,5,FALSE))</f>
        <v/>
      </c>
      <c r="D121" s="13" t="str">
        <f>IF(A121="","",VLOOKUP(A121,[7]令和3年度契約状況調査票!$F:$AR,8,FALSE))</f>
        <v/>
      </c>
      <c r="E121" s="11" t="str">
        <f>IF(A121="","",VLOOKUP(A121,[7]令和3年度契約状況調査票!$F:$AR,9,FALSE))</f>
        <v/>
      </c>
      <c r="F121" s="14" t="str">
        <f>IF(A121="","",VLOOKUP(A121,[7]令和3年度契約状況調査票!$F:$AR,10,FALSE))</f>
        <v/>
      </c>
      <c r="G121" s="15" t="str">
        <f>IF(A121="","",VLOOKUP(A121,[7]令和3年度契約状況調査票!$F:$AR,30,FALSE))</f>
        <v/>
      </c>
      <c r="H121" s="16" t="str">
        <f>IF(A121="","",IF(VLOOKUP(A121,[7]令和3年度契約状況調査票!$F:$AR,13,FALSE)="他官署で調達手続きを実施のため","他官署で調達手続きを実施のため",IF(VLOOKUP(A121,[7]令和3年度契約状況調査票!$F:$AR,20,FALSE)="②同種の他の契約の予定価格を類推されるおそれがあるため公表しない","同種の他の契約の予定価格を類推されるおそれがあるため公表しない",IF(VLOOKUP(A121,[7]令和3年度契約状況調査票!$F:$AR,20,FALSE)="－","－",IF(VLOOKUP(A121,[7]令和3年度契約状況調査票!$F:$AR,6,FALSE)&lt;&gt;"",TEXT(VLOOKUP(A121,[7]令和3年度契約状況調査票!$F:$AR,13,FALSE),"#,##0円")&amp;CHAR(10)&amp;"(A)",VLOOKUP(A121,[7]令和3年度契約状況調査票!$F:$AR,13,FALSE))))))</f>
        <v/>
      </c>
      <c r="I121" s="16" t="str">
        <f>IF(A121="","",VLOOKUP(A121,[7]令和3年度契約状況調査票!$F:$AR,14,FALSE))</f>
        <v/>
      </c>
      <c r="J121" s="17" t="str">
        <f>IF(A121="","",IF(VLOOKUP(A121,[7]令和3年度契約状況調査票!$F:$AR,13,FALSE)="他官署で調達手続きを実施のため","－",IF(VLOOKUP(A121,[7]令和3年度契約状況調査票!$F:$AR,20,FALSE)="②同種の他の契約の予定価格を類推されるおそれがあるため公表しない","－",IF(VLOOKUP(A121,[7]令和3年度契約状況調査票!$F:$AR,20,FALSE)="－","－",IF(VLOOKUP(A121,[7]令和3年度契約状況調査票!$F:$AR,6,FALSE)&lt;&gt;"",TEXT(VLOOKUP(A121,[7]令和3年度契約状況調査票!$F:$AR,16,FALSE),"#.0%")&amp;CHAR(10)&amp;"(B/A×100)",VLOOKUP(A121,[7]令和3年度契約状況調査票!$F:$AR,16,FALSE))))))</f>
        <v/>
      </c>
      <c r="K121" s="18"/>
      <c r="L121" s="17" t="str">
        <f>IF(A121="","",IF(VLOOKUP(A121,[7]令和3年度契約状況調査票!$F:$AR,26,FALSE)="①公益社団法人","公社",IF(VLOOKUP(A121,[7]令和3年度契約状況調査票!$F:$AR,26,FALSE)="②公益財団法人","公財","")))</f>
        <v/>
      </c>
      <c r="M121" s="17" t="str">
        <f>IF(A121="","",VLOOKUP(A121,[7]令和3年度契約状況調査票!$F:$AR,27,FALSE))</f>
        <v/>
      </c>
      <c r="N121" s="17" t="str">
        <f>IF(A121="","",IF(VLOOKUP(A121,[7]令和3年度契約状況調査票!$F:$AR,27,FALSE)="国所管",VLOOKUP(A121,[7]令和3年度契約状況調査票!$F:$AR,21,FALSE),""))</f>
        <v/>
      </c>
      <c r="O121" s="19" t="str">
        <f>IF(A121="","",IF(AND(Q121="○",P121="分担契約/単価契約"),"単価契約"&amp;CHAR(10)&amp;"予定調達総額 "&amp;TEXT(VLOOKUP(A121,[7]令和3年度契約状況調査票!$F:$AR,15,FALSE),"#,##0円")&amp;"(B)"&amp;CHAR(10)&amp;"分担契約"&amp;CHAR(10)&amp;VLOOKUP(A121,[7]令和3年度契約状況調査票!$F:$AR,31,FALSE),IF(AND(Q121="○",P121="分担契約"),"分担契約"&amp;CHAR(10)&amp;"契約総額 "&amp;TEXT(VLOOKUP(A121,[7]令和3年度契約状況調査票!$F:$AR,15,FALSE),"#,##0円")&amp;"(B)"&amp;CHAR(10)&amp;VLOOKUP(A121,[7]令和3年度契約状況調査票!$F:$AR,31,FALSE),(IF(P121="分担契約/単価契約","単価契約"&amp;CHAR(10)&amp;"予定調達総額 "&amp;TEXT(VLOOKUP(A121,[7]令和3年度契約状況調査票!$F:$AR,15,FALSE),"#,##0円")&amp;CHAR(10)&amp;"分担契約"&amp;CHAR(10)&amp;VLOOKUP(A121,[7]令和3年度契約状況調査票!$F:$AR,31,FALSE),IF(P121="分担契約","分担契約"&amp;CHAR(10)&amp;"契約総額 "&amp;TEXT(VLOOKUP(A121,[7]令和3年度契約状況調査票!$F:$AR,15,FALSE),"#,##0円")&amp;CHAR(10)&amp;VLOOKUP(A121,[7]令和3年度契約状況調査票!$F:$AR,31,FALSE),IF(P121="単価契約","単価契約"&amp;CHAR(10)&amp;"予定調達総額 "&amp;TEXT(VLOOKUP(A121,[7]令和3年度契約状況調査票!$F:$AR,15,FALSE),"#,##0円")&amp;CHAR(10)&amp;VLOOKUP(A121,[7]令和3年度契約状況調査票!$F:$AR,31,FALSE),VLOOKUP(A121,[7]令和3年度契約状況調査票!$F:$AR,31,FALSE))))))))</f>
        <v/>
      </c>
      <c r="P121" s="9" t="str">
        <f>IF(A121="","",VLOOKUP(A121,[7]令和3年度契約状況調査票!$F:$BY,52,FALSE))</f>
        <v/>
      </c>
    </row>
    <row r="122" spans="1:16" ht="60" customHeight="1">
      <c r="A122" s="10" t="str">
        <f>IF(MAX([7]令和3年度契約状況調査票!F117:F362)&gt;=ROW()-5,ROW()-5,"")</f>
        <v/>
      </c>
      <c r="B122" s="11" t="str">
        <f>IF(A122="","",VLOOKUP(A122,[7]令和3年度契約状況調査票!$F:$AR,4,FALSE))</f>
        <v/>
      </c>
      <c r="C122" s="12" t="str">
        <f>IF(A122="","",VLOOKUP(A122,[7]令和3年度契約状況調査票!$F:$AR,5,FALSE))</f>
        <v/>
      </c>
      <c r="D122" s="13" t="str">
        <f>IF(A122="","",VLOOKUP(A122,[7]令和3年度契約状況調査票!$F:$AR,8,FALSE))</f>
        <v/>
      </c>
      <c r="E122" s="11" t="str">
        <f>IF(A122="","",VLOOKUP(A122,[7]令和3年度契約状況調査票!$F:$AR,9,FALSE))</f>
        <v/>
      </c>
      <c r="F122" s="14" t="str">
        <f>IF(A122="","",VLOOKUP(A122,[7]令和3年度契約状況調査票!$F:$AR,10,FALSE))</f>
        <v/>
      </c>
      <c r="G122" s="15" t="str">
        <f>IF(A122="","",VLOOKUP(A122,[7]令和3年度契約状況調査票!$F:$AR,30,FALSE))</f>
        <v/>
      </c>
      <c r="H122" s="16" t="str">
        <f>IF(A122="","",IF(VLOOKUP(A122,[7]令和3年度契約状況調査票!$F:$AR,13,FALSE)="他官署で調達手続きを実施のため","他官署で調達手続きを実施のため",IF(VLOOKUP(A122,[7]令和3年度契約状況調査票!$F:$AR,20,FALSE)="②同種の他の契約の予定価格を類推されるおそれがあるため公表しない","同種の他の契約の予定価格を類推されるおそれがあるため公表しない",IF(VLOOKUP(A122,[7]令和3年度契約状況調査票!$F:$AR,20,FALSE)="－","－",IF(VLOOKUP(A122,[7]令和3年度契約状況調査票!$F:$AR,6,FALSE)&lt;&gt;"",TEXT(VLOOKUP(A122,[7]令和3年度契約状況調査票!$F:$AR,13,FALSE),"#,##0円")&amp;CHAR(10)&amp;"(A)",VLOOKUP(A122,[7]令和3年度契約状況調査票!$F:$AR,13,FALSE))))))</f>
        <v/>
      </c>
      <c r="I122" s="16" t="str">
        <f>IF(A122="","",VLOOKUP(A122,[7]令和3年度契約状況調査票!$F:$AR,14,FALSE))</f>
        <v/>
      </c>
      <c r="J122" s="17" t="str">
        <f>IF(A122="","",IF(VLOOKUP(A122,[7]令和3年度契約状況調査票!$F:$AR,13,FALSE)="他官署で調達手続きを実施のため","－",IF(VLOOKUP(A122,[7]令和3年度契約状況調査票!$F:$AR,20,FALSE)="②同種の他の契約の予定価格を類推されるおそれがあるため公表しない","－",IF(VLOOKUP(A122,[7]令和3年度契約状況調査票!$F:$AR,20,FALSE)="－","－",IF(VLOOKUP(A122,[7]令和3年度契約状況調査票!$F:$AR,6,FALSE)&lt;&gt;"",TEXT(VLOOKUP(A122,[7]令和3年度契約状況調査票!$F:$AR,16,FALSE),"#.0%")&amp;CHAR(10)&amp;"(B/A×100)",VLOOKUP(A122,[7]令和3年度契約状況調査票!$F:$AR,16,FALSE))))))</f>
        <v/>
      </c>
      <c r="K122" s="18"/>
      <c r="L122" s="17" t="str">
        <f>IF(A122="","",IF(VLOOKUP(A122,[7]令和3年度契約状況調査票!$F:$AR,26,FALSE)="①公益社団法人","公社",IF(VLOOKUP(A122,[7]令和3年度契約状況調査票!$F:$AR,26,FALSE)="②公益財団法人","公財","")))</f>
        <v/>
      </c>
      <c r="M122" s="17" t="str">
        <f>IF(A122="","",VLOOKUP(A122,[7]令和3年度契約状況調査票!$F:$AR,27,FALSE))</f>
        <v/>
      </c>
      <c r="N122" s="17" t="str">
        <f>IF(A122="","",IF(VLOOKUP(A122,[7]令和3年度契約状況調査票!$F:$AR,27,FALSE)="国所管",VLOOKUP(A122,[7]令和3年度契約状況調査票!$F:$AR,21,FALSE),""))</f>
        <v/>
      </c>
      <c r="O122" s="19" t="str">
        <f>IF(A122="","",IF(AND(Q122="○",P122="分担契約/単価契約"),"単価契約"&amp;CHAR(10)&amp;"予定調達総額 "&amp;TEXT(VLOOKUP(A122,[7]令和3年度契約状況調査票!$F:$AR,15,FALSE),"#,##0円")&amp;"(B)"&amp;CHAR(10)&amp;"分担契約"&amp;CHAR(10)&amp;VLOOKUP(A122,[7]令和3年度契約状況調査票!$F:$AR,31,FALSE),IF(AND(Q122="○",P122="分担契約"),"分担契約"&amp;CHAR(10)&amp;"契約総額 "&amp;TEXT(VLOOKUP(A122,[7]令和3年度契約状況調査票!$F:$AR,15,FALSE),"#,##0円")&amp;"(B)"&amp;CHAR(10)&amp;VLOOKUP(A122,[7]令和3年度契約状況調査票!$F:$AR,31,FALSE),(IF(P122="分担契約/単価契約","単価契約"&amp;CHAR(10)&amp;"予定調達総額 "&amp;TEXT(VLOOKUP(A122,[7]令和3年度契約状況調査票!$F:$AR,15,FALSE),"#,##0円")&amp;CHAR(10)&amp;"分担契約"&amp;CHAR(10)&amp;VLOOKUP(A122,[7]令和3年度契約状況調査票!$F:$AR,31,FALSE),IF(P122="分担契約","分担契約"&amp;CHAR(10)&amp;"契約総額 "&amp;TEXT(VLOOKUP(A122,[7]令和3年度契約状況調査票!$F:$AR,15,FALSE),"#,##0円")&amp;CHAR(10)&amp;VLOOKUP(A122,[7]令和3年度契約状況調査票!$F:$AR,31,FALSE),IF(P122="単価契約","単価契約"&amp;CHAR(10)&amp;"予定調達総額 "&amp;TEXT(VLOOKUP(A122,[7]令和3年度契約状況調査票!$F:$AR,15,FALSE),"#,##0円")&amp;CHAR(10)&amp;VLOOKUP(A122,[7]令和3年度契約状況調査票!$F:$AR,31,FALSE),VLOOKUP(A122,[7]令和3年度契約状況調査票!$F:$AR,31,FALSE))))))))</f>
        <v/>
      </c>
      <c r="P122" s="9" t="str">
        <f>IF(A122="","",VLOOKUP(A122,[7]令和3年度契約状況調査票!$F:$BY,52,FALSE))</f>
        <v/>
      </c>
    </row>
    <row r="123" spans="1:16" ht="60" customHeight="1">
      <c r="A123" s="10" t="str">
        <f>IF(MAX([7]令和3年度契約状況調査票!F118:F363)&gt;=ROW()-5,ROW()-5,"")</f>
        <v/>
      </c>
      <c r="B123" s="11" t="str">
        <f>IF(A123="","",VLOOKUP(A123,[7]令和3年度契約状況調査票!$F:$AR,4,FALSE))</f>
        <v/>
      </c>
      <c r="C123" s="12" t="str">
        <f>IF(A123="","",VLOOKUP(A123,[7]令和3年度契約状況調査票!$F:$AR,5,FALSE))</f>
        <v/>
      </c>
      <c r="D123" s="13" t="str">
        <f>IF(A123="","",VLOOKUP(A123,[7]令和3年度契約状況調査票!$F:$AR,8,FALSE))</f>
        <v/>
      </c>
      <c r="E123" s="11" t="str">
        <f>IF(A123="","",VLOOKUP(A123,[7]令和3年度契約状況調査票!$F:$AR,9,FALSE))</f>
        <v/>
      </c>
      <c r="F123" s="14" t="str">
        <f>IF(A123="","",VLOOKUP(A123,[7]令和3年度契約状況調査票!$F:$AR,10,FALSE))</f>
        <v/>
      </c>
      <c r="G123" s="15" t="str">
        <f>IF(A123="","",VLOOKUP(A123,[7]令和3年度契約状況調査票!$F:$AR,30,FALSE))</f>
        <v/>
      </c>
      <c r="H123" s="16" t="str">
        <f>IF(A123="","",IF(VLOOKUP(A123,[7]令和3年度契約状況調査票!$F:$AR,13,FALSE)="他官署で調達手続きを実施のため","他官署で調達手続きを実施のため",IF(VLOOKUP(A123,[7]令和3年度契約状況調査票!$F:$AR,20,FALSE)="②同種の他の契約の予定価格を類推されるおそれがあるため公表しない","同種の他の契約の予定価格を類推されるおそれがあるため公表しない",IF(VLOOKUP(A123,[7]令和3年度契約状況調査票!$F:$AR,20,FALSE)="－","－",IF(VLOOKUP(A123,[7]令和3年度契約状況調査票!$F:$AR,6,FALSE)&lt;&gt;"",TEXT(VLOOKUP(A123,[7]令和3年度契約状況調査票!$F:$AR,13,FALSE),"#,##0円")&amp;CHAR(10)&amp;"(A)",VLOOKUP(A123,[7]令和3年度契約状況調査票!$F:$AR,13,FALSE))))))</f>
        <v/>
      </c>
      <c r="I123" s="16" t="str">
        <f>IF(A123="","",VLOOKUP(A123,[7]令和3年度契約状況調査票!$F:$AR,14,FALSE))</f>
        <v/>
      </c>
      <c r="J123" s="17" t="str">
        <f>IF(A123="","",IF(VLOOKUP(A123,[7]令和3年度契約状況調査票!$F:$AR,13,FALSE)="他官署で調達手続きを実施のため","－",IF(VLOOKUP(A123,[7]令和3年度契約状況調査票!$F:$AR,20,FALSE)="②同種の他の契約の予定価格を類推されるおそれがあるため公表しない","－",IF(VLOOKUP(A123,[7]令和3年度契約状況調査票!$F:$AR,20,FALSE)="－","－",IF(VLOOKUP(A123,[7]令和3年度契約状況調査票!$F:$AR,6,FALSE)&lt;&gt;"",TEXT(VLOOKUP(A123,[7]令和3年度契約状況調査票!$F:$AR,16,FALSE),"#.0%")&amp;CHAR(10)&amp;"(B/A×100)",VLOOKUP(A123,[7]令和3年度契約状況調査票!$F:$AR,16,FALSE))))))</f>
        <v/>
      </c>
      <c r="K123" s="18"/>
      <c r="L123" s="17" t="str">
        <f>IF(A123="","",IF(VLOOKUP(A123,[7]令和3年度契約状況調査票!$F:$AR,26,FALSE)="①公益社団法人","公社",IF(VLOOKUP(A123,[7]令和3年度契約状況調査票!$F:$AR,26,FALSE)="②公益財団法人","公財","")))</f>
        <v/>
      </c>
      <c r="M123" s="17" t="str">
        <f>IF(A123="","",VLOOKUP(A123,[7]令和3年度契約状況調査票!$F:$AR,27,FALSE))</f>
        <v/>
      </c>
      <c r="N123" s="17" t="str">
        <f>IF(A123="","",IF(VLOOKUP(A123,[7]令和3年度契約状況調査票!$F:$AR,27,FALSE)="国所管",VLOOKUP(A123,[7]令和3年度契約状況調査票!$F:$AR,21,FALSE),""))</f>
        <v/>
      </c>
      <c r="O123" s="19" t="str">
        <f>IF(A123="","",IF(AND(Q123="○",P123="分担契約/単価契約"),"単価契約"&amp;CHAR(10)&amp;"予定調達総額 "&amp;TEXT(VLOOKUP(A123,[7]令和3年度契約状況調査票!$F:$AR,15,FALSE),"#,##0円")&amp;"(B)"&amp;CHAR(10)&amp;"分担契約"&amp;CHAR(10)&amp;VLOOKUP(A123,[7]令和3年度契約状況調査票!$F:$AR,31,FALSE),IF(AND(Q123="○",P123="分担契約"),"分担契約"&amp;CHAR(10)&amp;"契約総額 "&amp;TEXT(VLOOKUP(A123,[7]令和3年度契約状況調査票!$F:$AR,15,FALSE),"#,##0円")&amp;"(B)"&amp;CHAR(10)&amp;VLOOKUP(A123,[7]令和3年度契約状況調査票!$F:$AR,31,FALSE),(IF(P123="分担契約/単価契約","単価契約"&amp;CHAR(10)&amp;"予定調達総額 "&amp;TEXT(VLOOKUP(A123,[7]令和3年度契約状況調査票!$F:$AR,15,FALSE),"#,##0円")&amp;CHAR(10)&amp;"分担契約"&amp;CHAR(10)&amp;VLOOKUP(A123,[7]令和3年度契約状況調査票!$F:$AR,31,FALSE),IF(P123="分担契約","分担契約"&amp;CHAR(10)&amp;"契約総額 "&amp;TEXT(VLOOKUP(A123,[7]令和3年度契約状況調査票!$F:$AR,15,FALSE),"#,##0円")&amp;CHAR(10)&amp;VLOOKUP(A123,[7]令和3年度契約状況調査票!$F:$AR,31,FALSE),IF(P123="単価契約","単価契約"&amp;CHAR(10)&amp;"予定調達総額 "&amp;TEXT(VLOOKUP(A123,[7]令和3年度契約状況調査票!$F:$AR,15,FALSE),"#,##0円")&amp;CHAR(10)&amp;VLOOKUP(A123,[7]令和3年度契約状況調査票!$F:$AR,31,FALSE),VLOOKUP(A123,[7]令和3年度契約状況調査票!$F:$AR,31,FALSE))))))))</f>
        <v/>
      </c>
      <c r="P123" s="9" t="str">
        <f>IF(A123="","",VLOOKUP(A123,[7]令和3年度契約状況調査票!$F:$BY,52,FALSE))</f>
        <v/>
      </c>
    </row>
    <row r="124" spans="1:16" ht="60" customHeight="1">
      <c r="A124" s="10" t="str">
        <f>IF(MAX([7]令和3年度契約状況調査票!F119:F364)&gt;=ROW()-5,ROW()-5,"")</f>
        <v/>
      </c>
      <c r="B124" s="11" t="str">
        <f>IF(A124="","",VLOOKUP(A124,[7]令和3年度契約状況調査票!$F:$AR,4,FALSE))</f>
        <v/>
      </c>
      <c r="C124" s="12" t="str">
        <f>IF(A124="","",VLOOKUP(A124,[7]令和3年度契約状況調査票!$F:$AR,5,FALSE))</f>
        <v/>
      </c>
      <c r="D124" s="13" t="str">
        <f>IF(A124="","",VLOOKUP(A124,[7]令和3年度契約状況調査票!$F:$AR,8,FALSE))</f>
        <v/>
      </c>
      <c r="E124" s="11" t="str">
        <f>IF(A124="","",VLOOKUP(A124,[7]令和3年度契約状況調査票!$F:$AR,9,FALSE))</f>
        <v/>
      </c>
      <c r="F124" s="14" t="str">
        <f>IF(A124="","",VLOOKUP(A124,[7]令和3年度契約状況調査票!$F:$AR,10,FALSE))</f>
        <v/>
      </c>
      <c r="G124" s="15" t="str">
        <f>IF(A124="","",VLOOKUP(A124,[7]令和3年度契約状況調査票!$F:$AR,30,FALSE))</f>
        <v/>
      </c>
      <c r="H124" s="16" t="str">
        <f>IF(A124="","",IF(VLOOKUP(A124,[7]令和3年度契約状況調査票!$F:$AR,13,FALSE)="他官署で調達手続きを実施のため","他官署で調達手続きを実施のため",IF(VLOOKUP(A124,[7]令和3年度契約状況調査票!$F:$AR,20,FALSE)="②同種の他の契約の予定価格を類推されるおそれがあるため公表しない","同種の他の契約の予定価格を類推されるおそれがあるため公表しない",IF(VLOOKUP(A124,[7]令和3年度契約状況調査票!$F:$AR,20,FALSE)="－","－",IF(VLOOKUP(A124,[7]令和3年度契約状況調査票!$F:$AR,6,FALSE)&lt;&gt;"",TEXT(VLOOKUP(A124,[7]令和3年度契約状況調査票!$F:$AR,13,FALSE),"#,##0円")&amp;CHAR(10)&amp;"(A)",VLOOKUP(A124,[7]令和3年度契約状況調査票!$F:$AR,13,FALSE))))))</f>
        <v/>
      </c>
      <c r="I124" s="16" t="str">
        <f>IF(A124="","",VLOOKUP(A124,[7]令和3年度契約状況調査票!$F:$AR,14,FALSE))</f>
        <v/>
      </c>
      <c r="J124" s="17" t="str">
        <f>IF(A124="","",IF(VLOOKUP(A124,[7]令和3年度契約状況調査票!$F:$AR,13,FALSE)="他官署で調達手続きを実施のため","－",IF(VLOOKUP(A124,[7]令和3年度契約状況調査票!$F:$AR,20,FALSE)="②同種の他の契約の予定価格を類推されるおそれがあるため公表しない","－",IF(VLOOKUP(A124,[7]令和3年度契約状況調査票!$F:$AR,20,FALSE)="－","－",IF(VLOOKUP(A124,[7]令和3年度契約状況調査票!$F:$AR,6,FALSE)&lt;&gt;"",TEXT(VLOOKUP(A124,[7]令和3年度契約状況調査票!$F:$AR,16,FALSE),"#.0%")&amp;CHAR(10)&amp;"(B/A×100)",VLOOKUP(A124,[7]令和3年度契約状況調査票!$F:$AR,16,FALSE))))))</f>
        <v/>
      </c>
      <c r="K124" s="18"/>
      <c r="L124" s="17" t="str">
        <f>IF(A124="","",IF(VLOOKUP(A124,[7]令和3年度契約状況調査票!$F:$AR,26,FALSE)="①公益社団法人","公社",IF(VLOOKUP(A124,[7]令和3年度契約状況調査票!$F:$AR,26,FALSE)="②公益財団法人","公財","")))</f>
        <v/>
      </c>
      <c r="M124" s="17" t="str">
        <f>IF(A124="","",VLOOKUP(A124,[7]令和3年度契約状況調査票!$F:$AR,27,FALSE))</f>
        <v/>
      </c>
      <c r="N124" s="17" t="str">
        <f>IF(A124="","",IF(VLOOKUP(A124,[7]令和3年度契約状況調査票!$F:$AR,27,FALSE)="国所管",VLOOKUP(A124,[7]令和3年度契約状況調査票!$F:$AR,21,FALSE),""))</f>
        <v/>
      </c>
      <c r="O124" s="19" t="str">
        <f>IF(A124="","",IF(AND(Q124="○",P124="分担契約/単価契約"),"単価契約"&amp;CHAR(10)&amp;"予定調達総額 "&amp;TEXT(VLOOKUP(A124,[7]令和3年度契約状況調査票!$F:$AR,15,FALSE),"#,##0円")&amp;"(B)"&amp;CHAR(10)&amp;"分担契約"&amp;CHAR(10)&amp;VLOOKUP(A124,[7]令和3年度契約状況調査票!$F:$AR,31,FALSE),IF(AND(Q124="○",P124="分担契約"),"分担契約"&amp;CHAR(10)&amp;"契約総額 "&amp;TEXT(VLOOKUP(A124,[7]令和3年度契約状況調査票!$F:$AR,15,FALSE),"#,##0円")&amp;"(B)"&amp;CHAR(10)&amp;VLOOKUP(A124,[7]令和3年度契約状況調査票!$F:$AR,31,FALSE),(IF(P124="分担契約/単価契約","単価契約"&amp;CHAR(10)&amp;"予定調達総額 "&amp;TEXT(VLOOKUP(A124,[7]令和3年度契約状況調査票!$F:$AR,15,FALSE),"#,##0円")&amp;CHAR(10)&amp;"分担契約"&amp;CHAR(10)&amp;VLOOKUP(A124,[7]令和3年度契約状況調査票!$F:$AR,31,FALSE),IF(P124="分担契約","分担契約"&amp;CHAR(10)&amp;"契約総額 "&amp;TEXT(VLOOKUP(A124,[7]令和3年度契約状況調査票!$F:$AR,15,FALSE),"#,##0円")&amp;CHAR(10)&amp;VLOOKUP(A124,[7]令和3年度契約状況調査票!$F:$AR,31,FALSE),IF(P124="単価契約","単価契約"&amp;CHAR(10)&amp;"予定調達総額 "&amp;TEXT(VLOOKUP(A124,[7]令和3年度契約状況調査票!$F:$AR,15,FALSE),"#,##0円")&amp;CHAR(10)&amp;VLOOKUP(A124,[7]令和3年度契約状況調査票!$F:$AR,31,FALSE),VLOOKUP(A124,[7]令和3年度契約状況調査票!$F:$AR,31,FALSE))))))))</f>
        <v/>
      </c>
      <c r="P124" s="9" t="str">
        <f>IF(A124="","",VLOOKUP(A124,[7]令和3年度契約状況調査票!$F:$BY,52,FALSE))</f>
        <v/>
      </c>
    </row>
    <row r="125" spans="1:16" ht="60" customHeight="1">
      <c r="A125" s="10" t="str">
        <f>IF(MAX([7]令和3年度契約状況調査票!F120:F365)&gt;=ROW()-5,ROW()-5,"")</f>
        <v/>
      </c>
      <c r="B125" s="11" t="str">
        <f>IF(A125="","",VLOOKUP(A125,[7]令和3年度契約状況調査票!$F:$AR,4,FALSE))</f>
        <v/>
      </c>
      <c r="C125" s="12" t="str">
        <f>IF(A125="","",VLOOKUP(A125,[7]令和3年度契約状況調査票!$F:$AR,5,FALSE))</f>
        <v/>
      </c>
      <c r="D125" s="13" t="str">
        <f>IF(A125="","",VLOOKUP(A125,[7]令和3年度契約状況調査票!$F:$AR,8,FALSE))</f>
        <v/>
      </c>
      <c r="E125" s="11" t="str">
        <f>IF(A125="","",VLOOKUP(A125,[7]令和3年度契約状況調査票!$F:$AR,9,FALSE))</f>
        <v/>
      </c>
      <c r="F125" s="14" t="str">
        <f>IF(A125="","",VLOOKUP(A125,[7]令和3年度契約状況調査票!$F:$AR,10,FALSE))</f>
        <v/>
      </c>
      <c r="G125" s="15" t="str">
        <f>IF(A125="","",VLOOKUP(A125,[7]令和3年度契約状況調査票!$F:$AR,30,FALSE))</f>
        <v/>
      </c>
      <c r="H125" s="16" t="str">
        <f>IF(A125="","",IF(VLOOKUP(A125,[7]令和3年度契約状況調査票!$F:$AR,13,FALSE)="他官署で調達手続きを実施のため","他官署で調達手続きを実施のため",IF(VLOOKUP(A125,[7]令和3年度契約状況調査票!$F:$AR,20,FALSE)="②同種の他の契約の予定価格を類推されるおそれがあるため公表しない","同種の他の契約の予定価格を類推されるおそれがあるため公表しない",IF(VLOOKUP(A125,[7]令和3年度契約状況調査票!$F:$AR,20,FALSE)="－","－",IF(VLOOKUP(A125,[7]令和3年度契約状況調査票!$F:$AR,6,FALSE)&lt;&gt;"",TEXT(VLOOKUP(A125,[7]令和3年度契約状況調査票!$F:$AR,13,FALSE),"#,##0円")&amp;CHAR(10)&amp;"(A)",VLOOKUP(A125,[7]令和3年度契約状況調査票!$F:$AR,13,FALSE))))))</f>
        <v/>
      </c>
      <c r="I125" s="16" t="str">
        <f>IF(A125="","",VLOOKUP(A125,[7]令和3年度契約状況調査票!$F:$AR,14,FALSE))</f>
        <v/>
      </c>
      <c r="J125" s="17" t="str">
        <f>IF(A125="","",IF(VLOOKUP(A125,[7]令和3年度契約状況調査票!$F:$AR,13,FALSE)="他官署で調達手続きを実施のため","－",IF(VLOOKUP(A125,[7]令和3年度契約状況調査票!$F:$AR,20,FALSE)="②同種の他の契約の予定価格を類推されるおそれがあるため公表しない","－",IF(VLOOKUP(A125,[7]令和3年度契約状況調査票!$F:$AR,20,FALSE)="－","－",IF(VLOOKUP(A125,[7]令和3年度契約状況調査票!$F:$AR,6,FALSE)&lt;&gt;"",TEXT(VLOOKUP(A125,[7]令和3年度契約状況調査票!$F:$AR,16,FALSE),"#.0%")&amp;CHAR(10)&amp;"(B/A×100)",VLOOKUP(A125,[7]令和3年度契約状況調査票!$F:$AR,16,FALSE))))))</f>
        <v/>
      </c>
      <c r="K125" s="18"/>
      <c r="L125" s="17" t="str">
        <f>IF(A125="","",IF(VLOOKUP(A125,[7]令和3年度契約状況調査票!$F:$AR,26,FALSE)="①公益社団法人","公社",IF(VLOOKUP(A125,[7]令和3年度契約状況調査票!$F:$AR,26,FALSE)="②公益財団法人","公財","")))</f>
        <v/>
      </c>
      <c r="M125" s="17" t="str">
        <f>IF(A125="","",VLOOKUP(A125,[7]令和3年度契約状況調査票!$F:$AR,27,FALSE))</f>
        <v/>
      </c>
      <c r="N125" s="17" t="str">
        <f>IF(A125="","",IF(VLOOKUP(A125,[7]令和3年度契約状況調査票!$F:$AR,27,FALSE)="国所管",VLOOKUP(A125,[7]令和3年度契約状況調査票!$F:$AR,21,FALSE),""))</f>
        <v/>
      </c>
      <c r="O125" s="19" t="str">
        <f>IF(A125="","",IF(AND(Q125="○",P125="分担契約/単価契約"),"単価契約"&amp;CHAR(10)&amp;"予定調達総額 "&amp;TEXT(VLOOKUP(A125,[7]令和3年度契約状況調査票!$F:$AR,15,FALSE),"#,##0円")&amp;"(B)"&amp;CHAR(10)&amp;"分担契約"&amp;CHAR(10)&amp;VLOOKUP(A125,[7]令和3年度契約状況調査票!$F:$AR,31,FALSE),IF(AND(Q125="○",P125="分担契約"),"分担契約"&amp;CHAR(10)&amp;"契約総額 "&amp;TEXT(VLOOKUP(A125,[7]令和3年度契約状況調査票!$F:$AR,15,FALSE),"#,##0円")&amp;"(B)"&amp;CHAR(10)&amp;VLOOKUP(A125,[7]令和3年度契約状況調査票!$F:$AR,31,FALSE),(IF(P125="分担契約/単価契約","単価契約"&amp;CHAR(10)&amp;"予定調達総額 "&amp;TEXT(VLOOKUP(A125,[7]令和3年度契約状況調査票!$F:$AR,15,FALSE),"#,##0円")&amp;CHAR(10)&amp;"分担契約"&amp;CHAR(10)&amp;VLOOKUP(A125,[7]令和3年度契約状況調査票!$F:$AR,31,FALSE),IF(P125="分担契約","分担契約"&amp;CHAR(10)&amp;"契約総額 "&amp;TEXT(VLOOKUP(A125,[7]令和3年度契約状況調査票!$F:$AR,15,FALSE),"#,##0円")&amp;CHAR(10)&amp;VLOOKUP(A125,[7]令和3年度契約状況調査票!$F:$AR,31,FALSE),IF(P125="単価契約","単価契約"&amp;CHAR(10)&amp;"予定調達総額 "&amp;TEXT(VLOOKUP(A125,[7]令和3年度契約状況調査票!$F:$AR,15,FALSE),"#,##0円")&amp;CHAR(10)&amp;VLOOKUP(A125,[7]令和3年度契約状況調査票!$F:$AR,31,FALSE),VLOOKUP(A125,[7]令和3年度契約状況調査票!$F:$AR,31,FALSE))))))))</f>
        <v/>
      </c>
      <c r="P125" s="9" t="str">
        <f>IF(A125="","",VLOOKUP(A125,[7]令和3年度契約状況調査票!$F:$BY,52,FALSE))</f>
        <v/>
      </c>
    </row>
    <row r="126" spans="1:16" ht="60" customHeight="1">
      <c r="A126" s="10" t="str">
        <f>IF(MAX([7]令和3年度契約状況調査票!F121:F366)&gt;=ROW()-5,ROW()-5,"")</f>
        <v/>
      </c>
      <c r="B126" s="11" t="str">
        <f>IF(A126="","",VLOOKUP(A126,[7]令和3年度契約状況調査票!$F:$AR,4,FALSE))</f>
        <v/>
      </c>
      <c r="C126" s="12" t="str">
        <f>IF(A126="","",VLOOKUP(A126,[7]令和3年度契約状況調査票!$F:$AR,5,FALSE))</f>
        <v/>
      </c>
      <c r="D126" s="13" t="str">
        <f>IF(A126="","",VLOOKUP(A126,[7]令和3年度契約状況調査票!$F:$AR,8,FALSE))</f>
        <v/>
      </c>
      <c r="E126" s="11" t="str">
        <f>IF(A126="","",VLOOKUP(A126,[7]令和3年度契約状況調査票!$F:$AR,9,FALSE))</f>
        <v/>
      </c>
      <c r="F126" s="14" t="str">
        <f>IF(A126="","",VLOOKUP(A126,[7]令和3年度契約状況調査票!$F:$AR,10,FALSE))</f>
        <v/>
      </c>
      <c r="G126" s="15" t="str">
        <f>IF(A126="","",VLOOKUP(A126,[7]令和3年度契約状況調査票!$F:$AR,30,FALSE))</f>
        <v/>
      </c>
      <c r="H126" s="16" t="str">
        <f>IF(A126="","",IF(VLOOKUP(A126,[7]令和3年度契約状況調査票!$F:$AR,13,FALSE)="他官署で調達手続きを実施のため","他官署で調達手続きを実施のため",IF(VLOOKUP(A126,[7]令和3年度契約状況調査票!$F:$AR,20,FALSE)="②同種の他の契約の予定価格を類推されるおそれがあるため公表しない","同種の他の契約の予定価格を類推されるおそれがあるため公表しない",IF(VLOOKUP(A126,[7]令和3年度契約状況調査票!$F:$AR,20,FALSE)="－","－",IF(VLOOKUP(A126,[7]令和3年度契約状況調査票!$F:$AR,6,FALSE)&lt;&gt;"",TEXT(VLOOKUP(A126,[7]令和3年度契約状況調査票!$F:$AR,13,FALSE),"#,##0円")&amp;CHAR(10)&amp;"(A)",VLOOKUP(A126,[7]令和3年度契約状況調査票!$F:$AR,13,FALSE))))))</f>
        <v/>
      </c>
      <c r="I126" s="16" t="str">
        <f>IF(A126="","",VLOOKUP(A126,[7]令和3年度契約状況調査票!$F:$AR,14,FALSE))</f>
        <v/>
      </c>
      <c r="J126" s="17" t="str">
        <f>IF(A126="","",IF(VLOOKUP(A126,[7]令和3年度契約状況調査票!$F:$AR,13,FALSE)="他官署で調達手続きを実施のため","－",IF(VLOOKUP(A126,[7]令和3年度契約状況調査票!$F:$AR,20,FALSE)="②同種の他の契約の予定価格を類推されるおそれがあるため公表しない","－",IF(VLOOKUP(A126,[7]令和3年度契約状況調査票!$F:$AR,20,FALSE)="－","－",IF(VLOOKUP(A126,[7]令和3年度契約状況調査票!$F:$AR,6,FALSE)&lt;&gt;"",TEXT(VLOOKUP(A126,[7]令和3年度契約状況調査票!$F:$AR,16,FALSE),"#.0%")&amp;CHAR(10)&amp;"(B/A×100)",VLOOKUP(A126,[7]令和3年度契約状況調査票!$F:$AR,16,FALSE))))))</f>
        <v/>
      </c>
      <c r="K126" s="18"/>
      <c r="L126" s="17" t="str">
        <f>IF(A126="","",IF(VLOOKUP(A126,[7]令和3年度契約状況調査票!$F:$AR,26,FALSE)="①公益社団法人","公社",IF(VLOOKUP(A126,[7]令和3年度契約状況調査票!$F:$AR,26,FALSE)="②公益財団法人","公財","")))</f>
        <v/>
      </c>
      <c r="M126" s="17" t="str">
        <f>IF(A126="","",VLOOKUP(A126,[7]令和3年度契約状況調査票!$F:$AR,27,FALSE))</f>
        <v/>
      </c>
      <c r="N126" s="17" t="str">
        <f>IF(A126="","",IF(VLOOKUP(A126,[7]令和3年度契約状況調査票!$F:$AR,27,FALSE)="国所管",VLOOKUP(A126,[7]令和3年度契約状況調査票!$F:$AR,21,FALSE),""))</f>
        <v/>
      </c>
      <c r="O126" s="19" t="str">
        <f>IF(A126="","",IF(AND(Q126="○",P126="分担契約/単価契約"),"単価契約"&amp;CHAR(10)&amp;"予定調達総額 "&amp;TEXT(VLOOKUP(A126,[7]令和3年度契約状況調査票!$F:$AR,15,FALSE),"#,##0円")&amp;"(B)"&amp;CHAR(10)&amp;"分担契約"&amp;CHAR(10)&amp;VLOOKUP(A126,[7]令和3年度契約状況調査票!$F:$AR,31,FALSE),IF(AND(Q126="○",P126="分担契約"),"分担契約"&amp;CHAR(10)&amp;"契約総額 "&amp;TEXT(VLOOKUP(A126,[7]令和3年度契約状況調査票!$F:$AR,15,FALSE),"#,##0円")&amp;"(B)"&amp;CHAR(10)&amp;VLOOKUP(A126,[7]令和3年度契約状況調査票!$F:$AR,31,FALSE),(IF(P126="分担契約/単価契約","単価契約"&amp;CHAR(10)&amp;"予定調達総額 "&amp;TEXT(VLOOKUP(A126,[7]令和3年度契約状況調査票!$F:$AR,15,FALSE),"#,##0円")&amp;CHAR(10)&amp;"分担契約"&amp;CHAR(10)&amp;VLOOKUP(A126,[7]令和3年度契約状況調査票!$F:$AR,31,FALSE),IF(P126="分担契約","分担契約"&amp;CHAR(10)&amp;"契約総額 "&amp;TEXT(VLOOKUP(A126,[7]令和3年度契約状況調査票!$F:$AR,15,FALSE),"#,##0円")&amp;CHAR(10)&amp;VLOOKUP(A126,[7]令和3年度契約状況調査票!$F:$AR,31,FALSE),IF(P126="単価契約","単価契約"&amp;CHAR(10)&amp;"予定調達総額 "&amp;TEXT(VLOOKUP(A126,[7]令和3年度契約状況調査票!$F:$AR,15,FALSE),"#,##0円")&amp;CHAR(10)&amp;VLOOKUP(A126,[7]令和3年度契約状況調査票!$F:$AR,31,FALSE),VLOOKUP(A126,[7]令和3年度契約状況調査票!$F:$AR,31,FALSE))))))))</f>
        <v/>
      </c>
      <c r="P126" s="9" t="str">
        <f>IF(A126="","",VLOOKUP(A126,[7]令和3年度契約状況調査票!$F:$BY,52,FALSE))</f>
        <v/>
      </c>
    </row>
    <row r="127" spans="1:16" ht="60" customHeight="1">
      <c r="A127" s="10" t="str">
        <f>IF(MAX([7]令和3年度契約状況調査票!F122:F367)&gt;=ROW()-5,ROW()-5,"")</f>
        <v/>
      </c>
      <c r="B127" s="11" t="str">
        <f>IF(A127="","",VLOOKUP(A127,[7]令和3年度契約状況調査票!$F:$AR,4,FALSE))</f>
        <v/>
      </c>
      <c r="C127" s="12" t="str">
        <f>IF(A127="","",VLOOKUP(A127,[7]令和3年度契約状況調査票!$F:$AR,5,FALSE))</f>
        <v/>
      </c>
      <c r="D127" s="13" t="str">
        <f>IF(A127="","",VLOOKUP(A127,[7]令和3年度契約状況調査票!$F:$AR,8,FALSE))</f>
        <v/>
      </c>
      <c r="E127" s="11" t="str">
        <f>IF(A127="","",VLOOKUP(A127,[7]令和3年度契約状況調査票!$F:$AR,9,FALSE))</f>
        <v/>
      </c>
      <c r="F127" s="14" t="str">
        <f>IF(A127="","",VLOOKUP(A127,[7]令和3年度契約状況調査票!$F:$AR,10,FALSE))</f>
        <v/>
      </c>
      <c r="G127" s="15" t="str">
        <f>IF(A127="","",VLOOKUP(A127,[7]令和3年度契約状況調査票!$F:$AR,30,FALSE))</f>
        <v/>
      </c>
      <c r="H127" s="16" t="str">
        <f>IF(A127="","",IF(VLOOKUP(A127,[7]令和3年度契約状況調査票!$F:$AR,13,FALSE)="他官署で調達手続きを実施のため","他官署で調達手続きを実施のため",IF(VLOOKUP(A127,[7]令和3年度契約状況調査票!$F:$AR,20,FALSE)="②同種の他の契約の予定価格を類推されるおそれがあるため公表しない","同種の他の契約の予定価格を類推されるおそれがあるため公表しない",IF(VLOOKUP(A127,[7]令和3年度契約状況調査票!$F:$AR,20,FALSE)="－","－",IF(VLOOKUP(A127,[7]令和3年度契約状況調査票!$F:$AR,6,FALSE)&lt;&gt;"",TEXT(VLOOKUP(A127,[7]令和3年度契約状況調査票!$F:$AR,13,FALSE),"#,##0円")&amp;CHAR(10)&amp;"(A)",VLOOKUP(A127,[7]令和3年度契約状況調査票!$F:$AR,13,FALSE))))))</f>
        <v/>
      </c>
      <c r="I127" s="16" t="str">
        <f>IF(A127="","",VLOOKUP(A127,[7]令和3年度契約状況調査票!$F:$AR,14,FALSE))</f>
        <v/>
      </c>
      <c r="J127" s="17" t="str">
        <f>IF(A127="","",IF(VLOOKUP(A127,[7]令和3年度契約状況調査票!$F:$AR,13,FALSE)="他官署で調達手続きを実施のため","－",IF(VLOOKUP(A127,[7]令和3年度契約状況調査票!$F:$AR,20,FALSE)="②同種の他の契約の予定価格を類推されるおそれがあるため公表しない","－",IF(VLOOKUP(A127,[7]令和3年度契約状況調査票!$F:$AR,20,FALSE)="－","－",IF(VLOOKUP(A127,[7]令和3年度契約状況調査票!$F:$AR,6,FALSE)&lt;&gt;"",TEXT(VLOOKUP(A127,[7]令和3年度契約状況調査票!$F:$AR,16,FALSE),"#.0%")&amp;CHAR(10)&amp;"(B/A×100)",VLOOKUP(A127,[7]令和3年度契約状況調査票!$F:$AR,16,FALSE))))))</f>
        <v/>
      </c>
      <c r="K127" s="18"/>
      <c r="L127" s="17" t="str">
        <f>IF(A127="","",IF(VLOOKUP(A127,[7]令和3年度契約状況調査票!$F:$AR,26,FALSE)="①公益社団法人","公社",IF(VLOOKUP(A127,[7]令和3年度契約状況調査票!$F:$AR,26,FALSE)="②公益財団法人","公財","")))</f>
        <v/>
      </c>
      <c r="M127" s="17" t="str">
        <f>IF(A127="","",VLOOKUP(A127,[7]令和3年度契約状況調査票!$F:$AR,27,FALSE))</f>
        <v/>
      </c>
      <c r="N127" s="17" t="str">
        <f>IF(A127="","",IF(VLOOKUP(A127,[7]令和3年度契約状況調査票!$F:$AR,27,FALSE)="国所管",VLOOKUP(A127,[7]令和3年度契約状況調査票!$F:$AR,21,FALSE),""))</f>
        <v/>
      </c>
      <c r="O127" s="19" t="str">
        <f>IF(A127="","",IF(AND(Q127="○",P127="分担契約/単価契約"),"単価契約"&amp;CHAR(10)&amp;"予定調達総額 "&amp;TEXT(VLOOKUP(A127,[7]令和3年度契約状況調査票!$F:$AR,15,FALSE),"#,##0円")&amp;"(B)"&amp;CHAR(10)&amp;"分担契約"&amp;CHAR(10)&amp;VLOOKUP(A127,[7]令和3年度契約状況調査票!$F:$AR,31,FALSE),IF(AND(Q127="○",P127="分担契約"),"分担契約"&amp;CHAR(10)&amp;"契約総額 "&amp;TEXT(VLOOKUP(A127,[7]令和3年度契約状況調査票!$F:$AR,15,FALSE),"#,##0円")&amp;"(B)"&amp;CHAR(10)&amp;VLOOKUP(A127,[7]令和3年度契約状況調査票!$F:$AR,31,FALSE),(IF(P127="分担契約/単価契約","単価契約"&amp;CHAR(10)&amp;"予定調達総額 "&amp;TEXT(VLOOKUP(A127,[7]令和3年度契約状況調査票!$F:$AR,15,FALSE),"#,##0円")&amp;CHAR(10)&amp;"分担契約"&amp;CHAR(10)&amp;VLOOKUP(A127,[7]令和3年度契約状況調査票!$F:$AR,31,FALSE),IF(P127="分担契約","分担契約"&amp;CHAR(10)&amp;"契約総額 "&amp;TEXT(VLOOKUP(A127,[7]令和3年度契約状況調査票!$F:$AR,15,FALSE),"#,##0円")&amp;CHAR(10)&amp;VLOOKUP(A127,[7]令和3年度契約状況調査票!$F:$AR,31,FALSE),IF(P127="単価契約","単価契約"&amp;CHAR(10)&amp;"予定調達総額 "&amp;TEXT(VLOOKUP(A127,[7]令和3年度契約状況調査票!$F:$AR,15,FALSE),"#,##0円")&amp;CHAR(10)&amp;VLOOKUP(A127,[7]令和3年度契約状況調査票!$F:$AR,31,FALSE),VLOOKUP(A127,[7]令和3年度契約状況調査票!$F:$AR,31,FALSE))))))))</f>
        <v/>
      </c>
      <c r="P127" s="9" t="str">
        <f>IF(A127="","",VLOOKUP(A127,[7]令和3年度契約状況調査票!$F:$BY,52,FALSE))</f>
        <v/>
      </c>
    </row>
    <row r="128" spans="1:16" ht="67.5" customHeight="1">
      <c r="A128" s="10" t="str">
        <f>IF(MAX([7]令和3年度契約状況調査票!F123:F368)&gt;=ROW()-5,ROW()-5,"")</f>
        <v/>
      </c>
      <c r="B128" s="11" t="str">
        <f>IF(A128="","",VLOOKUP(A128,[7]令和3年度契約状況調査票!$F:$AR,4,FALSE))</f>
        <v/>
      </c>
      <c r="C128" s="12" t="str">
        <f>IF(A128="","",VLOOKUP(A128,[7]令和3年度契約状況調査票!$F:$AR,5,FALSE))</f>
        <v/>
      </c>
      <c r="D128" s="13" t="str">
        <f>IF(A128="","",VLOOKUP(A128,[7]令和3年度契約状況調査票!$F:$AR,8,FALSE))</f>
        <v/>
      </c>
      <c r="E128" s="11" t="str">
        <f>IF(A128="","",VLOOKUP(A128,[7]令和3年度契約状況調査票!$F:$AR,9,FALSE))</f>
        <v/>
      </c>
      <c r="F128" s="14" t="str">
        <f>IF(A128="","",VLOOKUP(A128,[7]令和3年度契約状況調査票!$F:$AR,10,FALSE))</f>
        <v/>
      </c>
      <c r="G128" s="15" t="str">
        <f>IF(A128="","",VLOOKUP(A128,[7]令和3年度契約状況調査票!$F:$AR,30,FALSE))</f>
        <v/>
      </c>
      <c r="H128" s="16" t="str">
        <f>IF(A128="","",IF(VLOOKUP(A128,[7]令和3年度契約状況調査票!$F:$AR,13,FALSE)="他官署で調達手続きを実施のため","他官署で調達手続きを実施のため",IF(VLOOKUP(A128,[7]令和3年度契約状況調査票!$F:$AR,20,FALSE)="②同種の他の契約の予定価格を類推されるおそれがあるため公表しない","同種の他の契約の予定価格を類推されるおそれがあるため公表しない",IF(VLOOKUP(A128,[7]令和3年度契約状況調査票!$F:$AR,20,FALSE)="－","－",IF(VLOOKUP(A128,[7]令和3年度契約状況調査票!$F:$AR,6,FALSE)&lt;&gt;"",TEXT(VLOOKUP(A128,[7]令和3年度契約状況調査票!$F:$AR,13,FALSE),"#,##0円")&amp;CHAR(10)&amp;"(A)",VLOOKUP(A128,[7]令和3年度契約状況調査票!$F:$AR,13,FALSE))))))</f>
        <v/>
      </c>
      <c r="I128" s="16" t="str">
        <f>IF(A128="","",VLOOKUP(A128,[7]令和3年度契約状況調査票!$F:$AR,14,FALSE))</f>
        <v/>
      </c>
      <c r="J128" s="17" t="str">
        <f>IF(A128="","",IF(VLOOKUP(A128,[7]令和3年度契約状況調査票!$F:$AR,13,FALSE)="他官署で調達手続きを実施のため","－",IF(VLOOKUP(A128,[7]令和3年度契約状況調査票!$F:$AR,20,FALSE)="②同種の他の契約の予定価格を類推されるおそれがあるため公表しない","－",IF(VLOOKUP(A128,[7]令和3年度契約状況調査票!$F:$AR,20,FALSE)="－","－",IF(VLOOKUP(A128,[7]令和3年度契約状況調査票!$F:$AR,6,FALSE)&lt;&gt;"",TEXT(VLOOKUP(A128,[7]令和3年度契約状況調査票!$F:$AR,16,FALSE),"#.0%")&amp;CHAR(10)&amp;"(B/A×100)",VLOOKUP(A128,[7]令和3年度契約状況調査票!$F:$AR,16,FALSE))))))</f>
        <v/>
      </c>
      <c r="K128" s="18"/>
      <c r="L128" s="17" t="str">
        <f>IF(A128="","",IF(VLOOKUP(A128,[7]令和3年度契約状況調査票!$F:$AR,26,FALSE)="①公益社団法人","公社",IF(VLOOKUP(A128,[7]令和3年度契約状況調査票!$F:$AR,26,FALSE)="②公益財団法人","公財","")))</f>
        <v/>
      </c>
      <c r="M128" s="17" t="str">
        <f>IF(A128="","",VLOOKUP(A128,[7]令和3年度契約状況調査票!$F:$AR,27,FALSE))</f>
        <v/>
      </c>
      <c r="N128" s="17" t="str">
        <f>IF(A128="","",IF(VLOOKUP(A128,[7]令和3年度契約状況調査票!$F:$AR,27,FALSE)="国所管",VLOOKUP(A128,[7]令和3年度契約状況調査票!$F:$AR,21,FALSE),""))</f>
        <v/>
      </c>
      <c r="O128" s="19" t="str">
        <f>IF(A128="","",IF(AND(Q128="○",P128="分担契約/単価契約"),"単価契約"&amp;CHAR(10)&amp;"予定調達総額 "&amp;TEXT(VLOOKUP(A128,[7]令和3年度契約状況調査票!$F:$AR,15,FALSE),"#,##0円")&amp;"(B)"&amp;CHAR(10)&amp;"分担契約"&amp;CHAR(10)&amp;VLOOKUP(A128,[7]令和3年度契約状況調査票!$F:$AR,31,FALSE),IF(AND(Q128="○",P128="分担契約"),"分担契約"&amp;CHAR(10)&amp;"契約総額 "&amp;TEXT(VLOOKUP(A128,[7]令和3年度契約状況調査票!$F:$AR,15,FALSE),"#,##0円")&amp;"(B)"&amp;CHAR(10)&amp;VLOOKUP(A128,[7]令和3年度契約状況調査票!$F:$AR,31,FALSE),(IF(P128="分担契約/単価契約","単価契約"&amp;CHAR(10)&amp;"予定調達総額 "&amp;TEXT(VLOOKUP(A128,[7]令和3年度契約状況調査票!$F:$AR,15,FALSE),"#,##0円")&amp;CHAR(10)&amp;"分担契約"&amp;CHAR(10)&amp;VLOOKUP(A128,[7]令和3年度契約状況調査票!$F:$AR,31,FALSE),IF(P128="分担契約","分担契約"&amp;CHAR(10)&amp;"契約総額 "&amp;TEXT(VLOOKUP(A128,[7]令和3年度契約状況調査票!$F:$AR,15,FALSE),"#,##0円")&amp;CHAR(10)&amp;VLOOKUP(A128,[7]令和3年度契約状況調査票!$F:$AR,31,FALSE),IF(P128="単価契約","単価契約"&amp;CHAR(10)&amp;"予定調達総額 "&amp;TEXT(VLOOKUP(A128,[7]令和3年度契約状況調査票!$F:$AR,15,FALSE),"#,##0円")&amp;CHAR(10)&amp;VLOOKUP(A128,[7]令和3年度契約状況調査票!$F:$AR,31,FALSE),VLOOKUP(A128,[7]令和3年度契約状況調査票!$F:$AR,31,FALSE))))))))</f>
        <v/>
      </c>
      <c r="P128" s="9" t="str">
        <f>IF(A128="","",VLOOKUP(A128,[7]令和3年度契約状況調査票!$F:$BY,52,FALSE))</f>
        <v/>
      </c>
    </row>
    <row r="129" spans="1:16" ht="60" customHeight="1">
      <c r="A129" s="10" t="str">
        <f>IF(MAX([7]令和3年度契約状況調査票!F124:F369)&gt;=ROW()-5,ROW()-5,"")</f>
        <v/>
      </c>
      <c r="B129" s="11" t="str">
        <f>IF(A129="","",VLOOKUP(A129,[7]令和3年度契約状況調査票!$F:$AR,4,FALSE))</f>
        <v/>
      </c>
      <c r="C129" s="12" t="str">
        <f>IF(A129="","",VLOOKUP(A129,[7]令和3年度契約状況調査票!$F:$AR,5,FALSE))</f>
        <v/>
      </c>
      <c r="D129" s="13" t="str">
        <f>IF(A129="","",VLOOKUP(A129,[7]令和3年度契約状況調査票!$F:$AR,8,FALSE))</f>
        <v/>
      </c>
      <c r="E129" s="11" t="str">
        <f>IF(A129="","",VLOOKUP(A129,[7]令和3年度契約状況調査票!$F:$AR,9,FALSE))</f>
        <v/>
      </c>
      <c r="F129" s="14" t="str">
        <f>IF(A129="","",VLOOKUP(A129,[7]令和3年度契約状況調査票!$F:$AR,10,FALSE))</f>
        <v/>
      </c>
      <c r="G129" s="15" t="str">
        <f>IF(A129="","",VLOOKUP(A129,[7]令和3年度契約状況調査票!$F:$AR,30,FALSE))</f>
        <v/>
      </c>
      <c r="H129" s="16" t="str">
        <f>IF(A129="","",IF(VLOOKUP(A129,[7]令和3年度契約状況調査票!$F:$AR,13,FALSE)="他官署で調達手続きを実施のため","他官署で調達手続きを実施のため",IF(VLOOKUP(A129,[7]令和3年度契約状況調査票!$F:$AR,20,FALSE)="②同種の他の契約の予定価格を類推されるおそれがあるため公表しない","同種の他の契約の予定価格を類推されるおそれがあるため公表しない",IF(VLOOKUP(A129,[7]令和3年度契約状況調査票!$F:$AR,20,FALSE)="－","－",IF(VLOOKUP(A129,[7]令和3年度契約状況調査票!$F:$AR,6,FALSE)&lt;&gt;"",TEXT(VLOOKUP(A129,[7]令和3年度契約状況調査票!$F:$AR,13,FALSE),"#,##0円")&amp;CHAR(10)&amp;"(A)",VLOOKUP(A129,[7]令和3年度契約状況調査票!$F:$AR,13,FALSE))))))</f>
        <v/>
      </c>
      <c r="I129" s="16" t="str">
        <f>IF(A129="","",VLOOKUP(A129,[7]令和3年度契約状況調査票!$F:$AR,14,FALSE))</f>
        <v/>
      </c>
      <c r="J129" s="17" t="str">
        <f>IF(A129="","",IF(VLOOKUP(A129,[7]令和3年度契約状況調査票!$F:$AR,13,FALSE)="他官署で調達手続きを実施のため","－",IF(VLOOKUP(A129,[7]令和3年度契約状況調査票!$F:$AR,20,FALSE)="②同種の他の契約の予定価格を類推されるおそれがあるため公表しない","－",IF(VLOOKUP(A129,[7]令和3年度契約状況調査票!$F:$AR,20,FALSE)="－","－",IF(VLOOKUP(A129,[7]令和3年度契約状況調査票!$F:$AR,6,FALSE)&lt;&gt;"",TEXT(VLOOKUP(A129,[7]令和3年度契約状況調査票!$F:$AR,16,FALSE),"#.0%")&amp;CHAR(10)&amp;"(B/A×100)",VLOOKUP(A129,[7]令和3年度契約状況調査票!$F:$AR,16,FALSE))))))</f>
        <v/>
      </c>
      <c r="K129" s="18"/>
      <c r="L129" s="17" t="str">
        <f>IF(A129="","",IF(VLOOKUP(A129,[7]令和3年度契約状況調査票!$F:$AR,26,FALSE)="①公益社団法人","公社",IF(VLOOKUP(A129,[7]令和3年度契約状況調査票!$F:$AR,26,FALSE)="②公益財団法人","公財","")))</f>
        <v/>
      </c>
      <c r="M129" s="17" t="str">
        <f>IF(A129="","",VLOOKUP(A129,[7]令和3年度契約状況調査票!$F:$AR,27,FALSE))</f>
        <v/>
      </c>
      <c r="N129" s="17" t="str">
        <f>IF(A129="","",IF(VLOOKUP(A129,[7]令和3年度契約状況調査票!$F:$AR,27,FALSE)="国所管",VLOOKUP(A129,[7]令和3年度契約状況調査票!$F:$AR,21,FALSE),""))</f>
        <v/>
      </c>
      <c r="O129" s="19" t="str">
        <f>IF(A129="","",IF(AND(Q129="○",P129="分担契約/単価契約"),"単価契約"&amp;CHAR(10)&amp;"予定調達総額 "&amp;TEXT(VLOOKUP(A129,[7]令和3年度契約状況調査票!$F:$AR,15,FALSE),"#,##0円")&amp;"(B)"&amp;CHAR(10)&amp;"分担契約"&amp;CHAR(10)&amp;VLOOKUP(A129,[7]令和3年度契約状況調査票!$F:$AR,31,FALSE),IF(AND(Q129="○",P129="分担契約"),"分担契約"&amp;CHAR(10)&amp;"契約総額 "&amp;TEXT(VLOOKUP(A129,[7]令和3年度契約状況調査票!$F:$AR,15,FALSE),"#,##0円")&amp;"(B)"&amp;CHAR(10)&amp;VLOOKUP(A129,[7]令和3年度契約状況調査票!$F:$AR,31,FALSE),(IF(P129="分担契約/単価契約","単価契約"&amp;CHAR(10)&amp;"予定調達総額 "&amp;TEXT(VLOOKUP(A129,[7]令和3年度契約状況調査票!$F:$AR,15,FALSE),"#,##0円")&amp;CHAR(10)&amp;"分担契約"&amp;CHAR(10)&amp;VLOOKUP(A129,[7]令和3年度契約状況調査票!$F:$AR,31,FALSE),IF(P129="分担契約","分担契約"&amp;CHAR(10)&amp;"契約総額 "&amp;TEXT(VLOOKUP(A129,[7]令和3年度契約状況調査票!$F:$AR,15,FALSE),"#,##0円")&amp;CHAR(10)&amp;VLOOKUP(A129,[7]令和3年度契約状況調査票!$F:$AR,31,FALSE),IF(P129="単価契約","単価契約"&amp;CHAR(10)&amp;"予定調達総額 "&amp;TEXT(VLOOKUP(A129,[7]令和3年度契約状況調査票!$F:$AR,15,FALSE),"#,##0円")&amp;CHAR(10)&amp;VLOOKUP(A129,[7]令和3年度契約状況調査票!$F:$AR,31,FALSE),VLOOKUP(A129,[7]令和3年度契約状況調査票!$F:$AR,31,FALSE))))))))</f>
        <v/>
      </c>
      <c r="P129" s="9" t="str">
        <f>IF(A129="","",VLOOKUP(A129,[7]令和3年度契約状況調査票!$F:$BY,52,FALSE))</f>
        <v/>
      </c>
    </row>
    <row r="130" spans="1:16" ht="60" customHeight="1">
      <c r="A130" s="10" t="str">
        <f>IF(MAX([7]令和3年度契約状況調査票!F125:F370)&gt;=ROW()-5,ROW()-5,"")</f>
        <v/>
      </c>
      <c r="B130" s="11" t="str">
        <f>IF(A130="","",VLOOKUP(A130,[7]令和3年度契約状況調査票!$F:$AR,4,FALSE))</f>
        <v/>
      </c>
      <c r="C130" s="12" t="str">
        <f>IF(A130="","",VLOOKUP(A130,[7]令和3年度契約状況調査票!$F:$AR,5,FALSE))</f>
        <v/>
      </c>
      <c r="D130" s="13" t="str">
        <f>IF(A130="","",VLOOKUP(A130,[7]令和3年度契約状況調査票!$F:$AR,8,FALSE))</f>
        <v/>
      </c>
      <c r="E130" s="11" t="str">
        <f>IF(A130="","",VLOOKUP(A130,[7]令和3年度契約状況調査票!$F:$AR,9,FALSE))</f>
        <v/>
      </c>
      <c r="F130" s="14" t="str">
        <f>IF(A130="","",VLOOKUP(A130,[7]令和3年度契約状況調査票!$F:$AR,10,FALSE))</f>
        <v/>
      </c>
      <c r="G130" s="15" t="str">
        <f>IF(A130="","",VLOOKUP(A130,[7]令和3年度契約状況調査票!$F:$AR,30,FALSE))</f>
        <v/>
      </c>
      <c r="H130" s="16" t="str">
        <f>IF(A130="","",IF(VLOOKUP(A130,[7]令和3年度契約状況調査票!$F:$AR,13,FALSE)="他官署で調達手続きを実施のため","他官署で調達手続きを実施のため",IF(VLOOKUP(A130,[7]令和3年度契約状況調査票!$F:$AR,20,FALSE)="②同種の他の契約の予定価格を類推されるおそれがあるため公表しない","同種の他の契約の予定価格を類推されるおそれがあるため公表しない",IF(VLOOKUP(A130,[7]令和3年度契約状況調査票!$F:$AR,20,FALSE)="－","－",IF(VLOOKUP(A130,[7]令和3年度契約状況調査票!$F:$AR,6,FALSE)&lt;&gt;"",TEXT(VLOOKUP(A130,[7]令和3年度契約状況調査票!$F:$AR,13,FALSE),"#,##0円")&amp;CHAR(10)&amp;"(A)",VLOOKUP(A130,[7]令和3年度契約状況調査票!$F:$AR,13,FALSE))))))</f>
        <v/>
      </c>
      <c r="I130" s="16" t="str">
        <f>IF(A130="","",VLOOKUP(A130,[7]令和3年度契約状況調査票!$F:$AR,14,FALSE))</f>
        <v/>
      </c>
      <c r="J130" s="17" t="str">
        <f>IF(A130="","",IF(VLOOKUP(A130,[7]令和3年度契約状況調査票!$F:$AR,13,FALSE)="他官署で調達手続きを実施のため","－",IF(VLOOKUP(A130,[7]令和3年度契約状況調査票!$F:$AR,20,FALSE)="②同種の他の契約の予定価格を類推されるおそれがあるため公表しない","－",IF(VLOOKUP(A130,[7]令和3年度契約状況調査票!$F:$AR,20,FALSE)="－","－",IF(VLOOKUP(A130,[7]令和3年度契約状況調査票!$F:$AR,6,FALSE)&lt;&gt;"",TEXT(VLOOKUP(A130,[7]令和3年度契約状況調査票!$F:$AR,16,FALSE),"#.0%")&amp;CHAR(10)&amp;"(B/A×100)",VLOOKUP(A130,[7]令和3年度契約状況調査票!$F:$AR,16,FALSE))))))</f>
        <v/>
      </c>
      <c r="K130" s="18"/>
      <c r="L130" s="17" t="str">
        <f>IF(A130="","",IF(VLOOKUP(A130,[7]令和3年度契約状況調査票!$F:$AR,26,FALSE)="①公益社団法人","公社",IF(VLOOKUP(A130,[7]令和3年度契約状況調査票!$F:$AR,26,FALSE)="②公益財団法人","公財","")))</f>
        <v/>
      </c>
      <c r="M130" s="17" t="str">
        <f>IF(A130="","",VLOOKUP(A130,[7]令和3年度契約状況調査票!$F:$AR,27,FALSE))</f>
        <v/>
      </c>
      <c r="N130" s="17" t="str">
        <f>IF(A130="","",IF(VLOOKUP(A130,[7]令和3年度契約状況調査票!$F:$AR,27,FALSE)="国所管",VLOOKUP(A130,[7]令和3年度契約状況調査票!$F:$AR,21,FALSE),""))</f>
        <v/>
      </c>
      <c r="O130" s="19" t="str">
        <f>IF(A130="","",IF(AND(Q130="○",P130="分担契約/単価契約"),"単価契約"&amp;CHAR(10)&amp;"予定調達総額 "&amp;TEXT(VLOOKUP(A130,[7]令和3年度契約状況調査票!$F:$AR,15,FALSE),"#,##0円")&amp;"(B)"&amp;CHAR(10)&amp;"分担契約"&amp;CHAR(10)&amp;VLOOKUP(A130,[7]令和3年度契約状況調査票!$F:$AR,31,FALSE),IF(AND(Q130="○",P130="分担契約"),"分担契約"&amp;CHAR(10)&amp;"契約総額 "&amp;TEXT(VLOOKUP(A130,[7]令和3年度契約状況調査票!$F:$AR,15,FALSE),"#,##0円")&amp;"(B)"&amp;CHAR(10)&amp;VLOOKUP(A130,[7]令和3年度契約状況調査票!$F:$AR,31,FALSE),(IF(P130="分担契約/単価契約","単価契約"&amp;CHAR(10)&amp;"予定調達総額 "&amp;TEXT(VLOOKUP(A130,[7]令和3年度契約状況調査票!$F:$AR,15,FALSE),"#,##0円")&amp;CHAR(10)&amp;"分担契約"&amp;CHAR(10)&amp;VLOOKUP(A130,[7]令和3年度契約状況調査票!$F:$AR,31,FALSE),IF(P130="分担契約","分担契約"&amp;CHAR(10)&amp;"契約総額 "&amp;TEXT(VLOOKUP(A130,[7]令和3年度契約状況調査票!$F:$AR,15,FALSE),"#,##0円")&amp;CHAR(10)&amp;VLOOKUP(A130,[7]令和3年度契約状況調査票!$F:$AR,31,FALSE),IF(P130="単価契約","単価契約"&amp;CHAR(10)&amp;"予定調達総額 "&amp;TEXT(VLOOKUP(A130,[7]令和3年度契約状況調査票!$F:$AR,15,FALSE),"#,##0円")&amp;CHAR(10)&amp;VLOOKUP(A130,[7]令和3年度契約状況調査票!$F:$AR,31,FALSE),VLOOKUP(A130,[7]令和3年度契約状況調査票!$F:$AR,31,FALSE))))))))</f>
        <v/>
      </c>
      <c r="P130" s="9" t="str">
        <f>IF(A130="","",VLOOKUP(A130,[7]令和3年度契約状況調査票!$F:$BY,52,FALSE))</f>
        <v/>
      </c>
    </row>
    <row r="131" spans="1:16" ht="67.5" customHeight="1">
      <c r="A131" s="10" t="str">
        <f>IF(MAX([7]令和3年度契約状況調査票!F126:F371)&gt;=ROW()-5,ROW()-5,"")</f>
        <v/>
      </c>
      <c r="B131" s="11" t="str">
        <f>IF(A131="","",VLOOKUP(A131,[7]令和3年度契約状況調査票!$F:$AR,4,FALSE))</f>
        <v/>
      </c>
      <c r="C131" s="12" t="str">
        <f>IF(A131="","",VLOOKUP(A131,[7]令和3年度契約状況調査票!$F:$AR,5,FALSE))</f>
        <v/>
      </c>
      <c r="D131" s="13" t="str">
        <f>IF(A131="","",VLOOKUP(A131,[7]令和3年度契約状況調査票!$F:$AR,8,FALSE))</f>
        <v/>
      </c>
      <c r="E131" s="11" t="str">
        <f>IF(A131="","",VLOOKUP(A131,[7]令和3年度契約状況調査票!$F:$AR,9,FALSE))</f>
        <v/>
      </c>
      <c r="F131" s="14" t="str">
        <f>IF(A131="","",VLOOKUP(A131,[7]令和3年度契約状況調査票!$F:$AR,10,FALSE))</f>
        <v/>
      </c>
      <c r="G131" s="15" t="str">
        <f>IF(A131="","",VLOOKUP(A131,[7]令和3年度契約状況調査票!$F:$AR,30,FALSE))</f>
        <v/>
      </c>
      <c r="H131" s="16" t="str">
        <f>IF(A131="","",IF(VLOOKUP(A131,[7]令和3年度契約状況調査票!$F:$AR,13,FALSE)="他官署で調達手続きを実施のため","他官署で調達手続きを実施のため",IF(VLOOKUP(A131,[7]令和3年度契約状況調査票!$F:$AR,20,FALSE)="②同種の他の契約の予定価格を類推されるおそれがあるため公表しない","同種の他の契約の予定価格を類推されるおそれがあるため公表しない",IF(VLOOKUP(A131,[7]令和3年度契約状況調査票!$F:$AR,20,FALSE)="－","－",IF(VLOOKUP(A131,[7]令和3年度契約状況調査票!$F:$AR,6,FALSE)&lt;&gt;"",TEXT(VLOOKUP(A131,[7]令和3年度契約状況調査票!$F:$AR,13,FALSE),"#,##0円")&amp;CHAR(10)&amp;"(A)",VLOOKUP(A131,[7]令和3年度契約状況調査票!$F:$AR,13,FALSE))))))</f>
        <v/>
      </c>
      <c r="I131" s="16" t="str">
        <f>IF(A131="","",VLOOKUP(A131,[7]令和3年度契約状況調査票!$F:$AR,14,FALSE))</f>
        <v/>
      </c>
      <c r="J131" s="17" t="str">
        <f>IF(A131="","",IF(VLOOKUP(A131,[7]令和3年度契約状況調査票!$F:$AR,13,FALSE)="他官署で調達手続きを実施のため","－",IF(VLOOKUP(A131,[7]令和3年度契約状況調査票!$F:$AR,20,FALSE)="②同種の他の契約の予定価格を類推されるおそれがあるため公表しない","－",IF(VLOOKUP(A131,[7]令和3年度契約状況調査票!$F:$AR,20,FALSE)="－","－",IF(VLOOKUP(A131,[7]令和3年度契約状況調査票!$F:$AR,6,FALSE)&lt;&gt;"",TEXT(VLOOKUP(A131,[7]令和3年度契約状況調査票!$F:$AR,16,FALSE),"#.0%")&amp;CHAR(10)&amp;"(B/A×100)",VLOOKUP(A131,[7]令和3年度契約状況調査票!$F:$AR,16,FALSE))))))</f>
        <v/>
      </c>
      <c r="K131" s="18"/>
      <c r="L131" s="17" t="str">
        <f>IF(A131="","",IF(VLOOKUP(A131,[7]令和3年度契約状況調査票!$F:$AR,26,FALSE)="①公益社団法人","公社",IF(VLOOKUP(A131,[7]令和3年度契約状況調査票!$F:$AR,26,FALSE)="②公益財団法人","公財","")))</f>
        <v/>
      </c>
      <c r="M131" s="17" t="str">
        <f>IF(A131="","",VLOOKUP(A131,[7]令和3年度契約状況調査票!$F:$AR,27,FALSE))</f>
        <v/>
      </c>
      <c r="N131" s="17" t="str">
        <f>IF(A131="","",IF(VLOOKUP(A131,[7]令和3年度契約状況調査票!$F:$AR,27,FALSE)="国所管",VLOOKUP(A131,[7]令和3年度契約状況調査票!$F:$AR,21,FALSE),""))</f>
        <v/>
      </c>
      <c r="O131" s="19" t="str">
        <f>IF(A131="","",IF(AND(Q131="○",P131="分担契約/単価契約"),"単価契約"&amp;CHAR(10)&amp;"予定調達総額 "&amp;TEXT(VLOOKUP(A131,[7]令和3年度契約状況調査票!$F:$AR,15,FALSE),"#,##0円")&amp;"(B)"&amp;CHAR(10)&amp;"分担契約"&amp;CHAR(10)&amp;VLOOKUP(A131,[7]令和3年度契約状況調査票!$F:$AR,31,FALSE),IF(AND(Q131="○",P131="分担契約"),"分担契約"&amp;CHAR(10)&amp;"契約総額 "&amp;TEXT(VLOOKUP(A131,[7]令和3年度契約状況調査票!$F:$AR,15,FALSE),"#,##0円")&amp;"(B)"&amp;CHAR(10)&amp;VLOOKUP(A131,[7]令和3年度契約状況調査票!$F:$AR,31,FALSE),(IF(P131="分担契約/単価契約","単価契約"&amp;CHAR(10)&amp;"予定調達総額 "&amp;TEXT(VLOOKUP(A131,[7]令和3年度契約状況調査票!$F:$AR,15,FALSE),"#,##0円")&amp;CHAR(10)&amp;"分担契約"&amp;CHAR(10)&amp;VLOOKUP(A131,[7]令和3年度契約状況調査票!$F:$AR,31,FALSE),IF(P131="分担契約","分担契約"&amp;CHAR(10)&amp;"契約総額 "&amp;TEXT(VLOOKUP(A131,[7]令和3年度契約状況調査票!$F:$AR,15,FALSE),"#,##0円")&amp;CHAR(10)&amp;VLOOKUP(A131,[7]令和3年度契約状況調査票!$F:$AR,31,FALSE),IF(P131="単価契約","単価契約"&amp;CHAR(10)&amp;"予定調達総額 "&amp;TEXT(VLOOKUP(A131,[7]令和3年度契約状況調査票!$F:$AR,15,FALSE),"#,##0円")&amp;CHAR(10)&amp;VLOOKUP(A131,[7]令和3年度契約状況調査票!$F:$AR,31,FALSE),VLOOKUP(A131,[7]令和3年度契約状況調査票!$F:$AR,31,FALSE))))))))</f>
        <v/>
      </c>
      <c r="P131" s="9" t="str">
        <f>IF(A131="","",VLOOKUP(A131,[7]令和3年度契約状況調査票!$F:$BY,52,FALSE))</f>
        <v/>
      </c>
    </row>
    <row r="132" spans="1:16" ht="60" customHeight="1">
      <c r="A132" s="10" t="str">
        <f>IF(MAX([7]令和3年度契約状況調査票!F127:F372)&gt;=ROW()-5,ROW()-5,"")</f>
        <v/>
      </c>
      <c r="B132" s="11" t="str">
        <f>IF(A132="","",VLOOKUP(A132,[7]令和3年度契約状況調査票!$F:$AR,4,FALSE))</f>
        <v/>
      </c>
      <c r="C132" s="12" t="str">
        <f>IF(A132="","",VLOOKUP(A132,[7]令和3年度契約状況調査票!$F:$AR,5,FALSE))</f>
        <v/>
      </c>
      <c r="D132" s="13" t="str">
        <f>IF(A132="","",VLOOKUP(A132,[7]令和3年度契約状況調査票!$F:$AR,8,FALSE))</f>
        <v/>
      </c>
      <c r="E132" s="11" t="str">
        <f>IF(A132="","",VLOOKUP(A132,[7]令和3年度契約状況調査票!$F:$AR,9,FALSE))</f>
        <v/>
      </c>
      <c r="F132" s="14" t="str">
        <f>IF(A132="","",VLOOKUP(A132,[7]令和3年度契約状況調査票!$F:$AR,10,FALSE))</f>
        <v/>
      </c>
      <c r="G132" s="15" t="str">
        <f>IF(A132="","",VLOOKUP(A132,[7]令和3年度契約状況調査票!$F:$AR,30,FALSE))</f>
        <v/>
      </c>
      <c r="H132" s="16" t="str">
        <f>IF(A132="","",IF(VLOOKUP(A132,[7]令和3年度契約状況調査票!$F:$AR,13,FALSE)="他官署で調達手続きを実施のため","他官署で調達手続きを実施のため",IF(VLOOKUP(A132,[7]令和3年度契約状況調査票!$F:$AR,20,FALSE)="②同種の他の契約の予定価格を類推されるおそれがあるため公表しない","同種の他の契約の予定価格を類推されるおそれがあるため公表しない",IF(VLOOKUP(A132,[7]令和3年度契約状況調査票!$F:$AR,20,FALSE)="－","－",IF(VLOOKUP(A132,[7]令和3年度契約状況調査票!$F:$AR,6,FALSE)&lt;&gt;"",TEXT(VLOOKUP(A132,[7]令和3年度契約状況調査票!$F:$AR,13,FALSE),"#,##0円")&amp;CHAR(10)&amp;"(A)",VLOOKUP(A132,[7]令和3年度契約状況調査票!$F:$AR,13,FALSE))))))</f>
        <v/>
      </c>
      <c r="I132" s="16" t="str">
        <f>IF(A132="","",VLOOKUP(A132,[7]令和3年度契約状況調査票!$F:$AR,14,FALSE))</f>
        <v/>
      </c>
      <c r="J132" s="17" t="str">
        <f>IF(A132="","",IF(VLOOKUP(A132,[7]令和3年度契約状況調査票!$F:$AR,13,FALSE)="他官署で調達手続きを実施のため","－",IF(VLOOKUP(A132,[7]令和3年度契約状況調査票!$F:$AR,20,FALSE)="②同種の他の契約の予定価格を類推されるおそれがあるため公表しない","－",IF(VLOOKUP(A132,[7]令和3年度契約状況調査票!$F:$AR,20,FALSE)="－","－",IF(VLOOKUP(A132,[7]令和3年度契約状況調査票!$F:$AR,6,FALSE)&lt;&gt;"",TEXT(VLOOKUP(A132,[7]令和3年度契約状況調査票!$F:$AR,16,FALSE),"#.0%")&amp;CHAR(10)&amp;"(B/A×100)",VLOOKUP(A132,[7]令和3年度契約状況調査票!$F:$AR,16,FALSE))))))</f>
        <v/>
      </c>
      <c r="K132" s="18"/>
      <c r="L132" s="17" t="str">
        <f>IF(A132="","",IF(VLOOKUP(A132,[7]令和3年度契約状況調査票!$F:$AR,26,FALSE)="①公益社団法人","公社",IF(VLOOKUP(A132,[7]令和3年度契約状況調査票!$F:$AR,26,FALSE)="②公益財団法人","公財","")))</f>
        <v/>
      </c>
      <c r="M132" s="17" t="str">
        <f>IF(A132="","",VLOOKUP(A132,[7]令和3年度契約状況調査票!$F:$AR,27,FALSE))</f>
        <v/>
      </c>
      <c r="N132" s="17" t="str">
        <f>IF(A132="","",IF(VLOOKUP(A132,[7]令和3年度契約状況調査票!$F:$AR,27,FALSE)="国所管",VLOOKUP(A132,[7]令和3年度契約状況調査票!$F:$AR,21,FALSE),""))</f>
        <v/>
      </c>
      <c r="O132" s="19" t="str">
        <f>IF(A132="","",IF(AND(Q132="○",P132="分担契約/単価契約"),"単価契約"&amp;CHAR(10)&amp;"予定調達総額 "&amp;TEXT(VLOOKUP(A132,[7]令和3年度契約状況調査票!$F:$AR,15,FALSE),"#,##0円")&amp;"(B)"&amp;CHAR(10)&amp;"分担契約"&amp;CHAR(10)&amp;VLOOKUP(A132,[7]令和3年度契約状況調査票!$F:$AR,31,FALSE),IF(AND(Q132="○",P132="分担契約"),"分担契約"&amp;CHAR(10)&amp;"契約総額 "&amp;TEXT(VLOOKUP(A132,[7]令和3年度契約状況調査票!$F:$AR,15,FALSE),"#,##0円")&amp;"(B)"&amp;CHAR(10)&amp;VLOOKUP(A132,[7]令和3年度契約状況調査票!$F:$AR,31,FALSE),(IF(P132="分担契約/単価契約","単価契約"&amp;CHAR(10)&amp;"予定調達総額 "&amp;TEXT(VLOOKUP(A132,[7]令和3年度契約状況調査票!$F:$AR,15,FALSE),"#,##0円")&amp;CHAR(10)&amp;"分担契約"&amp;CHAR(10)&amp;VLOOKUP(A132,[7]令和3年度契約状況調査票!$F:$AR,31,FALSE),IF(P132="分担契約","分担契約"&amp;CHAR(10)&amp;"契約総額 "&amp;TEXT(VLOOKUP(A132,[7]令和3年度契約状況調査票!$F:$AR,15,FALSE),"#,##0円")&amp;CHAR(10)&amp;VLOOKUP(A132,[7]令和3年度契約状況調査票!$F:$AR,31,FALSE),IF(P132="単価契約","単価契約"&amp;CHAR(10)&amp;"予定調達総額 "&amp;TEXT(VLOOKUP(A132,[7]令和3年度契約状況調査票!$F:$AR,15,FALSE),"#,##0円")&amp;CHAR(10)&amp;VLOOKUP(A132,[7]令和3年度契約状況調査票!$F:$AR,31,FALSE),VLOOKUP(A132,[7]令和3年度契約状況調査票!$F:$AR,31,FALSE))))))))</f>
        <v/>
      </c>
      <c r="P132" s="9" t="str">
        <f>IF(A132="","",VLOOKUP(A132,[7]令和3年度契約状況調査票!$F:$BY,52,FALSE))</f>
        <v/>
      </c>
    </row>
    <row r="133" spans="1:16" ht="60" customHeight="1">
      <c r="A133" s="10" t="str">
        <f>IF(MAX([7]令和3年度契約状況調査票!F128:F373)&gt;=ROW()-5,ROW()-5,"")</f>
        <v/>
      </c>
      <c r="B133" s="11" t="str">
        <f>IF(A133="","",VLOOKUP(A133,[7]令和3年度契約状況調査票!$F:$AR,4,FALSE))</f>
        <v/>
      </c>
      <c r="C133" s="12" t="str">
        <f>IF(A133="","",VLOOKUP(A133,[7]令和3年度契約状況調査票!$F:$AR,5,FALSE))</f>
        <v/>
      </c>
      <c r="D133" s="13" t="str">
        <f>IF(A133="","",VLOOKUP(A133,[7]令和3年度契約状況調査票!$F:$AR,8,FALSE))</f>
        <v/>
      </c>
      <c r="E133" s="11" t="str">
        <f>IF(A133="","",VLOOKUP(A133,[7]令和3年度契約状況調査票!$F:$AR,9,FALSE))</f>
        <v/>
      </c>
      <c r="F133" s="14" t="str">
        <f>IF(A133="","",VLOOKUP(A133,[7]令和3年度契約状況調査票!$F:$AR,10,FALSE))</f>
        <v/>
      </c>
      <c r="G133" s="15" t="str">
        <f>IF(A133="","",VLOOKUP(A133,[7]令和3年度契約状況調査票!$F:$AR,30,FALSE))</f>
        <v/>
      </c>
      <c r="H133" s="16" t="str">
        <f>IF(A133="","",IF(VLOOKUP(A133,[7]令和3年度契約状況調査票!$F:$AR,13,FALSE)="他官署で調達手続きを実施のため","他官署で調達手続きを実施のため",IF(VLOOKUP(A133,[7]令和3年度契約状況調査票!$F:$AR,20,FALSE)="②同種の他の契約の予定価格を類推されるおそれがあるため公表しない","同種の他の契約の予定価格を類推されるおそれがあるため公表しない",IF(VLOOKUP(A133,[7]令和3年度契約状況調査票!$F:$AR,20,FALSE)="－","－",IF(VLOOKUP(A133,[7]令和3年度契約状況調査票!$F:$AR,6,FALSE)&lt;&gt;"",TEXT(VLOOKUP(A133,[7]令和3年度契約状況調査票!$F:$AR,13,FALSE),"#,##0円")&amp;CHAR(10)&amp;"(A)",VLOOKUP(A133,[7]令和3年度契約状況調査票!$F:$AR,13,FALSE))))))</f>
        <v/>
      </c>
      <c r="I133" s="16" t="str">
        <f>IF(A133="","",VLOOKUP(A133,[7]令和3年度契約状況調査票!$F:$AR,14,FALSE))</f>
        <v/>
      </c>
      <c r="J133" s="17" t="str">
        <f>IF(A133="","",IF(VLOOKUP(A133,[7]令和3年度契約状況調査票!$F:$AR,13,FALSE)="他官署で調達手続きを実施のため","－",IF(VLOOKUP(A133,[7]令和3年度契約状況調査票!$F:$AR,20,FALSE)="②同種の他の契約の予定価格を類推されるおそれがあるため公表しない","－",IF(VLOOKUP(A133,[7]令和3年度契約状況調査票!$F:$AR,20,FALSE)="－","－",IF(VLOOKUP(A133,[7]令和3年度契約状況調査票!$F:$AR,6,FALSE)&lt;&gt;"",TEXT(VLOOKUP(A133,[7]令和3年度契約状況調査票!$F:$AR,16,FALSE),"#.0%")&amp;CHAR(10)&amp;"(B/A×100)",VLOOKUP(A133,[7]令和3年度契約状況調査票!$F:$AR,16,FALSE))))))</f>
        <v/>
      </c>
      <c r="K133" s="18"/>
      <c r="L133" s="17" t="str">
        <f>IF(A133="","",IF(VLOOKUP(A133,[7]令和3年度契約状況調査票!$F:$AR,26,FALSE)="①公益社団法人","公社",IF(VLOOKUP(A133,[7]令和3年度契約状況調査票!$F:$AR,26,FALSE)="②公益財団法人","公財","")))</f>
        <v/>
      </c>
      <c r="M133" s="17" t="str">
        <f>IF(A133="","",VLOOKUP(A133,[7]令和3年度契約状況調査票!$F:$AR,27,FALSE))</f>
        <v/>
      </c>
      <c r="N133" s="17" t="str">
        <f>IF(A133="","",IF(VLOOKUP(A133,[7]令和3年度契約状況調査票!$F:$AR,27,FALSE)="国所管",VLOOKUP(A133,[7]令和3年度契約状況調査票!$F:$AR,21,FALSE),""))</f>
        <v/>
      </c>
      <c r="O133" s="19" t="str">
        <f>IF(A133="","",IF(AND(Q133="○",P133="分担契約/単価契約"),"単価契約"&amp;CHAR(10)&amp;"予定調達総額 "&amp;TEXT(VLOOKUP(A133,[7]令和3年度契約状況調査票!$F:$AR,15,FALSE),"#,##0円")&amp;"(B)"&amp;CHAR(10)&amp;"分担契約"&amp;CHAR(10)&amp;VLOOKUP(A133,[7]令和3年度契約状況調査票!$F:$AR,31,FALSE),IF(AND(Q133="○",P133="分担契約"),"分担契約"&amp;CHAR(10)&amp;"契約総額 "&amp;TEXT(VLOOKUP(A133,[7]令和3年度契約状況調査票!$F:$AR,15,FALSE),"#,##0円")&amp;"(B)"&amp;CHAR(10)&amp;VLOOKUP(A133,[7]令和3年度契約状況調査票!$F:$AR,31,FALSE),(IF(P133="分担契約/単価契約","単価契約"&amp;CHAR(10)&amp;"予定調達総額 "&amp;TEXT(VLOOKUP(A133,[7]令和3年度契約状況調査票!$F:$AR,15,FALSE),"#,##0円")&amp;CHAR(10)&amp;"分担契約"&amp;CHAR(10)&amp;VLOOKUP(A133,[7]令和3年度契約状況調査票!$F:$AR,31,FALSE),IF(P133="分担契約","分担契約"&amp;CHAR(10)&amp;"契約総額 "&amp;TEXT(VLOOKUP(A133,[7]令和3年度契約状況調査票!$F:$AR,15,FALSE),"#,##0円")&amp;CHAR(10)&amp;VLOOKUP(A133,[7]令和3年度契約状況調査票!$F:$AR,31,FALSE),IF(P133="単価契約","単価契約"&amp;CHAR(10)&amp;"予定調達総額 "&amp;TEXT(VLOOKUP(A133,[7]令和3年度契約状況調査票!$F:$AR,15,FALSE),"#,##0円")&amp;CHAR(10)&amp;VLOOKUP(A133,[7]令和3年度契約状況調査票!$F:$AR,31,FALSE),VLOOKUP(A133,[7]令和3年度契約状況調査票!$F:$AR,31,FALSE))))))))</f>
        <v/>
      </c>
      <c r="P133" s="9" t="str">
        <f>IF(A133="","",VLOOKUP(A133,[7]令和3年度契約状況調査票!$F:$BY,52,FALSE))</f>
        <v/>
      </c>
    </row>
    <row r="134" spans="1:16" ht="60" customHeight="1">
      <c r="A134" s="10" t="str">
        <f>IF(MAX([7]令和3年度契約状況調査票!F129:F374)&gt;=ROW()-5,ROW()-5,"")</f>
        <v/>
      </c>
      <c r="B134" s="11" t="str">
        <f>IF(A134="","",VLOOKUP(A134,[7]令和3年度契約状況調査票!$F:$AR,4,FALSE))</f>
        <v/>
      </c>
      <c r="C134" s="12" t="str">
        <f>IF(A134="","",VLOOKUP(A134,[7]令和3年度契約状況調査票!$F:$AR,5,FALSE))</f>
        <v/>
      </c>
      <c r="D134" s="13" t="str">
        <f>IF(A134="","",VLOOKUP(A134,[7]令和3年度契約状況調査票!$F:$AR,8,FALSE))</f>
        <v/>
      </c>
      <c r="E134" s="11" t="str">
        <f>IF(A134="","",VLOOKUP(A134,[7]令和3年度契約状況調査票!$F:$AR,9,FALSE))</f>
        <v/>
      </c>
      <c r="F134" s="14" t="str">
        <f>IF(A134="","",VLOOKUP(A134,[7]令和3年度契約状況調査票!$F:$AR,10,FALSE))</f>
        <v/>
      </c>
      <c r="G134" s="15" t="str">
        <f>IF(A134="","",VLOOKUP(A134,[7]令和3年度契約状況調査票!$F:$AR,30,FALSE))</f>
        <v/>
      </c>
      <c r="H134" s="16" t="str">
        <f>IF(A134="","",IF(VLOOKUP(A134,[7]令和3年度契約状況調査票!$F:$AR,13,FALSE)="他官署で調達手続きを実施のため","他官署で調達手続きを実施のため",IF(VLOOKUP(A134,[7]令和3年度契約状況調査票!$F:$AR,20,FALSE)="②同種の他の契約の予定価格を類推されるおそれがあるため公表しない","同種の他の契約の予定価格を類推されるおそれがあるため公表しない",IF(VLOOKUP(A134,[7]令和3年度契約状況調査票!$F:$AR,20,FALSE)="－","－",IF(VLOOKUP(A134,[7]令和3年度契約状況調査票!$F:$AR,6,FALSE)&lt;&gt;"",TEXT(VLOOKUP(A134,[7]令和3年度契約状況調査票!$F:$AR,13,FALSE),"#,##0円")&amp;CHAR(10)&amp;"(A)",VLOOKUP(A134,[7]令和3年度契約状況調査票!$F:$AR,13,FALSE))))))</f>
        <v/>
      </c>
      <c r="I134" s="16" t="str">
        <f>IF(A134="","",VLOOKUP(A134,[7]令和3年度契約状況調査票!$F:$AR,14,FALSE))</f>
        <v/>
      </c>
      <c r="J134" s="17" t="str">
        <f>IF(A134="","",IF(VLOOKUP(A134,[7]令和3年度契約状況調査票!$F:$AR,13,FALSE)="他官署で調達手続きを実施のため","－",IF(VLOOKUP(A134,[7]令和3年度契約状況調査票!$F:$AR,20,FALSE)="②同種の他の契約の予定価格を類推されるおそれがあるため公表しない","－",IF(VLOOKUP(A134,[7]令和3年度契約状況調査票!$F:$AR,20,FALSE)="－","－",IF(VLOOKUP(A134,[7]令和3年度契約状況調査票!$F:$AR,6,FALSE)&lt;&gt;"",TEXT(VLOOKUP(A134,[7]令和3年度契約状況調査票!$F:$AR,16,FALSE),"#.0%")&amp;CHAR(10)&amp;"(B/A×100)",VLOOKUP(A134,[7]令和3年度契約状況調査票!$F:$AR,16,FALSE))))))</f>
        <v/>
      </c>
      <c r="K134" s="18"/>
      <c r="L134" s="17" t="str">
        <f>IF(A134="","",IF(VLOOKUP(A134,[7]令和3年度契約状況調査票!$F:$AR,26,FALSE)="①公益社団法人","公社",IF(VLOOKUP(A134,[7]令和3年度契約状況調査票!$F:$AR,26,FALSE)="②公益財団法人","公財","")))</f>
        <v/>
      </c>
      <c r="M134" s="17" t="str">
        <f>IF(A134="","",VLOOKUP(A134,[7]令和3年度契約状況調査票!$F:$AR,27,FALSE))</f>
        <v/>
      </c>
      <c r="N134" s="17" t="str">
        <f>IF(A134="","",IF(VLOOKUP(A134,[7]令和3年度契約状況調査票!$F:$AR,27,FALSE)="国所管",VLOOKUP(A134,[7]令和3年度契約状況調査票!$F:$AR,21,FALSE),""))</f>
        <v/>
      </c>
      <c r="O134" s="19" t="str">
        <f>IF(A134="","",IF(AND(Q134="○",P134="分担契約/単価契約"),"単価契約"&amp;CHAR(10)&amp;"予定調達総額 "&amp;TEXT(VLOOKUP(A134,[7]令和3年度契約状況調査票!$F:$AR,15,FALSE),"#,##0円")&amp;"(B)"&amp;CHAR(10)&amp;"分担契約"&amp;CHAR(10)&amp;VLOOKUP(A134,[7]令和3年度契約状況調査票!$F:$AR,31,FALSE),IF(AND(Q134="○",P134="分担契約"),"分担契約"&amp;CHAR(10)&amp;"契約総額 "&amp;TEXT(VLOOKUP(A134,[7]令和3年度契約状況調査票!$F:$AR,15,FALSE),"#,##0円")&amp;"(B)"&amp;CHAR(10)&amp;VLOOKUP(A134,[7]令和3年度契約状況調査票!$F:$AR,31,FALSE),(IF(P134="分担契約/単価契約","単価契約"&amp;CHAR(10)&amp;"予定調達総額 "&amp;TEXT(VLOOKUP(A134,[7]令和3年度契約状況調査票!$F:$AR,15,FALSE),"#,##0円")&amp;CHAR(10)&amp;"分担契約"&amp;CHAR(10)&amp;VLOOKUP(A134,[7]令和3年度契約状況調査票!$F:$AR,31,FALSE),IF(P134="分担契約","分担契約"&amp;CHAR(10)&amp;"契約総額 "&amp;TEXT(VLOOKUP(A134,[7]令和3年度契約状況調査票!$F:$AR,15,FALSE),"#,##0円")&amp;CHAR(10)&amp;VLOOKUP(A134,[7]令和3年度契約状況調査票!$F:$AR,31,FALSE),IF(P134="単価契約","単価契約"&amp;CHAR(10)&amp;"予定調達総額 "&amp;TEXT(VLOOKUP(A134,[7]令和3年度契約状況調査票!$F:$AR,15,FALSE),"#,##0円")&amp;CHAR(10)&amp;VLOOKUP(A134,[7]令和3年度契約状況調査票!$F:$AR,31,FALSE),VLOOKUP(A134,[7]令和3年度契約状況調査票!$F:$AR,31,FALSE))))))))</f>
        <v/>
      </c>
      <c r="P134" s="9" t="str">
        <f>IF(A134="","",VLOOKUP(A134,[7]令和3年度契約状況調査票!$F:$BY,52,FALSE))</f>
        <v/>
      </c>
    </row>
    <row r="135" spans="1:16" ht="60" customHeight="1">
      <c r="A135" s="10" t="str">
        <f>IF(MAX([7]令和3年度契約状況調査票!F130:F375)&gt;=ROW()-5,ROW()-5,"")</f>
        <v/>
      </c>
      <c r="B135" s="11" t="str">
        <f>IF(A135="","",VLOOKUP(A135,[7]令和3年度契約状況調査票!$F:$AR,4,FALSE))</f>
        <v/>
      </c>
      <c r="C135" s="12" t="str">
        <f>IF(A135="","",VLOOKUP(A135,[7]令和3年度契約状況調査票!$F:$AR,5,FALSE))</f>
        <v/>
      </c>
      <c r="D135" s="13" t="str">
        <f>IF(A135="","",VLOOKUP(A135,[7]令和3年度契約状況調査票!$F:$AR,8,FALSE))</f>
        <v/>
      </c>
      <c r="E135" s="11" t="str">
        <f>IF(A135="","",VLOOKUP(A135,[7]令和3年度契約状況調査票!$F:$AR,9,FALSE))</f>
        <v/>
      </c>
      <c r="F135" s="14" t="str">
        <f>IF(A135="","",VLOOKUP(A135,[7]令和3年度契約状況調査票!$F:$AR,10,FALSE))</f>
        <v/>
      </c>
      <c r="G135" s="15" t="str">
        <f>IF(A135="","",VLOOKUP(A135,[7]令和3年度契約状況調査票!$F:$AR,30,FALSE))</f>
        <v/>
      </c>
      <c r="H135" s="16" t="str">
        <f>IF(A135="","",IF(VLOOKUP(A135,[7]令和3年度契約状況調査票!$F:$AR,13,FALSE)="他官署で調達手続きを実施のため","他官署で調達手続きを実施のため",IF(VLOOKUP(A135,[7]令和3年度契約状況調査票!$F:$AR,20,FALSE)="②同種の他の契約の予定価格を類推されるおそれがあるため公表しない","同種の他の契約の予定価格を類推されるおそれがあるため公表しない",IF(VLOOKUP(A135,[7]令和3年度契約状況調査票!$F:$AR,20,FALSE)="－","－",IF(VLOOKUP(A135,[7]令和3年度契約状況調査票!$F:$AR,6,FALSE)&lt;&gt;"",TEXT(VLOOKUP(A135,[7]令和3年度契約状況調査票!$F:$AR,13,FALSE),"#,##0円")&amp;CHAR(10)&amp;"(A)",VLOOKUP(A135,[7]令和3年度契約状況調査票!$F:$AR,13,FALSE))))))</f>
        <v/>
      </c>
      <c r="I135" s="16" t="str">
        <f>IF(A135="","",VLOOKUP(A135,[7]令和3年度契約状況調査票!$F:$AR,14,FALSE))</f>
        <v/>
      </c>
      <c r="J135" s="17" t="str">
        <f>IF(A135="","",IF(VLOOKUP(A135,[7]令和3年度契約状況調査票!$F:$AR,13,FALSE)="他官署で調達手続きを実施のため","－",IF(VLOOKUP(A135,[7]令和3年度契約状況調査票!$F:$AR,20,FALSE)="②同種の他の契約の予定価格を類推されるおそれがあるため公表しない","－",IF(VLOOKUP(A135,[7]令和3年度契約状況調査票!$F:$AR,20,FALSE)="－","－",IF(VLOOKUP(A135,[7]令和3年度契約状況調査票!$F:$AR,6,FALSE)&lt;&gt;"",TEXT(VLOOKUP(A135,[7]令和3年度契約状況調査票!$F:$AR,16,FALSE),"#.0%")&amp;CHAR(10)&amp;"(B/A×100)",VLOOKUP(A135,[7]令和3年度契約状況調査票!$F:$AR,16,FALSE))))))</f>
        <v/>
      </c>
      <c r="K135" s="18"/>
      <c r="L135" s="17" t="str">
        <f>IF(A135="","",IF(VLOOKUP(A135,[7]令和3年度契約状況調査票!$F:$AR,26,FALSE)="①公益社団法人","公社",IF(VLOOKUP(A135,[7]令和3年度契約状況調査票!$F:$AR,26,FALSE)="②公益財団法人","公財","")))</f>
        <v/>
      </c>
      <c r="M135" s="17" t="str">
        <f>IF(A135="","",VLOOKUP(A135,[7]令和3年度契約状況調査票!$F:$AR,27,FALSE))</f>
        <v/>
      </c>
      <c r="N135" s="17" t="str">
        <f>IF(A135="","",IF(VLOOKUP(A135,[7]令和3年度契約状況調査票!$F:$AR,27,FALSE)="国所管",VLOOKUP(A135,[7]令和3年度契約状況調査票!$F:$AR,21,FALSE),""))</f>
        <v/>
      </c>
      <c r="O135" s="19" t="str">
        <f>IF(A135="","",IF(AND(Q135="○",P135="分担契約/単価契約"),"単価契約"&amp;CHAR(10)&amp;"予定調達総額 "&amp;TEXT(VLOOKUP(A135,[7]令和3年度契約状況調査票!$F:$AR,15,FALSE),"#,##0円")&amp;"(B)"&amp;CHAR(10)&amp;"分担契約"&amp;CHAR(10)&amp;VLOOKUP(A135,[7]令和3年度契約状況調査票!$F:$AR,31,FALSE),IF(AND(Q135="○",P135="分担契約"),"分担契約"&amp;CHAR(10)&amp;"契約総額 "&amp;TEXT(VLOOKUP(A135,[7]令和3年度契約状況調査票!$F:$AR,15,FALSE),"#,##0円")&amp;"(B)"&amp;CHAR(10)&amp;VLOOKUP(A135,[7]令和3年度契約状況調査票!$F:$AR,31,FALSE),(IF(P135="分担契約/単価契約","単価契約"&amp;CHAR(10)&amp;"予定調達総額 "&amp;TEXT(VLOOKUP(A135,[7]令和3年度契約状況調査票!$F:$AR,15,FALSE),"#,##0円")&amp;CHAR(10)&amp;"分担契約"&amp;CHAR(10)&amp;VLOOKUP(A135,[7]令和3年度契約状況調査票!$F:$AR,31,FALSE),IF(P135="分担契約","分担契約"&amp;CHAR(10)&amp;"契約総額 "&amp;TEXT(VLOOKUP(A135,[7]令和3年度契約状況調査票!$F:$AR,15,FALSE),"#,##0円")&amp;CHAR(10)&amp;VLOOKUP(A135,[7]令和3年度契約状況調査票!$F:$AR,31,FALSE),IF(P135="単価契約","単価契約"&amp;CHAR(10)&amp;"予定調達総額 "&amp;TEXT(VLOOKUP(A135,[7]令和3年度契約状況調査票!$F:$AR,15,FALSE),"#,##0円")&amp;CHAR(10)&amp;VLOOKUP(A135,[7]令和3年度契約状況調査票!$F:$AR,31,FALSE),VLOOKUP(A135,[7]令和3年度契約状況調査票!$F:$AR,31,FALSE))))))))</f>
        <v/>
      </c>
      <c r="P135" s="9" t="str">
        <f>IF(A135="","",VLOOKUP(A135,[7]令和3年度契約状況調査票!$F:$BY,52,FALSE))</f>
        <v/>
      </c>
    </row>
    <row r="136" spans="1:16" ht="60" customHeight="1">
      <c r="A136" s="10" t="str">
        <f>IF(MAX([7]令和3年度契約状況調査票!F131:F376)&gt;=ROW()-5,ROW()-5,"")</f>
        <v/>
      </c>
      <c r="B136" s="11" t="str">
        <f>IF(A136="","",VLOOKUP(A136,[7]令和3年度契約状況調査票!$F:$AR,4,FALSE))</f>
        <v/>
      </c>
      <c r="C136" s="12" t="str">
        <f>IF(A136="","",VLOOKUP(A136,[7]令和3年度契約状況調査票!$F:$AR,5,FALSE))</f>
        <v/>
      </c>
      <c r="D136" s="13" t="str">
        <f>IF(A136="","",VLOOKUP(A136,[7]令和3年度契約状況調査票!$F:$AR,8,FALSE))</f>
        <v/>
      </c>
      <c r="E136" s="11" t="str">
        <f>IF(A136="","",VLOOKUP(A136,[7]令和3年度契約状況調査票!$F:$AR,9,FALSE))</f>
        <v/>
      </c>
      <c r="F136" s="14" t="str">
        <f>IF(A136="","",VLOOKUP(A136,[7]令和3年度契約状況調査票!$F:$AR,10,FALSE))</f>
        <v/>
      </c>
      <c r="G136" s="15" t="str">
        <f>IF(A136="","",VLOOKUP(A136,[7]令和3年度契約状況調査票!$F:$AR,30,FALSE))</f>
        <v/>
      </c>
      <c r="H136" s="16" t="str">
        <f>IF(A136="","",IF(VLOOKUP(A136,[7]令和3年度契約状況調査票!$F:$AR,13,FALSE)="他官署で調達手続きを実施のため","他官署で調達手続きを実施のため",IF(VLOOKUP(A136,[7]令和3年度契約状況調査票!$F:$AR,20,FALSE)="②同種の他の契約の予定価格を類推されるおそれがあるため公表しない","同種の他の契約の予定価格を類推されるおそれがあるため公表しない",IF(VLOOKUP(A136,[7]令和3年度契約状況調査票!$F:$AR,20,FALSE)="－","－",IF(VLOOKUP(A136,[7]令和3年度契約状況調査票!$F:$AR,6,FALSE)&lt;&gt;"",TEXT(VLOOKUP(A136,[7]令和3年度契約状況調査票!$F:$AR,13,FALSE),"#,##0円")&amp;CHAR(10)&amp;"(A)",VLOOKUP(A136,[7]令和3年度契約状況調査票!$F:$AR,13,FALSE))))))</f>
        <v/>
      </c>
      <c r="I136" s="16" t="str">
        <f>IF(A136="","",VLOOKUP(A136,[7]令和3年度契約状況調査票!$F:$AR,14,FALSE))</f>
        <v/>
      </c>
      <c r="J136" s="17" t="str">
        <f>IF(A136="","",IF(VLOOKUP(A136,[7]令和3年度契約状況調査票!$F:$AR,13,FALSE)="他官署で調達手続きを実施のため","－",IF(VLOOKUP(A136,[7]令和3年度契約状況調査票!$F:$AR,20,FALSE)="②同種の他の契約の予定価格を類推されるおそれがあるため公表しない","－",IF(VLOOKUP(A136,[7]令和3年度契約状況調査票!$F:$AR,20,FALSE)="－","－",IF(VLOOKUP(A136,[7]令和3年度契約状況調査票!$F:$AR,6,FALSE)&lt;&gt;"",TEXT(VLOOKUP(A136,[7]令和3年度契約状況調査票!$F:$AR,16,FALSE),"#.0%")&amp;CHAR(10)&amp;"(B/A×100)",VLOOKUP(A136,[7]令和3年度契約状況調査票!$F:$AR,16,FALSE))))))</f>
        <v/>
      </c>
      <c r="K136" s="18"/>
      <c r="L136" s="17" t="str">
        <f>IF(A136="","",IF(VLOOKUP(A136,[7]令和3年度契約状況調査票!$F:$AR,26,FALSE)="①公益社団法人","公社",IF(VLOOKUP(A136,[7]令和3年度契約状況調査票!$F:$AR,26,FALSE)="②公益財団法人","公財","")))</f>
        <v/>
      </c>
      <c r="M136" s="17" t="str">
        <f>IF(A136="","",VLOOKUP(A136,[7]令和3年度契約状況調査票!$F:$AR,27,FALSE))</f>
        <v/>
      </c>
      <c r="N136" s="17" t="str">
        <f>IF(A136="","",IF(VLOOKUP(A136,[7]令和3年度契約状況調査票!$F:$AR,27,FALSE)="国所管",VLOOKUP(A136,[7]令和3年度契約状況調査票!$F:$AR,21,FALSE),""))</f>
        <v/>
      </c>
      <c r="O136" s="19" t="str">
        <f>IF(A136="","",IF(AND(Q136="○",P136="分担契約/単価契約"),"単価契約"&amp;CHAR(10)&amp;"予定調達総額 "&amp;TEXT(VLOOKUP(A136,[7]令和3年度契約状況調査票!$F:$AR,15,FALSE),"#,##0円")&amp;"(B)"&amp;CHAR(10)&amp;"分担契約"&amp;CHAR(10)&amp;VLOOKUP(A136,[7]令和3年度契約状況調査票!$F:$AR,31,FALSE),IF(AND(Q136="○",P136="分担契約"),"分担契約"&amp;CHAR(10)&amp;"契約総額 "&amp;TEXT(VLOOKUP(A136,[7]令和3年度契約状況調査票!$F:$AR,15,FALSE),"#,##0円")&amp;"(B)"&amp;CHAR(10)&amp;VLOOKUP(A136,[7]令和3年度契約状況調査票!$F:$AR,31,FALSE),(IF(P136="分担契約/単価契約","単価契約"&amp;CHAR(10)&amp;"予定調達総額 "&amp;TEXT(VLOOKUP(A136,[7]令和3年度契約状況調査票!$F:$AR,15,FALSE),"#,##0円")&amp;CHAR(10)&amp;"分担契約"&amp;CHAR(10)&amp;VLOOKUP(A136,[7]令和3年度契約状況調査票!$F:$AR,31,FALSE),IF(P136="分担契約","分担契約"&amp;CHAR(10)&amp;"契約総額 "&amp;TEXT(VLOOKUP(A136,[7]令和3年度契約状況調査票!$F:$AR,15,FALSE),"#,##0円")&amp;CHAR(10)&amp;VLOOKUP(A136,[7]令和3年度契約状況調査票!$F:$AR,31,FALSE),IF(P136="単価契約","単価契約"&amp;CHAR(10)&amp;"予定調達総額 "&amp;TEXT(VLOOKUP(A136,[7]令和3年度契約状況調査票!$F:$AR,15,FALSE),"#,##0円")&amp;CHAR(10)&amp;VLOOKUP(A136,[7]令和3年度契約状況調査票!$F:$AR,31,FALSE),VLOOKUP(A136,[7]令和3年度契約状況調査票!$F:$AR,31,FALSE))))))))</f>
        <v/>
      </c>
      <c r="P136" s="9" t="str">
        <f>IF(A136="","",VLOOKUP(A136,[7]令和3年度契約状況調査票!$F:$BY,52,FALSE))</f>
        <v/>
      </c>
    </row>
    <row r="137" spans="1:16" ht="60" customHeight="1">
      <c r="A137" s="10" t="str">
        <f>IF(MAX([7]令和3年度契約状況調査票!F132:F377)&gt;=ROW()-5,ROW()-5,"")</f>
        <v/>
      </c>
      <c r="B137" s="11" t="str">
        <f>IF(A137="","",VLOOKUP(A137,[7]令和3年度契約状況調査票!$F:$AR,4,FALSE))</f>
        <v/>
      </c>
      <c r="C137" s="12" t="str">
        <f>IF(A137="","",VLOOKUP(A137,[7]令和3年度契約状況調査票!$F:$AR,5,FALSE))</f>
        <v/>
      </c>
      <c r="D137" s="13" t="str">
        <f>IF(A137="","",VLOOKUP(A137,[7]令和3年度契約状況調査票!$F:$AR,8,FALSE))</f>
        <v/>
      </c>
      <c r="E137" s="11" t="str">
        <f>IF(A137="","",VLOOKUP(A137,[7]令和3年度契約状況調査票!$F:$AR,9,FALSE))</f>
        <v/>
      </c>
      <c r="F137" s="14" t="str">
        <f>IF(A137="","",VLOOKUP(A137,[7]令和3年度契約状況調査票!$F:$AR,10,FALSE))</f>
        <v/>
      </c>
      <c r="G137" s="15" t="str">
        <f>IF(A137="","",VLOOKUP(A137,[7]令和3年度契約状況調査票!$F:$AR,30,FALSE))</f>
        <v/>
      </c>
      <c r="H137" s="16" t="str">
        <f>IF(A137="","",IF(VLOOKUP(A137,[7]令和3年度契約状況調査票!$F:$AR,13,FALSE)="他官署で調達手続きを実施のため","他官署で調達手続きを実施のため",IF(VLOOKUP(A137,[7]令和3年度契約状況調査票!$F:$AR,20,FALSE)="②同種の他の契約の予定価格を類推されるおそれがあるため公表しない","同種の他の契約の予定価格を類推されるおそれがあるため公表しない",IF(VLOOKUP(A137,[7]令和3年度契約状況調査票!$F:$AR,20,FALSE)="－","－",IF(VLOOKUP(A137,[7]令和3年度契約状況調査票!$F:$AR,6,FALSE)&lt;&gt;"",TEXT(VLOOKUP(A137,[7]令和3年度契約状況調査票!$F:$AR,13,FALSE),"#,##0円")&amp;CHAR(10)&amp;"(A)",VLOOKUP(A137,[7]令和3年度契約状況調査票!$F:$AR,13,FALSE))))))</f>
        <v/>
      </c>
      <c r="I137" s="16" t="str">
        <f>IF(A137="","",VLOOKUP(A137,[7]令和3年度契約状況調査票!$F:$AR,14,FALSE))</f>
        <v/>
      </c>
      <c r="J137" s="17" t="str">
        <f>IF(A137="","",IF(VLOOKUP(A137,[7]令和3年度契約状況調査票!$F:$AR,13,FALSE)="他官署で調達手続きを実施のため","－",IF(VLOOKUP(A137,[7]令和3年度契約状況調査票!$F:$AR,20,FALSE)="②同種の他の契約の予定価格を類推されるおそれがあるため公表しない","－",IF(VLOOKUP(A137,[7]令和3年度契約状況調査票!$F:$AR,20,FALSE)="－","－",IF(VLOOKUP(A137,[7]令和3年度契約状況調査票!$F:$AR,6,FALSE)&lt;&gt;"",TEXT(VLOOKUP(A137,[7]令和3年度契約状況調査票!$F:$AR,16,FALSE),"#.0%")&amp;CHAR(10)&amp;"(B/A×100)",VLOOKUP(A137,[7]令和3年度契約状況調査票!$F:$AR,16,FALSE))))))</f>
        <v/>
      </c>
      <c r="K137" s="18"/>
      <c r="L137" s="17" t="str">
        <f>IF(A137="","",IF(VLOOKUP(A137,[7]令和3年度契約状況調査票!$F:$AR,26,FALSE)="①公益社団法人","公社",IF(VLOOKUP(A137,[7]令和3年度契約状況調査票!$F:$AR,26,FALSE)="②公益財団法人","公財","")))</f>
        <v/>
      </c>
      <c r="M137" s="17" t="str">
        <f>IF(A137="","",VLOOKUP(A137,[7]令和3年度契約状況調査票!$F:$AR,27,FALSE))</f>
        <v/>
      </c>
      <c r="N137" s="17" t="str">
        <f>IF(A137="","",IF(VLOOKUP(A137,[7]令和3年度契約状況調査票!$F:$AR,27,FALSE)="国所管",VLOOKUP(A137,[7]令和3年度契約状況調査票!$F:$AR,21,FALSE),""))</f>
        <v/>
      </c>
      <c r="O137" s="19" t="str">
        <f>IF(A137="","",IF(AND(Q137="○",P137="分担契約/単価契約"),"単価契約"&amp;CHAR(10)&amp;"予定調達総額 "&amp;TEXT(VLOOKUP(A137,[7]令和3年度契約状況調査票!$F:$AR,15,FALSE),"#,##0円")&amp;"(B)"&amp;CHAR(10)&amp;"分担契約"&amp;CHAR(10)&amp;VLOOKUP(A137,[7]令和3年度契約状況調査票!$F:$AR,31,FALSE),IF(AND(Q137="○",P137="分担契約"),"分担契約"&amp;CHAR(10)&amp;"契約総額 "&amp;TEXT(VLOOKUP(A137,[7]令和3年度契約状況調査票!$F:$AR,15,FALSE),"#,##0円")&amp;"(B)"&amp;CHAR(10)&amp;VLOOKUP(A137,[7]令和3年度契約状況調査票!$F:$AR,31,FALSE),(IF(P137="分担契約/単価契約","単価契約"&amp;CHAR(10)&amp;"予定調達総額 "&amp;TEXT(VLOOKUP(A137,[7]令和3年度契約状況調査票!$F:$AR,15,FALSE),"#,##0円")&amp;CHAR(10)&amp;"分担契約"&amp;CHAR(10)&amp;VLOOKUP(A137,[7]令和3年度契約状況調査票!$F:$AR,31,FALSE),IF(P137="分担契約","分担契約"&amp;CHAR(10)&amp;"契約総額 "&amp;TEXT(VLOOKUP(A137,[7]令和3年度契約状況調査票!$F:$AR,15,FALSE),"#,##0円")&amp;CHAR(10)&amp;VLOOKUP(A137,[7]令和3年度契約状況調査票!$F:$AR,31,FALSE),IF(P137="単価契約","単価契約"&amp;CHAR(10)&amp;"予定調達総額 "&amp;TEXT(VLOOKUP(A137,[7]令和3年度契約状況調査票!$F:$AR,15,FALSE),"#,##0円")&amp;CHAR(10)&amp;VLOOKUP(A137,[7]令和3年度契約状況調査票!$F:$AR,31,FALSE),VLOOKUP(A137,[7]令和3年度契約状況調査票!$F:$AR,31,FALSE))))))))</f>
        <v/>
      </c>
      <c r="P137" s="9" t="str">
        <f>IF(A137="","",VLOOKUP(A137,[7]令和3年度契約状況調査票!$F:$BY,52,FALSE))</f>
        <v/>
      </c>
    </row>
    <row r="138" spans="1:16" ht="60" customHeight="1">
      <c r="A138" s="10" t="str">
        <f>IF(MAX([7]令和3年度契約状況調査票!F133:F378)&gt;=ROW()-5,ROW()-5,"")</f>
        <v/>
      </c>
      <c r="B138" s="11" t="str">
        <f>IF(A138="","",VLOOKUP(A138,[7]令和3年度契約状況調査票!$F:$AR,4,FALSE))</f>
        <v/>
      </c>
      <c r="C138" s="12" t="str">
        <f>IF(A138="","",VLOOKUP(A138,[7]令和3年度契約状況調査票!$F:$AR,5,FALSE))</f>
        <v/>
      </c>
      <c r="D138" s="13" t="str">
        <f>IF(A138="","",VLOOKUP(A138,[7]令和3年度契約状況調査票!$F:$AR,8,FALSE))</f>
        <v/>
      </c>
      <c r="E138" s="11" t="str">
        <f>IF(A138="","",VLOOKUP(A138,[7]令和3年度契約状況調査票!$F:$AR,9,FALSE))</f>
        <v/>
      </c>
      <c r="F138" s="14" t="str">
        <f>IF(A138="","",VLOOKUP(A138,[7]令和3年度契約状況調査票!$F:$AR,10,FALSE))</f>
        <v/>
      </c>
      <c r="G138" s="15" t="str">
        <f>IF(A138="","",VLOOKUP(A138,[7]令和3年度契約状況調査票!$F:$AR,30,FALSE))</f>
        <v/>
      </c>
      <c r="H138" s="16" t="str">
        <f>IF(A138="","",IF(VLOOKUP(A138,[7]令和3年度契約状況調査票!$F:$AR,13,FALSE)="他官署で調達手続きを実施のため","他官署で調達手続きを実施のため",IF(VLOOKUP(A138,[7]令和3年度契約状況調査票!$F:$AR,20,FALSE)="②同種の他の契約の予定価格を類推されるおそれがあるため公表しない","同種の他の契約の予定価格を類推されるおそれがあるため公表しない",IF(VLOOKUP(A138,[7]令和3年度契約状況調査票!$F:$AR,20,FALSE)="－","－",IF(VLOOKUP(A138,[7]令和3年度契約状況調査票!$F:$AR,6,FALSE)&lt;&gt;"",TEXT(VLOOKUP(A138,[7]令和3年度契約状況調査票!$F:$AR,13,FALSE),"#,##0円")&amp;CHAR(10)&amp;"(A)",VLOOKUP(A138,[7]令和3年度契約状況調査票!$F:$AR,13,FALSE))))))</f>
        <v/>
      </c>
      <c r="I138" s="16" t="str">
        <f>IF(A138="","",VLOOKUP(A138,[7]令和3年度契約状況調査票!$F:$AR,14,FALSE))</f>
        <v/>
      </c>
      <c r="J138" s="17" t="str">
        <f>IF(A138="","",IF(VLOOKUP(A138,[7]令和3年度契約状況調査票!$F:$AR,13,FALSE)="他官署で調達手続きを実施のため","－",IF(VLOOKUP(A138,[7]令和3年度契約状況調査票!$F:$AR,20,FALSE)="②同種の他の契約の予定価格を類推されるおそれがあるため公表しない","－",IF(VLOOKUP(A138,[7]令和3年度契約状況調査票!$F:$AR,20,FALSE)="－","－",IF(VLOOKUP(A138,[7]令和3年度契約状況調査票!$F:$AR,6,FALSE)&lt;&gt;"",TEXT(VLOOKUP(A138,[7]令和3年度契約状況調査票!$F:$AR,16,FALSE),"#.0%")&amp;CHAR(10)&amp;"(B/A×100)",VLOOKUP(A138,[7]令和3年度契約状況調査票!$F:$AR,16,FALSE))))))</f>
        <v/>
      </c>
      <c r="K138" s="18"/>
      <c r="L138" s="17" t="str">
        <f>IF(A138="","",IF(VLOOKUP(A138,[7]令和3年度契約状況調査票!$F:$AR,26,FALSE)="①公益社団法人","公社",IF(VLOOKUP(A138,[7]令和3年度契約状況調査票!$F:$AR,26,FALSE)="②公益財団法人","公財","")))</f>
        <v/>
      </c>
      <c r="M138" s="17" t="str">
        <f>IF(A138="","",VLOOKUP(A138,[7]令和3年度契約状況調査票!$F:$AR,27,FALSE))</f>
        <v/>
      </c>
      <c r="N138" s="17" t="str">
        <f>IF(A138="","",IF(VLOOKUP(A138,[7]令和3年度契約状況調査票!$F:$AR,27,FALSE)="国所管",VLOOKUP(A138,[7]令和3年度契約状況調査票!$F:$AR,21,FALSE),""))</f>
        <v/>
      </c>
      <c r="O138" s="19" t="str">
        <f>IF(A138="","",IF(AND(Q138="○",P138="分担契約/単価契約"),"単価契約"&amp;CHAR(10)&amp;"予定調達総額 "&amp;TEXT(VLOOKUP(A138,[7]令和3年度契約状況調査票!$F:$AR,15,FALSE),"#,##0円")&amp;"(B)"&amp;CHAR(10)&amp;"分担契約"&amp;CHAR(10)&amp;VLOOKUP(A138,[7]令和3年度契約状況調査票!$F:$AR,31,FALSE),IF(AND(Q138="○",P138="分担契約"),"分担契約"&amp;CHAR(10)&amp;"契約総額 "&amp;TEXT(VLOOKUP(A138,[7]令和3年度契約状況調査票!$F:$AR,15,FALSE),"#,##0円")&amp;"(B)"&amp;CHAR(10)&amp;VLOOKUP(A138,[7]令和3年度契約状況調査票!$F:$AR,31,FALSE),(IF(P138="分担契約/単価契約","単価契約"&amp;CHAR(10)&amp;"予定調達総額 "&amp;TEXT(VLOOKUP(A138,[7]令和3年度契約状況調査票!$F:$AR,15,FALSE),"#,##0円")&amp;CHAR(10)&amp;"分担契約"&amp;CHAR(10)&amp;VLOOKUP(A138,[7]令和3年度契約状況調査票!$F:$AR,31,FALSE),IF(P138="分担契約","分担契約"&amp;CHAR(10)&amp;"契約総額 "&amp;TEXT(VLOOKUP(A138,[7]令和3年度契約状況調査票!$F:$AR,15,FALSE),"#,##0円")&amp;CHAR(10)&amp;VLOOKUP(A138,[7]令和3年度契約状況調査票!$F:$AR,31,FALSE),IF(P138="単価契約","単価契約"&amp;CHAR(10)&amp;"予定調達総額 "&amp;TEXT(VLOOKUP(A138,[7]令和3年度契約状況調査票!$F:$AR,15,FALSE),"#,##0円")&amp;CHAR(10)&amp;VLOOKUP(A138,[7]令和3年度契約状況調査票!$F:$AR,31,FALSE),VLOOKUP(A138,[7]令和3年度契約状況調査票!$F:$AR,31,FALSE))))))))</f>
        <v/>
      </c>
      <c r="P138" s="9" t="str">
        <f>IF(A138="","",VLOOKUP(A138,[7]令和3年度契約状況調査票!$F:$BY,52,FALSE))</f>
        <v/>
      </c>
    </row>
    <row r="139" spans="1:16" ht="67.5" customHeight="1">
      <c r="A139" s="10" t="str">
        <f>IF(MAX([7]令和3年度契約状況調査票!F134:F379)&gt;=ROW()-5,ROW()-5,"")</f>
        <v/>
      </c>
      <c r="B139" s="11" t="str">
        <f>IF(A139="","",VLOOKUP(A139,[7]令和3年度契約状況調査票!$F:$AR,4,FALSE))</f>
        <v/>
      </c>
      <c r="C139" s="12" t="str">
        <f>IF(A139="","",VLOOKUP(A139,[7]令和3年度契約状況調査票!$F:$AR,5,FALSE))</f>
        <v/>
      </c>
      <c r="D139" s="13" t="str">
        <f>IF(A139="","",VLOOKUP(A139,[7]令和3年度契約状況調査票!$F:$AR,8,FALSE))</f>
        <v/>
      </c>
      <c r="E139" s="11" t="str">
        <f>IF(A139="","",VLOOKUP(A139,[7]令和3年度契約状況調査票!$F:$AR,9,FALSE))</f>
        <v/>
      </c>
      <c r="F139" s="14" t="str">
        <f>IF(A139="","",VLOOKUP(A139,[7]令和3年度契約状況調査票!$F:$AR,10,FALSE))</f>
        <v/>
      </c>
      <c r="G139" s="15" t="str">
        <f>IF(A139="","",VLOOKUP(A139,[7]令和3年度契約状況調査票!$F:$AR,30,FALSE))</f>
        <v/>
      </c>
      <c r="H139" s="16" t="str">
        <f>IF(A139="","",IF(VLOOKUP(A139,[7]令和3年度契約状況調査票!$F:$AR,13,FALSE)="他官署で調達手続きを実施のため","他官署で調達手続きを実施のため",IF(VLOOKUP(A139,[7]令和3年度契約状況調査票!$F:$AR,20,FALSE)="②同種の他の契約の予定価格を類推されるおそれがあるため公表しない","同種の他の契約の予定価格を類推されるおそれがあるため公表しない",IF(VLOOKUP(A139,[7]令和3年度契約状況調査票!$F:$AR,20,FALSE)="－","－",IF(VLOOKUP(A139,[7]令和3年度契約状況調査票!$F:$AR,6,FALSE)&lt;&gt;"",TEXT(VLOOKUP(A139,[7]令和3年度契約状況調査票!$F:$AR,13,FALSE),"#,##0円")&amp;CHAR(10)&amp;"(A)",VLOOKUP(A139,[7]令和3年度契約状況調査票!$F:$AR,13,FALSE))))))</f>
        <v/>
      </c>
      <c r="I139" s="16" t="str">
        <f>IF(A139="","",VLOOKUP(A139,[7]令和3年度契約状況調査票!$F:$AR,14,FALSE))</f>
        <v/>
      </c>
      <c r="J139" s="17" t="str">
        <f>IF(A139="","",IF(VLOOKUP(A139,[7]令和3年度契約状況調査票!$F:$AR,13,FALSE)="他官署で調達手続きを実施のため","－",IF(VLOOKUP(A139,[7]令和3年度契約状況調査票!$F:$AR,20,FALSE)="②同種の他の契約の予定価格を類推されるおそれがあるため公表しない","－",IF(VLOOKUP(A139,[7]令和3年度契約状況調査票!$F:$AR,20,FALSE)="－","－",IF(VLOOKUP(A139,[7]令和3年度契約状況調査票!$F:$AR,6,FALSE)&lt;&gt;"",TEXT(VLOOKUP(A139,[7]令和3年度契約状況調査票!$F:$AR,16,FALSE),"#.0%")&amp;CHAR(10)&amp;"(B/A×100)",VLOOKUP(A139,[7]令和3年度契約状況調査票!$F:$AR,16,FALSE))))))</f>
        <v/>
      </c>
      <c r="K139" s="18"/>
      <c r="L139" s="17" t="str">
        <f>IF(A139="","",IF(VLOOKUP(A139,[7]令和3年度契約状況調査票!$F:$AR,26,FALSE)="①公益社団法人","公社",IF(VLOOKUP(A139,[7]令和3年度契約状況調査票!$F:$AR,26,FALSE)="②公益財団法人","公財","")))</f>
        <v/>
      </c>
      <c r="M139" s="17" t="str">
        <f>IF(A139="","",VLOOKUP(A139,[7]令和3年度契約状況調査票!$F:$AR,27,FALSE))</f>
        <v/>
      </c>
      <c r="N139" s="17" t="str">
        <f>IF(A139="","",IF(VLOOKUP(A139,[7]令和3年度契約状況調査票!$F:$AR,27,FALSE)="国所管",VLOOKUP(A139,[7]令和3年度契約状況調査票!$F:$AR,21,FALSE),""))</f>
        <v/>
      </c>
      <c r="O139" s="19" t="str">
        <f>IF(A139="","",IF(AND(Q139="○",P139="分担契約/単価契約"),"単価契約"&amp;CHAR(10)&amp;"予定調達総額 "&amp;TEXT(VLOOKUP(A139,[7]令和3年度契約状況調査票!$F:$AR,15,FALSE),"#,##0円")&amp;"(B)"&amp;CHAR(10)&amp;"分担契約"&amp;CHAR(10)&amp;VLOOKUP(A139,[7]令和3年度契約状況調査票!$F:$AR,31,FALSE),IF(AND(Q139="○",P139="分担契約"),"分担契約"&amp;CHAR(10)&amp;"契約総額 "&amp;TEXT(VLOOKUP(A139,[7]令和3年度契約状況調査票!$F:$AR,15,FALSE),"#,##0円")&amp;"(B)"&amp;CHAR(10)&amp;VLOOKUP(A139,[7]令和3年度契約状況調査票!$F:$AR,31,FALSE),(IF(P139="分担契約/単価契約","単価契約"&amp;CHAR(10)&amp;"予定調達総額 "&amp;TEXT(VLOOKUP(A139,[7]令和3年度契約状況調査票!$F:$AR,15,FALSE),"#,##0円")&amp;CHAR(10)&amp;"分担契約"&amp;CHAR(10)&amp;VLOOKUP(A139,[7]令和3年度契約状況調査票!$F:$AR,31,FALSE),IF(P139="分担契約","分担契約"&amp;CHAR(10)&amp;"契約総額 "&amp;TEXT(VLOOKUP(A139,[7]令和3年度契約状況調査票!$F:$AR,15,FALSE),"#,##0円")&amp;CHAR(10)&amp;VLOOKUP(A139,[7]令和3年度契約状況調査票!$F:$AR,31,FALSE),IF(P139="単価契約","単価契約"&amp;CHAR(10)&amp;"予定調達総額 "&amp;TEXT(VLOOKUP(A139,[7]令和3年度契約状況調査票!$F:$AR,15,FALSE),"#,##0円")&amp;CHAR(10)&amp;VLOOKUP(A139,[7]令和3年度契約状況調査票!$F:$AR,31,FALSE),VLOOKUP(A139,[7]令和3年度契約状況調査票!$F:$AR,31,FALSE))))))))</f>
        <v/>
      </c>
      <c r="P139" s="9" t="str">
        <f>IF(A139="","",VLOOKUP(A139,[7]令和3年度契約状況調査票!$F:$BY,52,FALSE))</f>
        <v/>
      </c>
    </row>
    <row r="140" spans="1:16" ht="67.5" customHeight="1">
      <c r="A140" s="10" t="str">
        <f>IF(MAX([7]令和3年度契約状況調査票!F135:F380)&gt;=ROW()-5,ROW()-5,"")</f>
        <v/>
      </c>
      <c r="B140" s="11" t="str">
        <f>IF(A140="","",VLOOKUP(A140,[7]令和3年度契約状況調査票!$F:$AR,4,FALSE))</f>
        <v/>
      </c>
      <c r="C140" s="12" t="str">
        <f>IF(A140="","",VLOOKUP(A140,[7]令和3年度契約状況調査票!$F:$AR,5,FALSE))</f>
        <v/>
      </c>
      <c r="D140" s="13" t="str">
        <f>IF(A140="","",VLOOKUP(A140,[7]令和3年度契約状況調査票!$F:$AR,8,FALSE))</f>
        <v/>
      </c>
      <c r="E140" s="11" t="str">
        <f>IF(A140="","",VLOOKUP(A140,[7]令和3年度契約状況調査票!$F:$AR,9,FALSE))</f>
        <v/>
      </c>
      <c r="F140" s="14" t="str">
        <f>IF(A140="","",VLOOKUP(A140,[7]令和3年度契約状況調査票!$F:$AR,10,FALSE))</f>
        <v/>
      </c>
      <c r="G140" s="15" t="str">
        <f>IF(A140="","",VLOOKUP(A140,[7]令和3年度契約状況調査票!$F:$AR,30,FALSE))</f>
        <v/>
      </c>
      <c r="H140" s="16" t="str">
        <f>IF(A140="","",IF(VLOOKUP(A140,[7]令和3年度契約状況調査票!$F:$AR,13,FALSE)="他官署で調達手続きを実施のため","他官署で調達手続きを実施のため",IF(VLOOKUP(A140,[7]令和3年度契約状況調査票!$F:$AR,20,FALSE)="②同種の他の契約の予定価格を類推されるおそれがあるため公表しない","同種の他の契約の予定価格を類推されるおそれがあるため公表しない",IF(VLOOKUP(A140,[7]令和3年度契約状況調査票!$F:$AR,20,FALSE)="－","－",IF(VLOOKUP(A140,[7]令和3年度契約状況調査票!$F:$AR,6,FALSE)&lt;&gt;"",TEXT(VLOOKUP(A140,[7]令和3年度契約状況調査票!$F:$AR,13,FALSE),"#,##0円")&amp;CHAR(10)&amp;"(A)",VLOOKUP(A140,[7]令和3年度契約状況調査票!$F:$AR,13,FALSE))))))</f>
        <v/>
      </c>
      <c r="I140" s="16" t="str">
        <f>IF(A140="","",VLOOKUP(A140,[7]令和3年度契約状況調査票!$F:$AR,14,FALSE))</f>
        <v/>
      </c>
      <c r="J140" s="17" t="str">
        <f>IF(A140="","",IF(VLOOKUP(A140,[7]令和3年度契約状況調査票!$F:$AR,13,FALSE)="他官署で調達手続きを実施のため","－",IF(VLOOKUP(A140,[7]令和3年度契約状況調査票!$F:$AR,20,FALSE)="②同種の他の契約の予定価格を類推されるおそれがあるため公表しない","－",IF(VLOOKUP(A140,[7]令和3年度契約状況調査票!$F:$AR,20,FALSE)="－","－",IF(VLOOKUP(A140,[7]令和3年度契約状況調査票!$F:$AR,6,FALSE)&lt;&gt;"",TEXT(VLOOKUP(A140,[7]令和3年度契約状況調査票!$F:$AR,16,FALSE),"#.0%")&amp;CHAR(10)&amp;"(B/A×100)",VLOOKUP(A140,[7]令和3年度契約状況調査票!$F:$AR,16,FALSE))))))</f>
        <v/>
      </c>
      <c r="K140" s="18"/>
      <c r="L140" s="17" t="str">
        <f>IF(A140="","",IF(VLOOKUP(A140,[7]令和3年度契約状況調査票!$F:$AR,26,FALSE)="①公益社団法人","公社",IF(VLOOKUP(A140,[7]令和3年度契約状況調査票!$F:$AR,26,FALSE)="②公益財団法人","公財","")))</f>
        <v/>
      </c>
      <c r="M140" s="17" t="str">
        <f>IF(A140="","",VLOOKUP(A140,[7]令和3年度契約状況調査票!$F:$AR,27,FALSE))</f>
        <v/>
      </c>
      <c r="N140" s="17" t="str">
        <f>IF(A140="","",IF(VLOOKUP(A140,[7]令和3年度契約状況調査票!$F:$AR,27,FALSE)="国所管",VLOOKUP(A140,[7]令和3年度契約状況調査票!$F:$AR,21,FALSE),""))</f>
        <v/>
      </c>
      <c r="O140" s="19" t="str">
        <f>IF(A140="","",IF(AND(Q140="○",P140="分担契約/単価契約"),"単価契約"&amp;CHAR(10)&amp;"予定調達総額 "&amp;TEXT(VLOOKUP(A140,[7]令和3年度契約状況調査票!$F:$AR,15,FALSE),"#,##0円")&amp;"(B)"&amp;CHAR(10)&amp;"分担契約"&amp;CHAR(10)&amp;VLOOKUP(A140,[7]令和3年度契約状況調査票!$F:$AR,31,FALSE),IF(AND(Q140="○",P140="分担契約"),"分担契約"&amp;CHAR(10)&amp;"契約総額 "&amp;TEXT(VLOOKUP(A140,[7]令和3年度契約状況調査票!$F:$AR,15,FALSE),"#,##0円")&amp;"(B)"&amp;CHAR(10)&amp;VLOOKUP(A140,[7]令和3年度契約状況調査票!$F:$AR,31,FALSE),(IF(P140="分担契約/単価契約","単価契約"&amp;CHAR(10)&amp;"予定調達総額 "&amp;TEXT(VLOOKUP(A140,[7]令和3年度契約状況調査票!$F:$AR,15,FALSE),"#,##0円")&amp;CHAR(10)&amp;"分担契約"&amp;CHAR(10)&amp;VLOOKUP(A140,[7]令和3年度契約状況調査票!$F:$AR,31,FALSE),IF(P140="分担契約","分担契約"&amp;CHAR(10)&amp;"契約総額 "&amp;TEXT(VLOOKUP(A140,[7]令和3年度契約状況調査票!$F:$AR,15,FALSE),"#,##0円")&amp;CHAR(10)&amp;VLOOKUP(A140,[7]令和3年度契約状況調査票!$F:$AR,31,FALSE),IF(P140="単価契約","単価契約"&amp;CHAR(10)&amp;"予定調達総額 "&amp;TEXT(VLOOKUP(A140,[7]令和3年度契約状況調査票!$F:$AR,15,FALSE),"#,##0円")&amp;CHAR(10)&amp;VLOOKUP(A140,[7]令和3年度契約状況調査票!$F:$AR,31,FALSE),VLOOKUP(A140,[7]令和3年度契約状況調査票!$F:$AR,31,FALSE))))))))</f>
        <v/>
      </c>
      <c r="P140" s="9" t="str">
        <f>IF(A140="","",VLOOKUP(A140,[7]令和3年度契約状況調査票!$F:$BY,52,FALSE))</f>
        <v/>
      </c>
    </row>
    <row r="141" spans="1:16" ht="67.5" customHeight="1">
      <c r="A141" s="10" t="str">
        <f>IF(MAX([7]令和3年度契約状況調査票!F136:F381)&gt;=ROW()-5,ROW()-5,"")</f>
        <v/>
      </c>
      <c r="B141" s="11" t="str">
        <f>IF(A141="","",VLOOKUP(A141,[7]令和3年度契約状況調査票!$F:$AR,4,FALSE))</f>
        <v/>
      </c>
      <c r="C141" s="12" t="str">
        <f>IF(A141="","",VLOOKUP(A141,[7]令和3年度契約状況調査票!$F:$AR,5,FALSE))</f>
        <v/>
      </c>
      <c r="D141" s="13" t="str">
        <f>IF(A141="","",VLOOKUP(A141,[7]令和3年度契約状況調査票!$F:$AR,8,FALSE))</f>
        <v/>
      </c>
      <c r="E141" s="11" t="str">
        <f>IF(A141="","",VLOOKUP(A141,[7]令和3年度契約状況調査票!$F:$AR,9,FALSE))</f>
        <v/>
      </c>
      <c r="F141" s="14" t="str">
        <f>IF(A141="","",VLOOKUP(A141,[7]令和3年度契約状況調査票!$F:$AR,10,FALSE))</f>
        <v/>
      </c>
      <c r="G141" s="15" t="str">
        <f>IF(A141="","",VLOOKUP(A141,[7]令和3年度契約状況調査票!$F:$AR,30,FALSE))</f>
        <v/>
      </c>
      <c r="H141" s="16" t="str">
        <f>IF(A141="","",IF(VLOOKUP(A141,[7]令和3年度契約状況調査票!$F:$AR,13,FALSE)="他官署で調達手続きを実施のため","他官署で調達手続きを実施のため",IF(VLOOKUP(A141,[7]令和3年度契約状況調査票!$F:$AR,20,FALSE)="②同種の他の契約の予定価格を類推されるおそれがあるため公表しない","同種の他の契約の予定価格を類推されるおそれがあるため公表しない",IF(VLOOKUP(A141,[7]令和3年度契約状況調査票!$F:$AR,20,FALSE)="－","－",IF(VLOOKUP(A141,[7]令和3年度契約状況調査票!$F:$AR,6,FALSE)&lt;&gt;"",TEXT(VLOOKUP(A141,[7]令和3年度契約状況調査票!$F:$AR,13,FALSE),"#,##0円")&amp;CHAR(10)&amp;"(A)",VLOOKUP(A141,[7]令和3年度契約状況調査票!$F:$AR,13,FALSE))))))</f>
        <v/>
      </c>
      <c r="I141" s="16" t="str">
        <f>IF(A141="","",VLOOKUP(A141,[7]令和3年度契約状況調査票!$F:$AR,14,FALSE))</f>
        <v/>
      </c>
      <c r="J141" s="17" t="str">
        <f>IF(A141="","",IF(VLOOKUP(A141,[7]令和3年度契約状況調査票!$F:$AR,13,FALSE)="他官署で調達手続きを実施のため","－",IF(VLOOKUP(A141,[7]令和3年度契約状況調査票!$F:$AR,20,FALSE)="②同種の他の契約の予定価格を類推されるおそれがあるため公表しない","－",IF(VLOOKUP(A141,[7]令和3年度契約状況調査票!$F:$AR,20,FALSE)="－","－",IF(VLOOKUP(A141,[7]令和3年度契約状況調査票!$F:$AR,6,FALSE)&lt;&gt;"",TEXT(VLOOKUP(A141,[7]令和3年度契約状況調査票!$F:$AR,16,FALSE),"#.0%")&amp;CHAR(10)&amp;"(B/A×100)",VLOOKUP(A141,[7]令和3年度契約状況調査票!$F:$AR,16,FALSE))))))</f>
        <v/>
      </c>
      <c r="K141" s="18"/>
      <c r="L141" s="17" t="str">
        <f>IF(A141="","",IF(VLOOKUP(A141,[7]令和3年度契約状況調査票!$F:$AR,26,FALSE)="①公益社団法人","公社",IF(VLOOKUP(A141,[7]令和3年度契約状況調査票!$F:$AR,26,FALSE)="②公益財団法人","公財","")))</f>
        <v/>
      </c>
      <c r="M141" s="17" t="str">
        <f>IF(A141="","",VLOOKUP(A141,[7]令和3年度契約状況調査票!$F:$AR,27,FALSE))</f>
        <v/>
      </c>
      <c r="N141" s="17" t="str">
        <f>IF(A141="","",IF(VLOOKUP(A141,[7]令和3年度契約状況調査票!$F:$AR,27,FALSE)="国所管",VLOOKUP(A141,[7]令和3年度契約状況調査票!$F:$AR,21,FALSE),""))</f>
        <v/>
      </c>
      <c r="O141" s="19" t="str">
        <f>IF(A141="","",IF(AND(Q141="○",P141="分担契約/単価契約"),"単価契約"&amp;CHAR(10)&amp;"予定調達総額 "&amp;TEXT(VLOOKUP(A141,[7]令和3年度契約状況調査票!$F:$AR,15,FALSE),"#,##0円")&amp;"(B)"&amp;CHAR(10)&amp;"分担契約"&amp;CHAR(10)&amp;VLOOKUP(A141,[7]令和3年度契約状況調査票!$F:$AR,31,FALSE),IF(AND(Q141="○",P141="分担契約"),"分担契約"&amp;CHAR(10)&amp;"契約総額 "&amp;TEXT(VLOOKUP(A141,[7]令和3年度契約状況調査票!$F:$AR,15,FALSE),"#,##0円")&amp;"(B)"&amp;CHAR(10)&amp;VLOOKUP(A141,[7]令和3年度契約状況調査票!$F:$AR,31,FALSE),(IF(P141="分担契約/単価契約","単価契約"&amp;CHAR(10)&amp;"予定調達総額 "&amp;TEXT(VLOOKUP(A141,[7]令和3年度契約状況調査票!$F:$AR,15,FALSE),"#,##0円")&amp;CHAR(10)&amp;"分担契約"&amp;CHAR(10)&amp;VLOOKUP(A141,[7]令和3年度契約状況調査票!$F:$AR,31,FALSE),IF(P141="分担契約","分担契約"&amp;CHAR(10)&amp;"契約総額 "&amp;TEXT(VLOOKUP(A141,[7]令和3年度契約状況調査票!$F:$AR,15,FALSE),"#,##0円")&amp;CHAR(10)&amp;VLOOKUP(A141,[7]令和3年度契約状況調査票!$F:$AR,31,FALSE),IF(P141="単価契約","単価契約"&amp;CHAR(10)&amp;"予定調達総額 "&amp;TEXT(VLOOKUP(A141,[7]令和3年度契約状況調査票!$F:$AR,15,FALSE),"#,##0円")&amp;CHAR(10)&amp;VLOOKUP(A141,[7]令和3年度契約状況調査票!$F:$AR,31,FALSE),VLOOKUP(A141,[7]令和3年度契約状況調査票!$F:$AR,31,FALSE))))))))</f>
        <v/>
      </c>
      <c r="P141" s="9" t="str">
        <f>IF(A141="","",VLOOKUP(A141,[7]令和3年度契約状況調査票!$F:$BY,52,FALSE))</f>
        <v/>
      </c>
    </row>
    <row r="142" spans="1:16" ht="67.5" customHeight="1">
      <c r="A142" s="10" t="str">
        <f>IF(MAX([7]令和3年度契約状況調査票!F137:F382)&gt;=ROW()-5,ROW()-5,"")</f>
        <v/>
      </c>
      <c r="B142" s="11" t="str">
        <f>IF(A142="","",VLOOKUP(A142,[7]令和3年度契約状況調査票!$F:$AR,4,FALSE))</f>
        <v/>
      </c>
      <c r="C142" s="12" t="str">
        <f>IF(A142="","",VLOOKUP(A142,[7]令和3年度契約状況調査票!$F:$AR,5,FALSE))</f>
        <v/>
      </c>
      <c r="D142" s="13" t="str">
        <f>IF(A142="","",VLOOKUP(A142,[7]令和3年度契約状況調査票!$F:$AR,8,FALSE))</f>
        <v/>
      </c>
      <c r="E142" s="11" t="str">
        <f>IF(A142="","",VLOOKUP(A142,[7]令和3年度契約状況調査票!$F:$AR,9,FALSE))</f>
        <v/>
      </c>
      <c r="F142" s="14" t="str">
        <f>IF(A142="","",VLOOKUP(A142,[7]令和3年度契約状況調査票!$F:$AR,10,FALSE))</f>
        <v/>
      </c>
      <c r="G142" s="15" t="str">
        <f>IF(A142="","",VLOOKUP(A142,[7]令和3年度契約状況調査票!$F:$AR,30,FALSE))</f>
        <v/>
      </c>
      <c r="H142" s="16" t="str">
        <f>IF(A142="","",IF(VLOOKUP(A142,[7]令和3年度契約状況調査票!$F:$AR,13,FALSE)="他官署で調達手続きを実施のため","他官署で調達手続きを実施のため",IF(VLOOKUP(A142,[7]令和3年度契約状況調査票!$F:$AR,20,FALSE)="②同種の他の契約の予定価格を類推されるおそれがあるため公表しない","同種の他の契約の予定価格を類推されるおそれがあるため公表しない",IF(VLOOKUP(A142,[7]令和3年度契約状況調査票!$F:$AR,20,FALSE)="－","－",IF(VLOOKUP(A142,[7]令和3年度契約状況調査票!$F:$AR,6,FALSE)&lt;&gt;"",TEXT(VLOOKUP(A142,[7]令和3年度契約状況調査票!$F:$AR,13,FALSE),"#,##0円")&amp;CHAR(10)&amp;"(A)",VLOOKUP(A142,[7]令和3年度契約状況調査票!$F:$AR,13,FALSE))))))</f>
        <v/>
      </c>
      <c r="I142" s="16" t="str">
        <f>IF(A142="","",VLOOKUP(A142,[7]令和3年度契約状況調査票!$F:$AR,14,FALSE))</f>
        <v/>
      </c>
      <c r="J142" s="17" t="str">
        <f>IF(A142="","",IF(VLOOKUP(A142,[7]令和3年度契約状況調査票!$F:$AR,13,FALSE)="他官署で調達手続きを実施のため","－",IF(VLOOKUP(A142,[7]令和3年度契約状況調査票!$F:$AR,20,FALSE)="②同種の他の契約の予定価格を類推されるおそれがあるため公表しない","－",IF(VLOOKUP(A142,[7]令和3年度契約状況調査票!$F:$AR,20,FALSE)="－","－",IF(VLOOKUP(A142,[7]令和3年度契約状況調査票!$F:$AR,6,FALSE)&lt;&gt;"",TEXT(VLOOKUP(A142,[7]令和3年度契約状況調査票!$F:$AR,16,FALSE),"#.0%")&amp;CHAR(10)&amp;"(B/A×100)",VLOOKUP(A142,[7]令和3年度契約状況調査票!$F:$AR,16,FALSE))))))</f>
        <v/>
      </c>
      <c r="K142" s="18"/>
      <c r="L142" s="17" t="str">
        <f>IF(A142="","",IF(VLOOKUP(A142,[7]令和3年度契約状況調査票!$F:$AR,26,FALSE)="①公益社団法人","公社",IF(VLOOKUP(A142,[7]令和3年度契約状況調査票!$F:$AR,26,FALSE)="②公益財団法人","公財","")))</f>
        <v/>
      </c>
      <c r="M142" s="17" t="str">
        <f>IF(A142="","",VLOOKUP(A142,[7]令和3年度契約状況調査票!$F:$AR,27,FALSE))</f>
        <v/>
      </c>
      <c r="N142" s="17" t="str">
        <f>IF(A142="","",IF(VLOOKUP(A142,[7]令和3年度契約状況調査票!$F:$AR,27,FALSE)="国所管",VLOOKUP(A142,[7]令和3年度契約状況調査票!$F:$AR,21,FALSE),""))</f>
        <v/>
      </c>
      <c r="O142" s="19" t="str">
        <f>IF(A142="","",IF(AND(Q142="○",P142="分担契約/単価契約"),"単価契約"&amp;CHAR(10)&amp;"予定調達総額 "&amp;TEXT(VLOOKUP(A142,[7]令和3年度契約状況調査票!$F:$AR,15,FALSE),"#,##0円")&amp;"(B)"&amp;CHAR(10)&amp;"分担契約"&amp;CHAR(10)&amp;VLOOKUP(A142,[7]令和3年度契約状況調査票!$F:$AR,31,FALSE),IF(AND(Q142="○",P142="分担契約"),"分担契約"&amp;CHAR(10)&amp;"契約総額 "&amp;TEXT(VLOOKUP(A142,[7]令和3年度契約状況調査票!$F:$AR,15,FALSE),"#,##0円")&amp;"(B)"&amp;CHAR(10)&amp;VLOOKUP(A142,[7]令和3年度契約状況調査票!$F:$AR,31,FALSE),(IF(P142="分担契約/単価契約","単価契約"&amp;CHAR(10)&amp;"予定調達総額 "&amp;TEXT(VLOOKUP(A142,[7]令和3年度契約状況調査票!$F:$AR,15,FALSE),"#,##0円")&amp;CHAR(10)&amp;"分担契約"&amp;CHAR(10)&amp;VLOOKUP(A142,[7]令和3年度契約状況調査票!$F:$AR,31,FALSE),IF(P142="分担契約","分担契約"&amp;CHAR(10)&amp;"契約総額 "&amp;TEXT(VLOOKUP(A142,[7]令和3年度契約状況調査票!$F:$AR,15,FALSE),"#,##0円")&amp;CHAR(10)&amp;VLOOKUP(A142,[7]令和3年度契約状況調査票!$F:$AR,31,FALSE),IF(P142="単価契約","単価契約"&amp;CHAR(10)&amp;"予定調達総額 "&amp;TEXT(VLOOKUP(A142,[7]令和3年度契約状況調査票!$F:$AR,15,FALSE),"#,##0円")&amp;CHAR(10)&amp;VLOOKUP(A142,[7]令和3年度契約状況調査票!$F:$AR,31,FALSE),VLOOKUP(A142,[7]令和3年度契約状況調査票!$F:$AR,31,FALSE))))))))</f>
        <v/>
      </c>
      <c r="P142" s="9" t="str">
        <f>IF(A142="","",VLOOKUP(A142,[7]令和3年度契約状況調査票!$F:$BY,52,FALSE))</f>
        <v/>
      </c>
    </row>
    <row r="143" spans="1:16" ht="67.5" customHeight="1">
      <c r="A143" s="10" t="str">
        <f>IF(MAX([7]令和3年度契約状況調査票!F138:F383)&gt;=ROW()-5,ROW()-5,"")</f>
        <v/>
      </c>
      <c r="B143" s="11" t="str">
        <f>IF(A143="","",VLOOKUP(A143,[7]令和3年度契約状況調査票!$F:$AR,4,FALSE))</f>
        <v/>
      </c>
      <c r="C143" s="12" t="str">
        <f>IF(A143="","",VLOOKUP(A143,[7]令和3年度契約状況調査票!$F:$AR,5,FALSE))</f>
        <v/>
      </c>
      <c r="D143" s="13" t="str">
        <f>IF(A143="","",VLOOKUP(A143,[7]令和3年度契約状況調査票!$F:$AR,8,FALSE))</f>
        <v/>
      </c>
      <c r="E143" s="11" t="str">
        <f>IF(A143="","",VLOOKUP(A143,[7]令和3年度契約状況調査票!$F:$AR,9,FALSE))</f>
        <v/>
      </c>
      <c r="F143" s="14" t="str">
        <f>IF(A143="","",VLOOKUP(A143,[7]令和3年度契約状況調査票!$F:$AR,10,FALSE))</f>
        <v/>
      </c>
      <c r="G143" s="15" t="str">
        <f>IF(A143="","",VLOOKUP(A143,[7]令和3年度契約状況調査票!$F:$AR,30,FALSE))</f>
        <v/>
      </c>
      <c r="H143" s="16" t="str">
        <f>IF(A143="","",IF(VLOOKUP(A143,[7]令和3年度契約状況調査票!$F:$AR,13,FALSE)="他官署で調達手続きを実施のため","他官署で調達手続きを実施のため",IF(VLOOKUP(A143,[7]令和3年度契約状況調査票!$F:$AR,20,FALSE)="②同種の他の契約の予定価格を類推されるおそれがあるため公表しない","同種の他の契約の予定価格を類推されるおそれがあるため公表しない",IF(VLOOKUP(A143,[7]令和3年度契約状況調査票!$F:$AR,20,FALSE)="－","－",IF(VLOOKUP(A143,[7]令和3年度契約状況調査票!$F:$AR,6,FALSE)&lt;&gt;"",TEXT(VLOOKUP(A143,[7]令和3年度契約状況調査票!$F:$AR,13,FALSE),"#,##0円")&amp;CHAR(10)&amp;"(A)",VLOOKUP(A143,[7]令和3年度契約状況調査票!$F:$AR,13,FALSE))))))</f>
        <v/>
      </c>
      <c r="I143" s="16" t="str">
        <f>IF(A143="","",VLOOKUP(A143,[7]令和3年度契約状況調査票!$F:$AR,14,FALSE))</f>
        <v/>
      </c>
      <c r="J143" s="17" t="str">
        <f>IF(A143="","",IF(VLOOKUP(A143,[7]令和3年度契約状況調査票!$F:$AR,13,FALSE)="他官署で調達手続きを実施のため","－",IF(VLOOKUP(A143,[7]令和3年度契約状況調査票!$F:$AR,20,FALSE)="②同種の他の契約の予定価格を類推されるおそれがあるため公表しない","－",IF(VLOOKUP(A143,[7]令和3年度契約状況調査票!$F:$AR,20,FALSE)="－","－",IF(VLOOKUP(A143,[7]令和3年度契約状況調査票!$F:$AR,6,FALSE)&lt;&gt;"",TEXT(VLOOKUP(A143,[7]令和3年度契約状況調査票!$F:$AR,16,FALSE),"#.0%")&amp;CHAR(10)&amp;"(B/A×100)",VLOOKUP(A143,[7]令和3年度契約状況調査票!$F:$AR,16,FALSE))))))</f>
        <v/>
      </c>
      <c r="K143" s="18"/>
      <c r="L143" s="17" t="str">
        <f>IF(A143="","",IF(VLOOKUP(A143,[7]令和3年度契約状況調査票!$F:$AR,26,FALSE)="①公益社団法人","公社",IF(VLOOKUP(A143,[7]令和3年度契約状況調査票!$F:$AR,26,FALSE)="②公益財団法人","公財","")))</f>
        <v/>
      </c>
      <c r="M143" s="17" t="str">
        <f>IF(A143="","",VLOOKUP(A143,[7]令和3年度契約状況調査票!$F:$AR,27,FALSE))</f>
        <v/>
      </c>
      <c r="N143" s="17" t="str">
        <f>IF(A143="","",IF(VLOOKUP(A143,[7]令和3年度契約状況調査票!$F:$AR,27,FALSE)="国所管",VLOOKUP(A143,[7]令和3年度契約状況調査票!$F:$AR,21,FALSE),""))</f>
        <v/>
      </c>
      <c r="O143" s="19" t="str">
        <f>IF(A143="","",IF(AND(Q143="○",P143="分担契約/単価契約"),"単価契約"&amp;CHAR(10)&amp;"予定調達総額 "&amp;TEXT(VLOOKUP(A143,[7]令和3年度契約状況調査票!$F:$AR,15,FALSE),"#,##0円")&amp;"(B)"&amp;CHAR(10)&amp;"分担契約"&amp;CHAR(10)&amp;VLOOKUP(A143,[7]令和3年度契約状況調査票!$F:$AR,31,FALSE),IF(AND(Q143="○",P143="分担契約"),"分担契約"&amp;CHAR(10)&amp;"契約総額 "&amp;TEXT(VLOOKUP(A143,[7]令和3年度契約状況調査票!$F:$AR,15,FALSE),"#,##0円")&amp;"(B)"&amp;CHAR(10)&amp;VLOOKUP(A143,[7]令和3年度契約状況調査票!$F:$AR,31,FALSE),(IF(P143="分担契約/単価契約","単価契約"&amp;CHAR(10)&amp;"予定調達総額 "&amp;TEXT(VLOOKUP(A143,[7]令和3年度契約状況調査票!$F:$AR,15,FALSE),"#,##0円")&amp;CHAR(10)&amp;"分担契約"&amp;CHAR(10)&amp;VLOOKUP(A143,[7]令和3年度契約状況調査票!$F:$AR,31,FALSE),IF(P143="分担契約","分担契約"&amp;CHAR(10)&amp;"契約総額 "&amp;TEXT(VLOOKUP(A143,[7]令和3年度契約状況調査票!$F:$AR,15,FALSE),"#,##0円")&amp;CHAR(10)&amp;VLOOKUP(A143,[7]令和3年度契約状況調査票!$F:$AR,31,FALSE),IF(P143="単価契約","単価契約"&amp;CHAR(10)&amp;"予定調達総額 "&amp;TEXT(VLOOKUP(A143,[7]令和3年度契約状況調査票!$F:$AR,15,FALSE),"#,##0円")&amp;CHAR(10)&amp;VLOOKUP(A143,[7]令和3年度契約状況調査票!$F:$AR,31,FALSE),VLOOKUP(A143,[7]令和3年度契約状況調査票!$F:$AR,31,FALSE))))))))</f>
        <v/>
      </c>
      <c r="P143" s="9" t="str">
        <f>IF(A143="","",VLOOKUP(A143,[7]令和3年度契約状況調査票!$F:$BY,52,FALSE))</f>
        <v/>
      </c>
    </row>
    <row r="144" spans="1:16" ht="60" customHeight="1">
      <c r="A144" s="10" t="str">
        <f>IF(MAX([7]令和3年度契約状況調査票!F139:F384)&gt;=ROW()-5,ROW()-5,"")</f>
        <v/>
      </c>
      <c r="B144" s="11" t="str">
        <f>IF(A144="","",VLOOKUP(A144,[7]令和3年度契約状況調査票!$F:$AR,4,FALSE))</f>
        <v/>
      </c>
      <c r="C144" s="12" t="str">
        <f>IF(A144="","",VLOOKUP(A144,[7]令和3年度契約状況調査票!$F:$AR,5,FALSE))</f>
        <v/>
      </c>
      <c r="D144" s="13" t="str">
        <f>IF(A144="","",VLOOKUP(A144,[7]令和3年度契約状況調査票!$F:$AR,8,FALSE))</f>
        <v/>
      </c>
      <c r="E144" s="11" t="str">
        <f>IF(A144="","",VLOOKUP(A144,[7]令和3年度契約状況調査票!$F:$AR,9,FALSE))</f>
        <v/>
      </c>
      <c r="F144" s="14" t="str">
        <f>IF(A144="","",VLOOKUP(A144,[7]令和3年度契約状況調査票!$F:$AR,10,FALSE))</f>
        <v/>
      </c>
      <c r="G144" s="15" t="str">
        <f>IF(A144="","",VLOOKUP(A144,[7]令和3年度契約状況調査票!$F:$AR,30,FALSE))</f>
        <v/>
      </c>
      <c r="H144" s="16" t="str">
        <f>IF(A144="","",IF(VLOOKUP(A144,[7]令和3年度契約状況調査票!$F:$AR,13,FALSE)="他官署で調達手続きを実施のため","他官署で調達手続きを実施のため",IF(VLOOKUP(A144,[7]令和3年度契約状況調査票!$F:$AR,20,FALSE)="②同種の他の契約の予定価格を類推されるおそれがあるため公表しない","同種の他の契約の予定価格を類推されるおそれがあるため公表しない",IF(VLOOKUP(A144,[7]令和3年度契約状況調査票!$F:$AR,20,FALSE)="－","－",IF(VLOOKUP(A144,[7]令和3年度契約状況調査票!$F:$AR,6,FALSE)&lt;&gt;"",TEXT(VLOOKUP(A144,[7]令和3年度契約状況調査票!$F:$AR,13,FALSE),"#,##0円")&amp;CHAR(10)&amp;"(A)",VLOOKUP(A144,[7]令和3年度契約状況調査票!$F:$AR,13,FALSE))))))</f>
        <v/>
      </c>
      <c r="I144" s="16" t="str">
        <f>IF(A144="","",VLOOKUP(A144,[7]令和3年度契約状況調査票!$F:$AR,14,FALSE))</f>
        <v/>
      </c>
      <c r="J144" s="17" t="str">
        <f>IF(A144="","",IF(VLOOKUP(A144,[7]令和3年度契約状況調査票!$F:$AR,13,FALSE)="他官署で調達手続きを実施のため","－",IF(VLOOKUP(A144,[7]令和3年度契約状況調査票!$F:$AR,20,FALSE)="②同種の他の契約の予定価格を類推されるおそれがあるため公表しない","－",IF(VLOOKUP(A144,[7]令和3年度契約状況調査票!$F:$AR,20,FALSE)="－","－",IF(VLOOKUP(A144,[7]令和3年度契約状況調査票!$F:$AR,6,FALSE)&lt;&gt;"",TEXT(VLOOKUP(A144,[7]令和3年度契約状況調査票!$F:$AR,16,FALSE),"#.0%")&amp;CHAR(10)&amp;"(B/A×100)",VLOOKUP(A144,[7]令和3年度契約状況調査票!$F:$AR,16,FALSE))))))</f>
        <v/>
      </c>
      <c r="K144" s="18"/>
      <c r="L144" s="17" t="str">
        <f>IF(A144="","",IF(VLOOKUP(A144,[7]令和3年度契約状況調査票!$F:$AR,26,FALSE)="①公益社団法人","公社",IF(VLOOKUP(A144,[7]令和3年度契約状況調査票!$F:$AR,26,FALSE)="②公益財団法人","公財","")))</f>
        <v/>
      </c>
      <c r="M144" s="17" t="str">
        <f>IF(A144="","",VLOOKUP(A144,[7]令和3年度契約状況調査票!$F:$AR,27,FALSE))</f>
        <v/>
      </c>
      <c r="N144" s="17" t="str">
        <f>IF(A144="","",IF(VLOOKUP(A144,[7]令和3年度契約状況調査票!$F:$AR,27,FALSE)="国所管",VLOOKUP(A144,[7]令和3年度契約状況調査票!$F:$AR,21,FALSE),""))</f>
        <v/>
      </c>
      <c r="O144" s="19" t="str">
        <f>IF(A144="","",IF(AND(Q144="○",P144="分担契約/単価契約"),"単価契約"&amp;CHAR(10)&amp;"予定調達総額 "&amp;TEXT(VLOOKUP(A144,[7]令和3年度契約状況調査票!$F:$AR,15,FALSE),"#,##0円")&amp;"(B)"&amp;CHAR(10)&amp;"分担契約"&amp;CHAR(10)&amp;VLOOKUP(A144,[7]令和3年度契約状況調査票!$F:$AR,31,FALSE),IF(AND(Q144="○",P144="分担契約"),"分担契約"&amp;CHAR(10)&amp;"契約総額 "&amp;TEXT(VLOOKUP(A144,[7]令和3年度契約状況調査票!$F:$AR,15,FALSE),"#,##0円")&amp;"(B)"&amp;CHAR(10)&amp;VLOOKUP(A144,[7]令和3年度契約状況調査票!$F:$AR,31,FALSE),(IF(P144="分担契約/単価契約","単価契約"&amp;CHAR(10)&amp;"予定調達総額 "&amp;TEXT(VLOOKUP(A144,[7]令和3年度契約状況調査票!$F:$AR,15,FALSE),"#,##0円")&amp;CHAR(10)&amp;"分担契約"&amp;CHAR(10)&amp;VLOOKUP(A144,[7]令和3年度契約状況調査票!$F:$AR,31,FALSE),IF(P144="分担契約","分担契約"&amp;CHAR(10)&amp;"契約総額 "&amp;TEXT(VLOOKUP(A144,[7]令和3年度契約状況調査票!$F:$AR,15,FALSE),"#,##0円")&amp;CHAR(10)&amp;VLOOKUP(A144,[7]令和3年度契約状況調査票!$F:$AR,31,FALSE),IF(P144="単価契約","単価契約"&amp;CHAR(10)&amp;"予定調達総額 "&amp;TEXT(VLOOKUP(A144,[7]令和3年度契約状況調査票!$F:$AR,15,FALSE),"#,##0円")&amp;CHAR(10)&amp;VLOOKUP(A144,[7]令和3年度契約状況調査票!$F:$AR,31,FALSE),VLOOKUP(A144,[7]令和3年度契約状況調査票!$F:$AR,31,FALSE))))))))</f>
        <v/>
      </c>
      <c r="P144" s="9" t="str">
        <f>IF(A144="","",VLOOKUP(A144,[7]令和3年度契約状況調査票!$F:$BY,52,FALSE))</f>
        <v/>
      </c>
    </row>
    <row r="145" spans="1:16" ht="60" customHeight="1">
      <c r="A145" s="10" t="str">
        <f>IF(MAX([7]令和3年度契約状況調査票!F140:F385)&gt;=ROW()-5,ROW()-5,"")</f>
        <v/>
      </c>
      <c r="B145" s="11" t="str">
        <f>IF(A145="","",VLOOKUP(A145,[7]令和3年度契約状況調査票!$F:$AR,4,FALSE))</f>
        <v/>
      </c>
      <c r="C145" s="12" t="str">
        <f>IF(A145="","",VLOOKUP(A145,[7]令和3年度契約状況調査票!$F:$AR,5,FALSE))</f>
        <v/>
      </c>
      <c r="D145" s="13" t="str">
        <f>IF(A145="","",VLOOKUP(A145,[7]令和3年度契約状況調査票!$F:$AR,8,FALSE))</f>
        <v/>
      </c>
      <c r="E145" s="11" t="str">
        <f>IF(A145="","",VLOOKUP(A145,[7]令和3年度契約状況調査票!$F:$AR,9,FALSE))</f>
        <v/>
      </c>
      <c r="F145" s="14" t="str">
        <f>IF(A145="","",VLOOKUP(A145,[7]令和3年度契約状況調査票!$F:$AR,10,FALSE))</f>
        <v/>
      </c>
      <c r="G145" s="15" t="str">
        <f>IF(A145="","",VLOOKUP(A145,[7]令和3年度契約状況調査票!$F:$AR,30,FALSE))</f>
        <v/>
      </c>
      <c r="H145" s="16" t="str">
        <f>IF(A145="","",IF(VLOOKUP(A145,[7]令和3年度契約状況調査票!$F:$AR,13,FALSE)="他官署で調達手続きを実施のため","他官署で調達手続きを実施のため",IF(VLOOKUP(A145,[7]令和3年度契約状況調査票!$F:$AR,20,FALSE)="②同種の他の契約の予定価格を類推されるおそれがあるため公表しない","同種の他の契約の予定価格を類推されるおそれがあるため公表しない",IF(VLOOKUP(A145,[7]令和3年度契約状況調査票!$F:$AR,20,FALSE)="－","－",IF(VLOOKUP(A145,[7]令和3年度契約状況調査票!$F:$AR,6,FALSE)&lt;&gt;"",TEXT(VLOOKUP(A145,[7]令和3年度契約状況調査票!$F:$AR,13,FALSE),"#,##0円")&amp;CHAR(10)&amp;"(A)",VLOOKUP(A145,[7]令和3年度契約状況調査票!$F:$AR,13,FALSE))))))</f>
        <v/>
      </c>
      <c r="I145" s="16" t="str">
        <f>IF(A145="","",VLOOKUP(A145,[7]令和3年度契約状況調査票!$F:$AR,14,FALSE))</f>
        <v/>
      </c>
      <c r="J145" s="17" t="str">
        <f>IF(A145="","",IF(VLOOKUP(A145,[7]令和3年度契約状況調査票!$F:$AR,13,FALSE)="他官署で調達手続きを実施のため","－",IF(VLOOKUP(A145,[7]令和3年度契約状況調査票!$F:$AR,20,FALSE)="②同種の他の契約の予定価格を類推されるおそれがあるため公表しない","－",IF(VLOOKUP(A145,[7]令和3年度契約状況調査票!$F:$AR,20,FALSE)="－","－",IF(VLOOKUP(A145,[7]令和3年度契約状況調査票!$F:$AR,6,FALSE)&lt;&gt;"",TEXT(VLOOKUP(A145,[7]令和3年度契約状況調査票!$F:$AR,16,FALSE),"#.0%")&amp;CHAR(10)&amp;"(B/A×100)",VLOOKUP(A145,[7]令和3年度契約状況調査票!$F:$AR,16,FALSE))))))</f>
        <v/>
      </c>
      <c r="K145" s="18"/>
      <c r="L145" s="17" t="str">
        <f>IF(A145="","",IF(VLOOKUP(A145,[7]令和3年度契約状況調査票!$F:$AR,26,FALSE)="①公益社団法人","公社",IF(VLOOKUP(A145,[7]令和3年度契約状況調査票!$F:$AR,26,FALSE)="②公益財団法人","公財","")))</f>
        <v/>
      </c>
      <c r="M145" s="17" t="str">
        <f>IF(A145="","",VLOOKUP(A145,[7]令和3年度契約状況調査票!$F:$AR,27,FALSE))</f>
        <v/>
      </c>
      <c r="N145" s="17" t="str">
        <f>IF(A145="","",IF(VLOOKUP(A145,[7]令和3年度契約状況調査票!$F:$AR,27,FALSE)="国所管",VLOOKUP(A145,[7]令和3年度契約状況調査票!$F:$AR,21,FALSE),""))</f>
        <v/>
      </c>
      <c r="O145" s="19" t="str">
        <f>IF(A145="","",IF(AND(Q145="○",P145="分担契約/単価契約"),"単価契約"&amp;CHAR(10)&amp;"予定調達総額 "&amp;TEXT(VLOOKUP(A145,[7]令和3年度契約状況調査票!$F:$AR,15,FALSE),"#,##0円")&amp;"(B)"&amp;CHAR(10)&amp;"分担契約"&amp;CHAR(10)&amp;VLOOKUP(A145,[7]令和3年度契約状況調査票!$F:$AR,31,FALSE),IF(AND(Q145="○",P145="分担契約"),"分担契約"&amp;CHAR(10)&amp;"契約総額 "&amp;TEXT(VLOOKUP(A145,[7]令和3年度契約状況調査票!$F:$AR,15,FALSE),"#,##0円")&amp;"(B)"&amp;CHAR(10)&amp;VLOOKUP(A145,[7]令和3年度契約状況調査票!$F:$AR,31,FALSE),(IF(P145="分担契約/単価契約","単価契約"&amp;CHAR(10)&amp;"予定調達総額 "&amp;TEXT(VLOOKUP(A145,[7]令和3年度契約状況調査票!$F:$AR,15,FALSE),"#,##0円")&amp;CHAR(10)&amp;"分担契約"&amp;CHAR(10)&amp;VLOOKUP(A145,[7]令和3年度契約状況調査票!$F:$AR,31,FALSE),IF(P145="分担契約","分担契約"&amp;CHAR(10)&amp;"契約総額 "&amp;TEXT(VLOOKUP(A145,[7]令和3年度契約状況調査票!$F:$AR,15,FALSE),"#,##0円")&amp;CHAR(10)&amp;VLOOKUP(A145,[7]令和3年度契約状況調査票!$F:$AR,31,FALSE),IF(P145="単価契約","単価契約"&amp;CHAR(10)&amp;"予定調達総額 "&amp;TEXT(VLOOKUP(A145,[7]令和3年度契約状況調査票!$F:$AR,15,FALSE),"#,##0円")&amp;CHAR(10)&amp;VLOOKUP(A145,[7]令和3年度契約状況調査票!$F:$AR,31,FALSE),VLOOKUP(A145,[7]令和3年度契約状況調査票!$F:$AR,31,FALSE))))))))</f>
        <v/>
      </c>
      <c r="P145" s="9" t="str">
        <f>IF(A145="","",VLOOKUP(A145,[7]令和3年度契約状況調査票!$F:$BY,52,FALSE))</f>
        <v/>
      </c>
    </row>
    <row r="146" spans="1:16" ht="67.5" customHeight="1">
      <c r="A146" s="10" t="str">
        <f>IF(MAX([7]令和3年度契約状況調査票!F141:F386)&gt;=ROW()-5,ROW()-5,"")</f>
        <v/>
      </c>
      <c r="B146" s="11" t="str">
        <f>IF(A146="","",VLOOKUP(A146,[7]令和3年度契約状況調査票!$F:$AR,4,FALSE))</f>
        <v/>
      </c>
      <c r="C146" s="12" t="str">
        <f>IF(A146="","",VLOOKUP(A146,[7]令和3年度契約状況調査票!$F:$AR,5,FALSE))</f>
        <v/>
      </c>
      <c r="D146" s="13" t="str">
        <f>IF(A146="","",VLOOKUP(A146,[7]令和3年度契約状況調査票!$F:$AR,8,FALSE))</f>
        <v/>
      </c>
      <c r="E146" s="11" t="str">
        <f>IF(A146="","",VLOOKUP(A146,[7]令和3年度契約状況調査票!$F:$AR,9,FALSE))</f>
        <v/>
      </c>
      <c r="F146" s="14" t="str">
        <f>IF(A146="","",VLOOKUP(A146,[7]令和3年度契約状況調査票!$F:$AR,10,FALSE))</f>
        <v/>
      </c>
      <c r="G146" s="15" t="str">
        <f>IF(A146="","",VLOOKUP(A146,[7]令和3年度契約状況調査票!$F:$AR,30,FALSE))</f>
        <v/>
      </c>
      <c r="H146" s="16" t="str">
        <f>IF(A146="","",IF(VLOOKUP(A146,[7]令和3年度契約状況調査票!$F:$AR,13,FALSE)="他官署で調達手続きを実施のため","他官署で調達手続きを実施のため",IF(VLOOKUP(A146,[7]令和3年度契約状況調査票!$F:$AR,20,FALSE)="②同種の他の契約の予定価格を類推されるおそれがあるため公表しない","同種の他の契約の予定価格を類推されるおそれがあるため公表しない",IF(VLOOKUP(A146,[7]令和3年度契約状況調査票!$F:$AR,20,FALSE)="－","－",IF(VLOOKUP(A146,[7]令和3年度契約状況調査票!$F:$AR,6,FALSE)&lt;&gt;"",TEXT(VLOOKUP(A146,[7]令和3年度契約状況調査票!$F:$AR,13,FALSE),"#,##0円")&amp;CHAR(10)&amp;"(A)",VLOOKUP(A146,[7]令和3年度契約状況調査票!$F:$AR,13,FALSE))))))</f>
        <v/>
      </c>
      <c r="I146" s="16" t="str">
        <f>IF(A146="","",VLOOKUP(A146,[7]令和3年度契約状況調査票!$F:$AR,14,FALSE))</f>
        <v/>
      </c>
      <c r="J146" s="17" t="str">
        <f>IF(A146="","",IF(VLOOKUP(A146,[7]令和3年度契約状況調査票!$F:$AR,13,FALSE)="他官署で調達手続きを実施のため","－",IF(VLOOKUP(A146,[7]令和3年度契約状況調査票!$F:$AR,20,FALSE)="②同種の他の契約の予定価格を類推されるおそれがあるため公表しない","－",IF(VLOOKUP(A146,[7]令和3年度契約状況調査票!$F:$AR,20,FALSE)="－","－",IF(VLOOKUP(A146,[7]令和3年度契約状況調査票!$F:$AR,6,FALSE)&lt;&gt;"",TEXT(VLOOKUP(A146,[7]令和3年度契約状況調査票!$F:$AR,16,FALSE),"#.0%")&amp;CHAR(10)&amp;"(B/A×100)",VLOOKUP(A146,[7]令和3年度契約状況調査票!$F:$AR,16,FALSE))))))</f>
        <v/>
      </c>
      <c r="K146" s="18"/>
      <c r="L146" s="17" t="str">
        <f>IF(A146="","",IF(VLOOKUP(A146,[7]令和3年度契約状況調査票!$F:$AR,26,FALSE)="①公益社団法人","公社",IF(VLOOKUP(A146,[7]令和3年度契約状況調査票!$F:$AR,26,FALSE)="②公益財団法人","公財","")))</f>
        <v/>
      </c>
      <c r="M146" s="17" t="str">
        <f>IF(A146="","",VLOOKUP(A146,[7]令和3年度契約状況調査票!$F:$AR,27,FALSE))</f>
        <v/>
      </c>
      <c r="N146" s="17" t="str">
        <f>IF(A146="","",IF(VLOOKUP(A146,[7]令和3年度契約状況調査票!$F:$AR,27,FALSE)="国所管",VLOOKUP(A146,[7]令和3年度契約状況調査票!$F:$AR,21,FALSE),""))</f>
        <v/>
      </c>
      <c r="O146" s="19" t="str">
        <f>IF(A146="","",IF(AND(Q146="○",P146="分担契約/単価契約"),"単価契約"&amp;CHAR(10)&amp;"予定調達総額 "&amp;TEXT(VLOOKUP(A146,[7]令和3年度契約状況調査票!$F:$AR,15,FALSE),"#,##0円")&amp;"(B)"&amp;CHAR(10)&amp;"分担契約"&amp;CHAR(10)&amp;VLOOKUP(A146,[7]令和3年度契約状況調査票!$F:$AR,31,FALSE),IF(AND(Q146="○",P146="分担契約"),"分担契約"&amp;CHAR(10)&amp;"契約総額 "&amp;TEXT(VLOOKUP(A146,[7]令和3年度契約状況調査票!$F:$AR,15,FALSE),"#,##0円")&amp;"(B)"&amp;CHAR(10)&amp;VLOOKUP(A146,[7]令和3年度契約状況調査票!$F:$AR,31,FALSE),(IF(P146="分担契約/単価契約","単価契約"&amp;CHAR(10)&amp;"予定調達総額 "&amp;TEXT(VLOOKUP(A146,[7]令和3年度契約状況調査票!$F:$AR,15,FALSE),"#,##0円")&amp;CHAR(10)&amp;"分担契約"&amp;CHAR(10)&amp;VLOOKUP(A146,[7]令和3年度契約状況調査票!$F:$AR,31,FALSE),IF(P146="分担契約","分担契約"&amp;CHAR(10)&amp;"契約総額 "&amp;TEXT(VLOOKUP(A146,[7]令和3年度契約状況調査票!$F:$AR,15,FALSE),"#,##0円")&amp;CHAR(10)&amp;VLOOKUP(A146,[7]令和3年度契約状況調査票!$F:$AR,31,FALSE),IF(P146="単価契約","単価契約"&amp;CHAR(10)&amp;"予定調達総額 "&amp;TEXT(VLOOKUP(A146,[7]令和3年度契約状況調査票!$F:$AR,15,FALSE),"#,##0円")&amp;CHAR(10)&amp;VLOOKUP(A146,[7]令和3年度契約状況調査票!$F:$AR,31,FALSE),VLOOKUP(A146,[7]令和3年度契約状況調査票!$F:$AR,31,FALSE))))))))</f>
        <v/>
      </c>
      <c r="P146" s="9" t="str">
        <f>IF(A146="","",VLOOKUP(A146,[7]令和3年度契約状況調査票!$F:$BY,52,FALSE))</f>
        <v/>
      </c>
    </row>
    <row r="147" spans="1:16" ht="60" customHeight="1">
      <c r="A147" s="10" t="str">
        <f>IF(MAX([7]令和3年度契約状況調査票!F142:F387)&gt;=ROW()-5,ROW()-5,"")</f>
        <v/>
      </c>
      <c r="B147" s="11" t="str">
        <f>IF(A147="","",VLOOKUP(A147,[7]令和3年度契約状況調査票!$F:$AR,4,FALSE))</f>
        <v/>
      </c>
      <c r="C147" s="12" t="str">
        <f>IF(A147="","",VLOOKUP(A147,[7]令和3年度契約状況調査票!$F:$AR,5,FALSE))</f>
        <v/>
      </c>
      <c r="D147" s="13" t="str">
        <f>IF(A147="","",VLOOKUP(A147,[7]令和3年度契約状況調査票!$F:$AR,8,FALSE))</f>
        <v/>
      </c>
      <c r="E147" s="11" t="str">
        <f>IF(A147="","",VLOOKUP(A147,[7]令和3年度契約状況調査票!$F:$AR,9,FALSE))</f>
        <v/>
      </c>
      <c r="F147" s="14" t="str">
        <f>IF(A147="","",VLOOKUP(A147,[7]令和3年度契約状況調査票!$F:$AR,10,FALSE))</f>
        <v/>
      </c>
      <c r="G147" s="15" t="str">
        <f>IF(A147="","",VLOOKUP(A147,[7]令和3年度契約状況調査票!$F:$AR,30,FALSE))</f>
        <v/>
      </c>
      <c r="H147" s="16" t="str">
        <f>IF(A147="","",IF(VLOOKUP(A147,[7]令和3年度契約状況調査票!$F:$AR,13,FALSE)="他官署で調達手続きを実施のため","他官署で調達手続きを実施のため",IF(VLOOKUP(A147,[7]令和3年度契約状況調査票!$F:$AR,20,FALSE)="②同種の他の契約の予定価格を類推されるおそれがあるため公表しない","同種の他の契約の予定価格を類推されるおそれがあるため公表しない",IF(VLOOKUP(A147,[7]令和3年度契約状況調査票!$F:$AR,20,FALSE)="－","－",IF(VLOOKUP(A147,[7]令和3年度契約状況調査票!$F:$AR,6,FALSE)&lt;&gt;"",TEXT(VLOOKUP(A147,[7]令和3年度契約状況調査票!$F:$AR,13,FALSE),"#,##0円")&amp;CHAR(10)&amp;"(A)",VLOOKUP(A147,[7]令和3年度契約状況調査票!$F:$AR,13,FALSE))))))</f>
        <v/>
      </c>
      <c r="I147" s="16" t="str">
        <f>IF(A147="","",VLOOKUP(A147,[7]令和3年度契約状況調査票!$F:$AR,14,FALSE))</f>
        <v/>
      </c>
      <c r="J147" s="17" t="str">
        <f>IF(A147="","",IF(VLOOKUP(A147,[7]令和3年度契約状況調査票!$F:$AR,13,FALSE)="他官署で調達手続きを実施のため","－",IF(VLOOKUP(A147,[7]令和3年度契約状況調査票!$F:$AR,20,FALSE)="②同種の他の契約の予定価格を類推されるおそれがあるため公表しない","－",IF(VLOOKUP(A147,[7]令和3年度契約状況調査票!$F:$AR,20,FALSE)="－","－",IF(VLOOKUP(A147,[7]令和3年度契約状況調査票!$F:$AR,6,FALSE)&lt;&gt;"",TEXT(VLOOKUP(A147,[7]令和3年度契約状況調査票!$F:$AR,16,FALSE),"#.0%")&amp;CHAR(10)&amp;"(B/A×100)",VLOOKUP(A147,[7]令和3年度契約状況調査票!$F:$AR,16,FALSE))))))</f>
        <v/>
      </c>
      <c r="K147" s="18"/>
      <c r="L147" s="17" t="str">
        <f>IF(A147="","",IF(VLOOKUP(A147,[7]令和3年度契約状況調査票!$F:$AR,26,FALSE)="①公益社団法人","公社",IF(VLOOKUP(A147,[7]令和3年度契約状況調査票!$F:$AR,26,FALSE)="②公益財団法人","公財","")))</f>
        <v/>
      </c>
      <c r="M147" s="17" t="str">
        <f>IF(A147="","",VLOOKUP(A147,[7]令和3年度契約状況調査票!$F:$AR,27,FALSE))</f>
        <v/>
      </c>
      <c r="N147" s="17" t="str">
        <f>IF(A147="","",IF(VLOOKUP(A147,[7]令和3年度契約状況調査票!$F:$AR,27,FALSE)="国所管",VLOOKUP(A147,[7]令和3年度契約状況調査票!$F:$AR,21,FALSE),""))</f>
        <v/>
      </c>
      <c r="O147" s="19" t="str">
        <f>IF(A147="","",IF(AND(Q147="○",P147="分担契約/単価契約"),"単価契約"&amp;CHAR(10)&amp;"予定調達総額 "&amp;TEXT(VLOOKUP(A147,[7]令和3年度契約状況調査票!$F:$AR,15,FALSE),"#,##0円")&amp;"(B)"&amp;CHAR(10)&amp;"分担契約"&amp;CHAR(10)&amp;VLOOKUP(A147,[7]令和3年度契約状況調査票!$F:$AR,31,FALSE),IF(AND(Q147="○",P147="分担契約"),"分担契約"&amp;CHAR(10)&amp;"契約総額 "&amp;TEXT(VLOOKUP(A147,[7]令和3年度契約状況調査票!$F:$AR,15,FALSE),"#,##0円")&amp;"(B)"&amp;CHAR(10)&amp;VLOOKUP(A147,[7]令和3年度契約状況調査票!$F:$AR,31,FALSE),(IF(P147="分担契約/単価契約","単価契約"&amp;CHAR(10)&amp;"予定調達総額 "&amp;TEXT(VLOOKUP(A147,[7]令和3年度契約状況調査票!$F:$AR,15,FALSE),"#,##0円")&amp;CHAR(10)&amp;"分担契約"&amp;CHAR(10)&amp;VLOOKUP(A147,[7]令和3年度契約状況調査票!$F:$AR,31,FALSE),IF(P147="分担契約","分担契約"&amp;CHAR(10)&amp;"契約総額 "&amp;TEXT(VLOOKUP(A147,[7]令和3年度契約状況調査票!$F:$AR,15,FALSE),"#,##0円")&amp;CHAR(10)&amp;VLOOKUP(A147,[7]令和3年度契約状況調査票!$F:$AR,31,FALSE),IF(P147="単価契約","単価契約"&amp;CHAR(10)&amp;"予定調達総額 "&amp;TEXT(VLOOKUP(A147,[7]令和3年度契約状況調査票!$F:$AR,15,FALSE),"#,##0円")&amp;CHAR(10)&amp;VLOOKUP(A147,[7]令和3年度契約状況調査票!$F:$AR,31,FALSE),VLOOKUP(A147,[7]令和3年度契約状況調査票!$F:$AR,31,FALSE))))))))</f>
        <v/>
      </c>
      <c r="P147" s="9" t="str">
        <f>IF(A147="","",VLOOKUP(A147,[7]令和3年度契約状況調査票!$F:$BY,52,FALSE))</f>
        <v/>
      </c>
    </row>
    <row r="148" spans="1:16" ht="60" customHeight="1">
      <c r="A148" s="10" t="str">
        <f>IF(MAX([7]令和3年度契約状況調査票!F143:F388)&gt;=ROW()-5,ROW()-5,"")</f>
        <v/>
      </c>
      <c r="B148" s="11" t="str">
        <f>IF(A148="","",VLOOKUP(A148,[7]令和3年度契約状況調査票!$F:$AR,4,FALSE))</f>
        <v/>
      </c>
      <c r="C148" s="12" t="str">
        <f>IF(A148="","",VLOOKUP(A148,[7]令和3年度契約状況調査票!$F:$AR,5,FALSE))</f>
        <v/>
      </c>
      <c r="D148" s="13" t="str">
        <f>IF(A148="","",VLOOKUP(A148,[7]令和3年度契約状況調査票!$F:$AR,8,FALSE))</f>
        <v/>
      </c>
      <c r="E148" s="11" t="str">
        <f>IF(A148="","",VLOOKUP(A148,[7]令和3年度契約状況調査票!$F:$AR,9,FALSE))</f>
        <v/>
      </c>
      <c r="F148" s="14" t="str">
        <f>IF(A148="","",VLOOKUP(A148,[7]令和3年度契約状況調査票!$F:$AR,10,FALSE))</f>
        <v/>
      </c>
      <c r="G148" s="15" t="str">
        <f>IF(A148="","",VLOOKUP(A148,[7]令和3年度契約状況調査票!$F:$AR,30,FALSE))</f>
        <v/>
      </c>
      <c r="H148" s="16" t="str">
        <f>IF(A148="","",IF(VLOOKUP(A148,[7]令和3年度契約状況調査票!$F:$AR,13,FALSE)="他官署で調達手続きを実施のため","他官署で調達手続きを実施のため",IF(VLOOKUP(A148,[7]令和3年度契約状況調査票!$F:$AR,20,FALSE)="②同種の他の契約の予定価格を類推されるおそれがあるため公表しない","同種の他の契約の予定価格を類推されるおそれがあるため公表しない",IF(VLOOKUP(A148,[7]令和3年度契約状況調査票!$F:$AR,20,FALSE)="－","－",IF(VLOOKUP(A148,[7]令和3年度契約状況調査票!$F:$AR,6,FALSE)&lt;&gt;"",TEXT(VLOOKUP(A148,[7]令和3年度契約状況調査票!$F:$AR,13,FALSE),"#,##0円")&amp;CHAR(10)&amp;"(A)",VLOOKUP(A148,[7]令和3年度契約状況調査票!$F:$AR,13,FALSE))))))</f>
        <v/>
      </c>
      <c r="I148" s="16" t="str">
        <f>IF(A148="","",VLOOKUP(A148,[7]令和3年度契約状況調査票!$F:$AR,14,FALSE))</f>
        <v/>
      </c>
      <c r="J148" s="17" t="str">
        <f>IF(A148="","",IF(VLOOKUP(A148,[7]令和3年度契約状況調査票!$F:$AR,13,FALSE)="他官署で調達手続きを実施のため","－",IF(VLOOKUP(A148,[7]令和3年度契約状況調査票!$F:$AR,20,FALSE)="②同種の他の契約の予定価格を類推されるおそれがあるため公表しない","－",IF(VLOOKUP(A148,[7]令和3年度契約状況調査票!$F:$AR,20,FALSE)="－","－",IF(VLOOKUP(A148,[7]令和3年度契約状況調査票!$F:$AR,6,FALSE)&lt;&gt;"",TEXT(VLOOKUP(A148,[7]令和3年度契約状況調査票!$F:$AR,16,FALSE),"#.0%")&amp;CHAR(10)&amp;"(B/A×100)",VLOOKUP(A148,[7]令和3年度契約状況調査票!$F:$AR,16,FALSE))))))</f>
        <v/>
      </c>
      <c r="K148" s="18"/>
      <c r="L148" s="17" t="str">
        <f>IF(A148="","",IF(VLOOKUP(A148,[7]令和3年度契約状況調査票!$F:$AR,26,FALSE)="①公益社団法人","公社",IF(VLOOKUP(A148,[7]令和3年度契約状況調査票!$F:$AR,26,FALSE)="②公益財団法人","公財","")))</f>
        <v/>
      </c>
      <c r="M148" s="17" t="str">
        <f>IF(A148="","",VLOOKUP(A148,[7]令和3年度契約状況調査票!$F:$AR,27,FALSE))</f>
        <v/>
      </c>
      <c r="N148" s="17" t="str">
        <f>IF(A148="","",IF(VLOOKUP(A148,[7]令和3年度契約状況調査票!$F:$AR,27,FALSE)="国所管",VLOOKUP(A148,[7]令和3年度契約状況調査票!$F:$AR,21,FALSE),""))</f>
        <v/>
      </c>
      <c r="O148" s="19" t="str">
        <f>IF(A148="","",IF(AND(Q148="○",P148="分担契約/単価契約"),"単価契約"&amp;CHAR(10)&amp;"予定調達総額 "&amp;TEXT(VLOOKUP(A148,[7]令和3年度契約状況調査票!$F:$AR,15,FALSE),"#,##0円")&amp;"(B)"&amp;CHAR(10)&amp;"分担契約"&amp;CHAR(10)&amp;VLOOKUP(A148,[7]令和3年度契約状況調査票!$F:$AR,31,FALSE),IF(AND(Q148="○",P148="分担契約"),"分担契約"&amp;CHAR(10)&amp;"契約総額 "&amp;TEXT(VLOOKUP(A148,[7]令和3年度契約状況調査票!$F:$AR,15,FALSE),"#,##0円")&amp;"(B)"&amp;CHAR(10)&amp;VLOOKUP(A148,[7]令和3年度契約状況調査票!$F:$AR,31,FALSE),(IF(P148="分担契約/単価契約","単価契約"&amp;CHAR(10)&amp;"予定調達総額 "&amp;TEXT(VLOOKUP(A148,[7]令和3年度契約状況調査票!$F:$AR,15,FALSE),"#,##0円")&amp;CHAR(10)&amp;"分担契約"&amp;CHAR(10)&amp;VLOOKUP(A148,[7]令和3年度契約状況調査票!$F:$AR,31,FALSE),IF(P148="分担契約","分担契約"&amp;CHAR(10)&amp;"契約総額 "&amp;TEXT(VLOOKUP(A148,[7]令和3年度契約状況調査票!$F:$AR,15,FALSE),"#,##0円")&amp;CHAR(10)&amp;VLOOKUP(A148,[7]令和3年度契約状況調査票!$F:$AR,31,FALSE),IF(P148="単価契約","単価契約"&amp;CHAR(10)&amp;"予定調達総額 "&amp;TEXT(VLOOKUP(A148,[7]令和3年度契約状況調査票!$F:$AR,15,FALSE),"#,##0円")&amp;CHAR(10)&amp;VLOOKUP(A148,[7]令和3年度契約状況調査票!$F:$AR,31,FALSE),VLOOKUP(A148,[7]令和3年度契約状況調査票!$F:$AR,31,FALSE))))))))</f>
        <v/>
      </c>
      <c r="P148" s="9" t="str">
        <f>IF(A148="","",VLOOKUP(A148,[7]令和3年度契約状況調査票!$F:$BY,52,FALSE))</f>
        <v/>
      </c>
    </row>
    <row r="149" spans="1:16" ht="67.5" customHeight="1">
      <c r="A149" s="10" t="str">
        <f>IF(MAX([7]令和3年度契約状況調査票!F144:F389)&gt;=ROW()-5,ROW()-5,"")</f>
        <v/>
      </c>
      <c r="B149" s="11" t="str">
        <f>IF(A149="","",VLOOKUP(A149,[7]令和3年度契約状況調査票!$F:$AR,4,FALSE))</f>
        <v/>
      </c>
      <c r="C149" s="12" t="str">
        <f>IF(A149="","",VLOOKUP(A149,[7]令和3年度契約状況調査票!$F:$AR,5,FALSE))</f>
        <v/>
      </c>
      <c r="D149" s="13" t="str">
        <f>IF(A149="","",VLOOKUP(A149,[7]令和3年度契約状況調査票!$F:$AR,8,FALSE))</f>
        <v/>
      </c>
      <c r="E149" s="11" t="str">
        <f>IF(A149="","",VLOOKUP(A149,[7]令和3年度契約状況調査票!$F:$AR,9,FALSE))</f>
        <v/>
      </c>
      <c r="F149" s="14" t="str">
        <f>IF(A149="","",VLOOKUP(A149,[7]令和3年度契約状況調査票!$F:$AR,10,FALSE))</f>
        <v/>
      </c>
      <c r="G149" s="15" t="str">
        <f>IF(A149="","",VLOOKUP(A149,[7]令和3年度契約状況調査票!$F:$AR,30,FALSE))</f>
        <v/>
      </c>
      <c r="H149" s="16" t="str">
        <f>IF(A149="","",IF(VLOOKUP(A149,[7]令和3年度契約状況調査票!$F:$AR,13,FALSE)="他官署で調達手続きを実施のため","他官署で調達手続きを実施のため",IF(VLOOKUP(A149,[7]令和3年度契約状況調査票!$F:$AR,20,FALSE)="②同種の他の契約の予定価格を類推されるおそれがあるため公表しない","同種の他の契約の予定価格を類推されるおそれがあるため公表しない",IF(VLOOKUP(A149,[7]令和3年度契約状況調査票!$F:$AR,20,FALSE)="－","－",IF(VLOOKUP(A149,[7]令和3年度契約状況調査票!$F:$AR,6,FALSE)&lt;&gt;"",TEXT(VLOOKUP(A149,[7]令和3年度契約状況調査票!$F:$AR,13,FALSE),"#,##0円")&amp;CHAR(10)&amp;"(A)",VLOOKUP(A149,[7]令和3年度契約状況調査票!$F:$AR,13,FALSE))))))</f>
        <v/>
      </c>
      <c r="I149" s="16" t="str">
        <f>IF(A149="","",VLOOKUP(A149,[7]令和3年度契約状況調査票!$F:$AR,14,FALSE))</f>
        <v/>
      </c>
      <c r="J149" s="17" t="str">
        <f>IF(A149="","",IF(VLOOKUP(A149,[7]令和3年度契約状況調査票!$F:$AR,13,FALSE)="他官署で調達手続きを実施のため","－",IF(VLOOKUP(A149,[7]令和3年度契約状況調査票!$F:$AR,20,FALSE)="②同種の他の契約の予定価格を類推されるおそれがあるため公表しない","－",IF(VLOOKUP(A149,[7]令和3年度契約状況調査票!$F:$AR,20,FALSE)="－","－",IF(VLOOKUP(A149,[7]令和3年度契約状況調査票!$F:$AR,6,FALSE)&lt;&gt;"",TEXT(VLOOKUP(A149,[7]令和3年度契約状況調査票!$F:$AR,16,FALSE),"#.0%")&amp;CHAR(10)&amp;"(B/A×100)",VLOOKUP(A149,[7]令和3年度契約状況調査票!$F:$AR,16,FALSE))))))</f>
        <v/>
      </c>
      <c r="K149" s="18"/>
      <c r="L149" s="17" t="str">
        <f>IF(A149="","",IF(VLOOKUP(A149,[7]令和3年度契約状況調査票!$F:$AR,26,FALSE)="①公益社団法人","公社",IF(VLOOKUP(A149,[7]令和3年度契約状況調査票!$F:$AR,26,FALSE)="②公益財団法人","公財","")))</f>
        <v/>
      </c>
      <c r="M149" s="17" t="str">
        <f>IF(A149="","",VLOOKUP(A149,[7]令和3年度契約状況調査票!$F:$AR,27,FALSE))</f>
        <v/>
      </c>
      <c r="N149" s="17" t="str">
        <f>IF(A149="","",IF(VLOOKUP(A149,[7]令和3年度契約状況調査票!$F:$AR,27,FALSE)="国所管",VLOOKUP(A149,[7]令和3年度契約状況調査票!$F:$AR,21,FALSE),""))</f>
        <v/>
      </c>
      <c r="O149" s="19" t="str">
        <f>IF(A149="","",IF(AND(Q149="○",P149="分担契約/単価契約"),"単価契約"&amp;CHAR(10)&amp;"予定調達総額 "&amp;TEXT(VLOOKUP(A149,[7]令和3年度契約状況調査票!$F:$AR,15,FALSE),"#,##0円")&amp;"(B)"&amp;CHAR(10)&amp;"分担契約"&amp;CHAR(10)&amp;VLOOKUP(A149,[7]令和3年度契約状況調査票!$F:$AR,31,FALSE),IF(AND(Q149="○",P149="分担契約"),"分担契約"&amp;CHAR(10)&amp;"契約総額 "&amp;TEXT(VLOOKUP(A149,[7]令和3年度契約状況調査票!$F:$AR,15,FALSE),"#,##0円")&amp;"(B)"&amp;CHAR(10)&amp;VLOOKUP(A149,[7]令和3年度契約状況調査票!$F:$AR,31,FALSE),(IF(P149="分担契約/単価契約","単価契約"&amp;CHAR(10)&amp;"予定調達総額 "&amp;TEXT(VLOOKUP(A149,[7]令和3年度契約状況調査票!$F:$AR,15,FALSE),"#,##0円")&amp;CHAR(10)&amp;"分担契約"&amp;CHAR(10)&amp;VLOOKUP(A149,[7]令和3年度契約状況調査票!$F:$AR,31,FALSE),IF(P149="分担契約","分担契約"&amp;CHAR(10)&amp;"契約総額 "&amp;TEXT(VLOOKUP(A149,[7]令和3年度契約状況調査票!$F:$AR,15,FALSE),"#,##0円")&amp;CHAR(10)&amp;VLOOKUP(A149,[7]令和3年度契約状況調査票!$F:$AR,31,FALSE),IF(P149="単価契約","単価契約"&amp;CHAR(10)&amp;"予定調達総額 "&amp;TEXT(VLOOKUP(A149,[7]令和3年度契約状況調査票!$F:$AR,15,FALSE),"#,##0円")&amp;CHAR(10)&amp;VLOOKUP(A149,[7]令和3年度契約状況調査票!$F:$AR,31,FALSE),VLOOKUP(A149,[7]令和3年度契約状況調査票!$F:$AR,31,FALSE))))))))</f>
        <v/>
      </c>
      <c r="P149" s="9" t="str">
        <f>IF(A149="","",VLOOKUP(A149,[7]令和3年度契約状況調査票!$F:$BY,52,FALSE))</f>
        <v/>
      </c>
    </row>
    <row r="150" spans="1:16" ht="60" customHeight="1">
      <c r="A150" s="10" t="str">
        <f>IF(MAX([7]令和3年度契約状況調査票!F145:F390)&gt;=ROW()-5,ROW()-5,"")</f>
        <v/>
      </c>
      <c r="B150" s="11" t="str">
        <f>IF(A150="","",VLOOKUP(A150,[7]令和3年度契約状況調査票!$F:$AR,4,FALSE))</f>
        <v/>
      </c>
      <c r="C150" s="12" t="str">
        <f>IF(A150="","",VLOOKUP(A150,[7]令和3年度契約状況調査票!$F:$AR,5,FALSE))</f>
        <v/>
      </c>
      <c r="D150" s="13" t="str">
        <f>IF(A150="","",VLOOKUP(A150,[7]令和3年度契約状況調査票!$F:$AR,8,FALSE))</f>
        <v/>
      </c>
      <c r="E150" s="11" t="str">
        <f>IF(A150="","",VLOOKUP(A150,[7]令和3年度契約状況調査票!$F:$AR,9,FALSE))</f>
        <v/>
      </c>
      <c r="F150" s="14" t="str">
        <f>IF(A150="","",VLOOKUP(A150,[7]令和3年度契約状況調査票!$F:$AR,10,FALSE))</f>
        <v/>
      </c>
      <c r="G150" s="15" t="str">
        <f>IF(A150="","",VLOOKUP(A150,[7]令和3年度契約状況調査票!$F:$AR,30,FALSE))</f>
        <v/>
      </c>
      <c r="H150" s="16" t="str">
        <f>IF(A150="","",IF(VLOOKUP(A150,[7]令和3年度契約状況調査票!$F:$AR,13,FALSE)="他官署で調達手続きを実施のため","他官署で調達手続きを実施のため",IF(VLOOKUP(A150,[7]令和3年度契約状況調査票!$F:$AR,20,FALSE)="②同種の他の契約の予定価格を類推されるおそれがあるため公表しない","同種の他の契約の予定価格を類推されるおそれがあるため公表しない",IF(VLOOKUP(A150,[7]令和3年度契約状況調査票!$F:$AR,20,FALSE)="－","－",IF(VLOOKUP(A150,[7]令和3年度契約状況調査票!$F:$AR,6,FALSE)&lt;&gt;"",TEXT(VLOOKUP(A150,[7]令和3年度契約状況調査票!$F:$AR,13,FALSE),"#,##0円")&amp;CHAR(10)&amp;"(A)",VLOOKUP(A150,[7]令和3年度契約状況調査票!$F:$AR,13,FALSE))))))</f>
        <v/>
      </c>
      <c r="I150" s="16" t="str">
        <f>IF(A150="","",VLOOKUP(A150,[7]令和3年度契約状況調査票!$F:$AR,14,FALSE))</f>
        <v/>
      </c>
      <c r="J150" s="17" t="str">
        <f>IF(A150="","",IF(VLOOKUP(A150,[7]令和3年度契約状況調査票!$F:$AR,13,FALSE)="他官署で調達手続きを実施のため","－",IF(VLOOKUP(A150,[7]令和3年度契約状況調査票!$F:$AR,20,FALSE)="②同種の他の契約の予定価格を類推されるおそれがあるため公表しない","－",IF(VLOOKUP(A150,[7]令和3年度契約状況調査票!$F:$AR,20,FALSE)="－","－",IF(VLOOKUP(A150,[7]令和3年度契約状況調査票!$F:$AR,6,FALSE)&lt;&gt;"",TEXT(VLOOKUP(A150,[7]令和3年度契約状況調査票!$F:$AR,16,FALSE),"#.0%")&amp;CHAR(10)&amp;"(B/A×100)",VLOOKUP(A150,[7]令和3年度契約状況調査票!$F:$AR,16,FALSE))))))</f>
        <v/>
      </c>
      <c r="K150" s="18"/>
      <c r="L150" s="17" t="str">
        <f>IF(A150="","",IF(VLOOKUP(A150,[7]令和3年度契約状況調査票!$F:$AR,26,FALSE)="①公益社団法人","公社",IF(VLOOKUP(A150,[7]令和3年度契約状況調査票!$F:$AR,26,FALSE)="②公益財団法人","公財","")))</f>
        <v/>
      </c>
      <c r="M150" s="17" t="str">
        <f>IF(A150="","",VLOOKUP(A150,[7]令和3年度契約状況調査票!$F:$AR,27,FALSE))</f>
        <v/>
      </c>
      <c r="N150" s="17" t="str">
        <f>IF(A150="","",IF(VLOOKUP(A150,[7]令和3年度契約状況調査票!$F:$AR,27,FALSE)="国所管",VLOOKUP(A150,[7]令和3年度契約状況調査票!$F:$AR,21,FALSE),""))</f>
        <v/>
      </c>
      <c r="O150" s="19" t="str">
        <f>IF(A150="","",IF(AND(Q150="○",P150="分担契約/単価契約"),"単価契約"&amp;CHAR(10)&amp;"予定調達総額 "&amp;TEXT(VLOOKUP(A150,[7]令和3年度契約状況調査票!$F:$AR,15,FALSE),"#,##0円")&amp;"(B)"&amp;CHAR(10)&amp;"分担契約"&amp;CHAR(10)&amp;VLOOKUP(A150,[7]令和3年度契約状況調査票!$F:$AR,31,FALSE),IF(AND(Q150="○",P150="分担契約"),"分担契約"&amp;CHAR(10)&amp;"契約総額 "&amp;TEXT(VLOOKUP(A150,[7]令和3年度契約状況調査票!$F:$AR,15,FALSE),"#,##0円")&amp;"(B)"&amp;CHAR(10)&amp;VLOOKUP(A150,[7]令和3年度契約状況調査票!$F:$AR,31,FALSE),(IF(P150="分担契約/単価契約","単価契約"&amp;CHAR(10)&amp;"予定調達総額 "&amp;TEXT(VLOOKUP(A150,[7]令和3年度契約状況調査票!$F:$AR,15,FALSE),"#,##0円")&amp;CHAR(10)&amp;"分担契約"&amp;CHAR(10)&amp;VLOOKUP(A150,[7]令和3年度契約状況調査票!$F:$AR,31,FALSE),IF(P150="分担契約","分担契約"&amp;CHAR(10)&amp;"契約総額 "&amp;TEXT(VLOOKUP(A150,[7]令和3年度契約状況調査票!$F:$AR,15,FALSE),"#,##0円")&amp;CHAR(10)&amp;VLOOKUP(A150,[7]令和3年度契約状況調査票!$F:$AR,31,FALSE),IF(P150="単価契約","単価契約"&amp;CHAR(10)&amp;"予定調達総額 "&amp;TEXT(VLOOKUP(A150,[7]令和3年度契約状況調査票!$F:$AR,15,FALSE),"#,##0円")&amp;CHAR(10)&amp;VLOOKUP(A150,[7]令和3年度契約状況調査票!$F:$AR,31,FALSE),VLOOKUP(A150,[7]令和3年度契約状況調査票!$F:$AR,31,FALSE))))))))</f>
        <v/>
      </c>
      <c r="P150" s="9" t="str">
        <f>IF(A150="","",VLOOKUP(A150,[7]令和3年度契約状況調査票!$F:$BY,52,FALSE))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