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00600会計課\会計課\04総務係\03_組織参考資料フォルダ\R03事務年度\34 調達情報HP掲載\0307－11データ\"/>
    </mc:Choice>
  </mc:AlternateContent>
  <bookViews>
    <workbookView xWindow="0" yWindow="0" windowWidth="15345" windowHeight="4110"/>
  </bookViews>
  <sheets>
    <sheet name="別紙様式２"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別紙様式２!$A$5:$O$52</definedName>
    <definedName name="aaa">[1]契約状況コード表!$F$5:$F$9</definedName>
    <definedName name="aaaa">[1]契約状況コード表!$G$5:$G$6</definedName>
    <definedName name="_xlnm.Print_Area" localSheetId="0">別紙様式２!$B$1:$O$52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 i="2" l="1"/>
  <c r="A51" i="2"/>
  <c r="A50" i="2"/>
  <c r="A49" i="2"/>
  <c r="A48" i="2"/>
  <c r="A47" i="2"/>
  <c r="A46" i="2"/>
  <c r="A45" i="2"/>
  <c r="A44" i="2"/>
  <c r="A43" i="2"/>
  <c r="A42" i="2"/>
  <c r="A41" i="2"/>
  <c r="A40" i="2"/>
  <c r="A39" i="2"/>
  <c r="A38" i="2"/>
  <c r="A37" i="2"/>
  <c r="A36" i="2"/>
  <c r="A35" i="2"/>
  <c r="A34" i="2"/>
  <c r="A33" i="2"/>
  <c r="A32" i="2"/>
  <c r="A31" i="2"/>
  <c r="M31" i="2" s="1"/>
  <c r="L30" i="2"/>
  <c r="J30" i="2"/>
  <c r="C30" i="2"/>
  <c r="B30" i="2"/>
  <c r="A30" i="2"/>
  <c r="N30" i="2" s="1"/>
  <c r="O29" i="2"/>
  <c r="L29" i="2"/>
  <c r="J29" i="2"/>
  <c r="F29" i="2"/>
  <c r="C29" i="2"/>
  <c r="B29" i="2"/>
  <c r="A29" i="2"/>
  <c r="N29" i="2" s="1"/>
  <c r="O28" i="2"/>
  <c r="F28" i="2"/>
  <c r="A28" i="2"/>
  <c r="N28" i="2" s="1"/>
  <c r="A27" i="2"/>
  <c r="N27" i="2" s="1"/>
  <c r="L26" i="2"/>
  <c r="J26" i="2"/>
  <c r="C26" i="2"/>
  <c r="B26" i="2"/>
  <c r="A26" i="2"/>
  <c r="N26" i="2" s="1"/>
  <c r="O25" i="2"/>
  <c r="L25" i="2"/>
  <c r="J25" i="2"/>
  <c r="F25" i="2"/>
  <c r="C25" i="2"/>
  <c r="B25" i="2"/>
  <c r="A25" i="2"/>
  <c r="N25" i="2" s="1"/>
  <c r="O24" i="2"/>
  <c r="F24" i="2"/>
  <c r="A24" i="2"/>
  <c r="N24" i="2" s="1"/>
  <c r="A23" i="2"/>
  <c r="N23" i="2" s="1"/>
  <c r="L22" i="2"/>
  <c r="J22" i="2"/>
  <c r="C22" i="2"/>
  <c r="B22" i="2"/>
  <c r="A22" i="2"/>
  <c r="N22" i="2" s="1"/>
  <c r="O21" i="2"/>
  <c r="L21" i="2"/>
  <c r="J21" i="2"/>
  <c r="F21" i="2"/>
  <c r="C21" i="2"/>
  <c r="B21" i="2"/>
  <c r="A21" i="2"/>
  <c r="N21" i="2" s="1"/>
  <c r="O20" i="2"/>
  <c r="F20" i="2"/>
  <c r="A20" i="2"/>
  <c r="N20" i="2" s="1"/>
  <c r="A19" i="2"/>
  <c r="N19" i="2" s="1"/>
  <c r="L18" i="2"/>
  <c r="J18" i="2"/>
  <c r="C18" i="2"/>
  <c r="B18" i="2"/>
  <c r="A18" i="2"/>
  <c r="N18" i="2" s="1"/>
  <c r="O17" i="2"/>
  <c r="L17" i="2"/>
  <c r="J17" i="2"/>
  <c r="F17" i="2"/>
  <c r="C17" i="2"/>
  <c r="B17" i="2"/>
  <c r="A17" i="2"/>
  <c r="N17" i="2" s="1"/>
  <c r="O16" i="2"/>
  <c r="L16" i="2"/>
  <c r="F16" i="2"/>
  <c r="C16" i="2"/>
  <c r="A16" i="2"/>
  <c r="N16" i="2" s="1"/>
  <c r="J15" i="2"/>
  <c r="A15" i="2"/>
  <c r="N15" i="2" s="1"/>
  <c r="A14" i="2"/>
  <c r="N14" i="2" s="1"/>
  <c r="A13" i="2"/>
  <c r="E13" i="2" s="1"/>
  <c r="A12" i="2"/>
  <c r="A11" i="2"/>
  <c r="A10" i="2"/>
  <c r="B10" i="2" s="1"/>
  <c r="A9" i="2"/>
  <c r="A8" i="2"/>
  <c r="O8" i="2" s="1"/>
  <c r="A7" i="2"/>
  <c r="O7" i="2" s="1"/>
  <c r="A6" i="2"/>
  <c r="B31" i="2" l="1"/>
  <c r="J31" i="2"/>
  <c r="G19" i="2"/>
  <c r="P19" i="2"/>
  <c r="G31" i="2"/>
  <c r="O15" i="2"/>
  <c r="B19" i="2"/>
  <c r="J19" i="2"/>
  <c r="P20" i="2"/>
  <c r="B23" i="2"/>
  <c r="J23" i="2"/>
  <c r="G28" i="2"/>
  <c r="F14" i="2"/>
  <c r="B15" i="2"/>
  <c r="G16" i="2"/>
  <c r="G17" i="2"/>
  <c r="P17" i="2"/>
  <c r="F18" i="2"/>
  <c r="O18" i="2"/>
  <c r="C19" i="2"/>
  <c r="L19" i="2"/>
  <c r="B20" i="2"/>
  <c r="J20" i="2"/>
  <c r="G21" i="2"/>
  <c r="P21" i="2"/>
  <c r="F22" i="2"/>
  <c r="O22" i="2"/>
  <c r="C23" i="2"/>
  <c r="L23" i="2"/>
  <c r="B24" i="2"/>
  <c r="J24" i="2"/>
  <c r="G25" i="2"/>
  <c r="P25" i="2"/>
  <c r="F26" i="2"/>
  <c r="O26" i="2"/>
  <c r="C27" i="2"/>
  <c r="L27" i="2"/>
  <c r="B28" i="2"/>
  <c r="J28" i="2"/>
  <c r="G29" i="2"/>
  <c r="P29" i="2"/>
  <c r="F30" i="2"/>
  <c r="O30" i="2"/>
  <c r="C31" i="2"/>
  <c r="L31" i="2"/>
  <c r="O14" i="2"/>
  <c r="G23" i="2"/>
  <c r="P23" i="2"/>
  <c r="G27" i="2"/>
  <c r="P27" i="2"/>
  <c r="B14" i="2"/>
  <c r="G20" i="2"/>
  <c r="G24" i="2"/>
  <c r="P24" i="2"/>
  <c r="B27" i="2"/>
  <c r="J27" i="2"/>
  <c r="P28" i="2"/>
  <c r="J14" i="2"/>
  <c r="F15" i="2"/>
  <c r="B16" i="2"/>
  <c r="J16" i="2"/>
  <c r="G18" i="2"/>
  <c r="P18" i="2"/>
  <c r="F19" i="2"/>
  <c r="O19" i="2"/>
  <c r="C20" i="2"/>
  <c r="L20" i="2"/>
  <c r="G22" i="2"/>
  <c r="P22" i="2"/>
  <c r="F23" i="2"/>
  <c r="O23" i="2"/>
  <c r="C24" i="2"/>
  <c r="L24" i="2"/>
  <c r="G26" i="2"/>
  <c r="P26" i="2"/>
  <c r="F27" i="2"/>
  <c r="O27" i="2"/>
  <c r="C28" i="2"/>
  <c r="L28" i="2"/>
  <c r="G30" i="2"/>
  <c r="P30" i="2"/>
  <c r="F31" i="2"/>
  <c r="Q6" i="2"/>
  <c r="M6" i="2"/>
  <c r="H6" i="2"/>
  <c r="D6" i="2"/>
  <c r="F6" i="2"/>
  <c r="L6" i="2"/>
  <c r="F7" i="2"/>
  <c r="L7" i="2"/>
  <c r="Q9" i="2"/>
  <c r="M9" i="2"/>
  <c r="H9" i="2"/>
  <c r="D9" i="2"/>
  <c r="L9" i="2"/>
  <c r="Q11" i="2"/>
  <c r="M11" i="2"/>
  <c r="H11" i="2"/>
  <c r="D11" i="2"/>
  <c r="P11" i="2"/>
  <c r="L11" i="2"/>
  <c r="G11" i="2"/>
  <c r="C11" i="2"/>
  <c r="Q12" i="2"/>
  <c r="M12" i="2"/>
  <c r="H12" i="2"/>
  <c r="D12" i="2"/>
  <c r="P12" i="2"/>
  <c r="L12" i="2"/>
  <c r="G12" i="2"/>
  <c r="C12" i="2"/>
  <c r="I12" i="2"/>
  <c r="Q33" i="2"/>
  <c r="M33" i="2"/>
  <c r="H33" i="2"/>
  <c r="D33" i="2"/>
  <c r="P33" i="2"/>
  <c r="L33" i="2"/>
  <c r="G33" i="2"/>
  <c r="C33" i="2"/>
  <c r="O33" i="2"/>
  <c r="J33" i="2"/>
  <c r="F33" i="2"/>
  <c r="B33" i="2"/>
  <c r="N33" i="2"/>
  <c r="I33" i="2"/>
  <c r="E33" i="2"/>
  <c r="Q41" i="2"/>
  <c r="M41" i="2"/>
  <c r="H41" i="2"/>
  <c r="D41" i="2"/>
  <c r="P41" i="2"/>
  <c r="L41" i="2"/>
  <c r="G41" i="2"/>
  <c r="C41" i="2"/>
  <c r="O41" i="2"/>
  <c r="J41" i="2"/>
  <c r="F41" i="2"/>
  <c r="B41" i="2"/>
  <c r="N41" i="2"/>
  <c r="I41" i="2"/>
  <c r="E41" i="2"/>
  <c r="Q49" i="2"/>
  <c r="M49" i="2"/>
  <c r="H49" i="2"/>
  <c r="D49" i="2"/>
  <c r="P49" i="2"/>
  <c r="L49" i="2"/>
  <c r="G49" i="2"/>
  <c r="C49" i="2"/>
  <c r="O49" i="2"/>
  <c r="J49" i="2"/>
  <c r="F49" i="2"/>
  <c r="B49" i="2"/>
  <c r="N49" i="2"/>
  <c r="I49" i="2"/>
  <c r="E49" i="2"/>
  <c r="B6" i="2"/>
  <c r="N6" i="2"/>
  <c r="G7" i="2"/>
  <c r="B8" i="2"/>
  <c r="N8" i="2"/>
  <c r="G9" i="2"/>
  <c r="J11" i="2"/>
  <c r="J12" i="2"/>
  <c r="Q38" i="2"/>
  <c r="M38" i="2"/>
  <c r="H38" i="2"/>
  <c r="D38" i="2"/>
  <c r="P38" i="2"/>
  <c r="L38" i="2"/>
  <c r="G38" i="2"/>
  <c r="C38" i="2"/>
  <c r="O38" i="2"/>
  <c r="J38" i="2"/>
  <c r="F38" i="2"/>
  <c r="B38" i="2"/>
  <c r="N38" i="2"/>
  <c r="I38" i="2"/>
  <c r="E38" i="2"/>
  <c r="Q46" i="2"/>
  <c r="M46" i="2"/>
  <c r="H46" i="2"/>
  <c r="D46" i="2"/>
  <c r="P46" i="2"/>
  <c r="L46" i="2"/>
  <c r="G46" i="2"/>
  <c r="C46" i="2"/>
  <c r="O46" i="2"/>
  <c r="J46" i="2"/>
  <c r="F46" i="2"/>
  <c r="B46" i="2"/>
  <c r="N46" i="2"/>
  <c r="I46" i="2"/>
  <c r="E46" i="2"/>
  <c r="C6" i="2"/>
  <c r="O9" i="2"/>
  <c r="E11" i="2"/>
  <c r="E12" i="2"/>
  <c r="Q35" i="2"/>
  <c r="M35" i="2"/>
  <c r="H35" i="2"/>
  <c r="D35" i="2"/>
  <c r="P35" i="2"/>
  <c r="L35" i="2"/>
  <c r="G35" i="2"/>
  <c r="C35" i="2"/>
  <c r="O35" i="2"/>
  <c r="J35" i="2"/>
  <c r="F35" i="2"/>
  <c r="B35" i="2"/>
  <c r="N35" i="2"/>
  <c r="I35" i="2"/>
  <c r="E35" i="2"/>
  <c r="Q39" i="2"/>
  <c r="M39" i="2"/>
  <c r="H39" i="2"/>
  <c r="D39" i="2"/>
  <c r="P39" i="2"/>
  <c r="L39" i="2"/>
  <c r="G39" i="2"/>
  <c r="C39" i="2"/>
  <c r="O39" i="2"/>
  <c r="J39" i="2"/>
  <c r="F39" i="2"/>
  <c r="B39" i="2"/>
  <c r="N39" i="2"/>
  <c r="I39" i="2"/>
  <c r="E39" i="2"/>
  <c r="Q43" i="2"/>
  <c r="M43" i="2"/>
  <c r="H43" i="2"/>
  <c r="D43" i="2"/>
  <c r="P43" i="2"/>
  <c r="L43" i="2"/>
  <c r="G43" i="2"/>
  <c r="C43" i="2"/>
  <c r="O43" i="2"/>
  <c r="J43" i="2"/>
  <c r="F43" i="2"/>
  <c r="B43" i="2"/>
  <c r="N43" i="2"/>
  <c r="I43" i="2"/>
  <c r="E43" i="2"/>
  <c r="Q47" i="2"/>
  <c r="M47" i="2"/>
  <c r="H47" i="2"/>
  <c r="D47" i="2"/>
  <c r="P47" i="2"/>
  <c r="L47" i="2"/>
  <c r="G47" i="2"/>
  <c r="C47" i="2"/>
  <c r="O47" i="2"/>
  <c r="J47" i="2"/>
  <c r="F47" i="2"/>
  <c r="B47" i="2"/>
  <c r="N47" i="2"/>
  <c r="I47" i="2"/>
  <c r="E47" i="2"/>
  <c r="Q51" i="2"/>
  <c r="M51" i="2"/>
  <c r="H51" i="2"/>
  <c r="D51" i="2"/>
  <c r="P51" i="2"/>
  <c r="L51" i="2"/>
  <c r="G51" i="2"/>
  <c r="C51" i="2"/>
  <c r="O51" i="2"/>
  <c r="J51" i="2"/>
  <c r="F51" i="2"/>
  <c r="B51" i="2"/>
  <c r="N51" i="2"/>
  <c r="I51" i="2"/>
  <c r="E51" i="2"/>
  <c r="Q7" i="2"/>
  <c r="M7" i="2"/>
  <c r="H7" i="2"/>
  <c r="D7" i="2"/>
  <c r="Q8" i="2"/>
  <c r="M8" i="2"/>
  <c r="H8" i="2"/>
  <c r="D8" i="2"/>
  <c r="F8" i="2"/>
  <c r="L8" i="2"/>
  <c r="F9" i="2"/>
  <c r="Q10" i="2"/>
  <c r="M10" i="2"/>
  <c r="H10" i="2"/>
  <c r="D10" i="2"/>
  <c r="P10" i="2"/>
  <c r="L10" i="2"/>
  <c r="G10" i="2"/>
  <c r="C10" i="2"/>
  <c r="I10" i="2"/>
  <c r="I11" i="2"/>
  <c r="Q13" i="2"/>
  <c r="M13" i="2"/>
  <c r="H13" i="2"/>
  <c r="D13" i="2"/>
  <c r="P13" i="2"/>
  <c r="L13" i="2"/>
  <c r="G13" i="2"/>
  <c r="C13" i="2"/>
  <c r="I13" i="2"/>
  <c r="Q37" i="2"/>
  <c r="M37" i="2"/>
  <c r="H37" i="2"/>
  <c r="D37" i="2"/>
  <c r="P37" i="2"/>
  <c r="L37" i="2"/>
  <c r="G37" i="2"/>
  <c r="C37" i="2"/>
  <c r="O37" i="2"/>
  <c r="J37" i="2"/>
  <c r="F37" i="2"/>
  <c r="B37" i="2"/>
  <c r="N37" i="2"/>
  <c r="I37" i="2"/>
  <c r="E37" i="2"/>
  <c r="Q45" i="2"/>
  <c r="M45" i="2"/>
  <c r="H45" i="2"/>
  <c r="D45" i="2"/>
  <c r="P45" i="2"/>
  <c r="L45" i="2"/>
  <c r="G45" i="2"/>
  <c r="C45" i="2"/>
  <c r="O45" i="2"/>
  <c r="J45" i="2"/>
  <c r="F45" i="2"/>
  <c r="B45" i="2"/>
  <c r="N45" i="2"/>
  <c r="I45" i="2"/>
  <c r="E45" i="2"/>
  <c r="G6" i="2"/>
  <c r="B7" i="2"/>
  <c r="N7" i="2"/>
  <c r="G8" i="2"/>
  <c r="B9" i="2"/>
  <c r="N9" i="2"/>
  <c r="J10" i="2"/>
  <c r="B11" i="2"/>
  <c r="B12" i="2"/>
  <c r="B13" i="2"/>
  <c r="J13" i="2"/>
  <c r="Q34" i="2"/>
  <c r="M34" i="2"/>
  <c r="H34" i="2"/>
  <c r="D34" i="2"/>
  <c r="P34" i="2"/>
  <c r="L34" i="2"/>
  <c r="G34" i="2"/>
  <c r="C34" i="2"/>
  <c r="O34" i="2"/>
  <c r="J34" i="2"/>
  <c r="F34" i="2"/>
  <c r="B34" i="2"/>
  <c r="N34" i="2"/>
  <c r="I34" i="2"/>
  <c r="E34" i="2"/>
  <c r="Q42" i="2"/>
  <c r="M42" i="2"/>
  <c r="H42" i="2"/>
  <c r="D42" i="2"/>
  <c r="P42" i="2"/>
  <c r="L42" i="2"/>
  <c r="G42" i="2"/>
  <c r="C42" i="2"/>
  <c r="O42" i="2"/>
  <c r="J42" i="2"/>
  <c r="F42" i="2"/>
  <c r="B42" i="2"/>
  <c r="N42" i="2"/>
  <c r="I42" i="2"/>
  <c r="E42" i="2"/>
  <c r="Q50" i="2"/>
  <c r="M50" i="2"/>
  <c r="H50" i="2"/>
  <c r="D50" i="2"/>
  <c r="P50" i="2"/>
  <c r="L50" i="2"/>
  <c r="G50" i="2"/>
  <c r="C50" i="2"/>
  <c r="O50" i="2"/>
  <c r="J50" i="2"/>
  <c r="F50" i="2"/>
  <c r="B50" i="2"/>
  <c r="N50" i="2"/>
  <c r="I50" i="2"/>
  <c r="E50" i="2"/>
  <c r="I6" i="2"/>
  <c r="C7" i="2"/>
  <c r="I7" i="2"/>
  <c r="C8" i="2"/>
  <c r="I8" i="2"/>
  <c r="C9" i="2"/>
  <c r="I9" i="2"/>
  <c r="E10" i="2"/>
  <c r="N10" i="2"/>
  <c r="N11" i="2"/>
  <c r="N12" i="2"/>
  <c r="N13" i="2"/>
  <c r="E6" i="2"/>
  <c r="J6" i="2"/>
  <c r="P6" i="2"/>
  <c r="E7" i="2"/>
  <c r="J7" i="2"/>
  <c r="P7" i="2"/>
  <c r="E8" i="2"/>
  <c r="J8" i="2"/>
  <c r="P8" i="2"/>
  <c r="E9" i="2"/>
  <c r="J9" i="2"/>
  <c r="P9" i="2"/>
  <c r="F10" i="2"/>
  <c r="O10" i="2"/>
  <c r="F11" i="2"/>
  <c r="O11" i="2"/>
  <c r="F12" i="2"/>
  <c r="O12" i="2"/>
  <c r="F13" i="2"/>
  <c r="O13" i="2"/>
  <c r="Q32" i="2"/>
  <c r="M32" i="2"/>
  <c r="H32" i="2"/>
  <c r="D32" i="2"/>
  <c r="P32" i="2"/>
  <c r="L32" i="2"/>
  <c r="G32" i="2"/>
  <c r="C32" i="2"/>
  <c r="O32" i="2"/>
  <c r="J32" i="2"/>
  <c r="F32" i="2"/>
  <c r="B32" i="2"/>
  <c r="N32" i="2"/>
  <c r="I32" i="2"/>
  <c r="E32" i="2"/>
  <c r="Q36" i="2"/>
  <c r="M36" i="2"/>
  <c r="H36" i="2"/>
  <c r="D36" i="2"/>
  <c r="P36" i="2"/>
  <c r="L36" i="2"/>
  <c r="G36" i="2"/>
  <c r="C36" i="2"/>
  <c r="O36" i="2"/>
  <c r="J36" i="2"/>
  <c r="F36" i="2"/>
  <c r="B36" i="2"/>
  <c r="N36" i="2"/>
  <c r="I36" i="2"/>
  <c r="E36" i="2"/>
  <c r="Q40" i="2"/>
  <c r="M40" i="2"/>
  <c r="H40" i="2"/>
  <c r="D40" i="2"/>
  <c r="P40" i="2"/>
  <c r="L40" i="2"/>
  <c r="G40" i="2"/>
  <c r="C40" i="2"/>
  <c r="O40" i="2"/>
  <c r="J40" i="2"/>
  <c r="F40" i="2"/>
  <c r="B40" i="2"/>
  <c r="N40" i="2"/>
  <c r="I40" i="2"/>
  <c r="E40" i="2"/>
  <c r="Q44" i="2"/>
  <c r="M44" i="2"/>
  <c r="H44" i="2"/>
  <c r="D44" i="2"/>
  <c r="P44" i="2"/>
  <c r="L44" i="2"/>
  <c r="G44" i="2"/>
  <c r="C44" i="2"/>
  <c r="O44" i="2"/>
  <c r="J44" i="2"/>
  <c r="F44" i="2"/>
  <c r="B44" i="2"/>
  <c r="N44" i="2"/>
  <c r="I44" i="2"/>
  <c r="E44" i="2"/>
  <c r="Q48" i="2"/>
  <c r="M48" i="2"/>
  <c r="H48" i="2"/>
  <c r="D48" i="2"/>
  <c r="P48" i="2"/>
  <c r="L48" i="2"/>
  <c r="G48" i="2"/>
  <c r="C48" i="2"/>
  <c r="O48" i="2"/>
  <c r="J48" i="2"/>
  <c r="F48" i="2"/>
  <c r="B48" i="2"/>
  <c r="N48" i="2"/>
  <c r="I48" i="2"/>
  <c r="E48" i="2"/>
  <c r="Q52" i="2"/>
  <c r="M52" i="2"/>
  <c r="H52" i="2"/>
  <c r="D52" i="2"/>
  <c r="P52" i="2"/>
  <c r="L52" i="2"/>
  <c r="G52" i="2"/>
  <c r="C52" i="2"/>
  <c r="O52" i="2"/>
  <c r="J52" i="2"/>
  <c r="F52" i="2"/>
  <c r="B52" i="2"/>
  <c r="N52" i="2"/>
  <c r="I52" i="2"/>
  <c r="E52" i="2"/>
  <c r="C14" i="2"/>
  <c r="G14" i="2"/>
  <c r="L14" i="2"/>
  <c r="P14" i="2"/>
  <c r="C15" i="2"/>
  <c r="G15" i="2"/>
  <c r="L15" i="2"/>
  <c r="P15" i="2"/>
  <c r="P16" i="2"/>
  <c r="D14" i="2"/>
  <c r="H14" i="2"/>
  <c r="M14" i="2"/>
  <c r="Q14" i="2"/>
  <c r="D15" i="2"/>
  <c r="H15" i="2"/>
  <c r="M15" i="2"/>
  <c r="Q15" i="2"/>
  <c r="D16" i="2"/>
  <c r="H16" i="2"/>
  <c r="M16" i="2"/>
  <c r="Q16" i="2"/>
  <c r="D17" i="2"/>
  <c r="H17" i="2"/>
  <c r="M17" i="2"/>
  <c r="Q17" i="2"/>
  <c r="D18" i="2"/>
  <c r="H18" i="2"/>
  <c r="M18" i="2"/>
  <c r="Q18" i="2"/>
  <c r="D19" i="2"/>
  <c r="H19" i="2"/>
  <c r="M19" i="2"/>
  <c r="Q19" i="2"/>
  <c r="D20" i="2"/>
  <c r="H20" i="2"/>
  <c r="M20" i="2"/>
  <c r="Q20" i="2"/>
  <c r="D21" i="2"/>
  <c r="H21" i="2"/>
  <c r="M21" i="2"/>
  <c r="Q21" i="2"/>
  <c r="D22" i="2"/>
  <c r="H22" i="2"/>
  <c r="M22" i="2"/>
  <c r="Q22" i="2"/>
  <c r="D23" i="2"/>
  <c r="H23" i="2"/>
  <c r="M23" i="2"/>
  <c r="Q23" i="2"/>
  <c r="D24" i="2"/>
  <c r="H24" i="2"/>
  <c r="M24" i="2"/>
  <c r="Q24" i="2"/>
  <c r="D25" i="2"/>
  <c r="H25" i="2"/>
  <c r="M25" i="2"/>
  <c r="Q25" i="2"/>
  <c r="D26" i="2"/>
  <c r="H26" i="2"/>
  <c r="M26" i="2"/>
  <c r="Q26" i="2"/>
  <c r="D27" i="2"/>
  <c r="H27" i="2"/>
  <c r="M27" i="2"/>
  <c r="Q27" i="2"/>
  <c r="D28" i="2"/>
  <c r="H28" i="2"/>
  <c r="M28" i="2"/>
  <c r="Q28" i="2"/>
  <c r="D29" i="2"/>
  <c r="H29" i="2"/>
  <c r="M29" i="2"/>
  <c r="Q29" i="2"/>
  <c r="D30" i="2"/>
  <c r="H30" i="2"/>
  <c r="M30" i="2"/>
  <c r="Q30" i="2"/>
  <c r="D31" i="2"/>
  <c r="H31" i="2"/>
  <c r="E14" i="2"/>
  <c r="I14" i="2"/>
  <c r="E15" i="2"/>
  <c r="I15" i="2"/>
  <c r="E16" i="2"/>
  <c r="I16" i="2"/>
  <c r="E17" i="2"/>
  <c r="I17" i="2"/>
  <c r="E18" i="2"/>
  <c r="I18" i="2"/>
  <c r="E19" i="2"/>
  <c r="I19" i="2"/>
  <c r="E20" i="2"/>
  <c r="I20" i="2"/>
  <c r="E21" i="2"/>
  <c r="I21" i="2"/>
  <c r="E22" i="2"/>
  <c r="I22" i="2"/>
  <c r="E23" i="2"/>
  <c r="I23" i="2"/>
  <c r="E24" i="2"/>
  <c r="I24" i="2"/>
  <c r="E25" i="2"/>
  <c r="I25" i="2"/>
  <c r="E26" i="2"/>
  <c r="I26" i="2"/>
  <c r="E27" i="2"/>
  <c r="I27" i="2"/>
  <c r="E28" i="2"/>
  <c r="I28" i="2"/>
  <c r="E29" i="2"/>
  <c r="I29" i="2"/>
  <c r="E30" i="2"/>
  <c r="I30" i="2"/>
  <c r="Q31" i="2"/>
  <c r="P31" i="2"/>
  <c r="O31" i="2"/>
  <c r="E31" i="2"/>
  <c r="I31" i="2"/>
  <c r="N31" i="2"/>
  <c r="O6" i="2" l="1"/>
</calcChain>
</file>

<file path=xl/sharedStrings.xml><?xml version="1.0" encoding="utf-8"?>
<sst xmlns="http://schemas.openxmlformats.org/spreadsheetml/2006/main" count="61" uniqueCount="17">
  <si>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</si>
  <si>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</si>
  <si>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</si>
  <si>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</si>
  <si>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</si>
  <si>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</si>
  <si>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</si>
  <si>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</si>
  <si>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</si>
  <si>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</si>
  <si>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</si>
  <si>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</si>
  <si>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　　考</t>
    <rPh sb="0" eb="1">
      <t>ソナエ</t>
    </rPh>
    <rPh sb="3" eb="4">
      <t>コウ</t>
    </rPh>
    <phoneticPr fontId="5"/>
  </si>
  <si>
    <t>公益法人の区分</t>
    <rPh sb="0" eb="2">
      <t>コウエキ</t>
    </rPh>
    <rPh sb="2" eb="4">
      <t>ホウジン</t>
    </rPh>
    <rPh sb="5" eb="7">
      <t>クブン</t>
    </rPh>
    <phoneticPr fontId="2"/>
  </si>
  <si>
    <t>国所管、都道府県所管の区分</t>
    <rPh sb="4" eb="8">
      <t>トドウフケン</t>
    </rPh>
    <phoneticPr fontId="2"/>
  </si>
  <si>
    <t>応札・応募者数</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</si>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</sst>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411]ggge&quot;年&quot;m&quot;月&quot;d&quot;日&quot;;@"/>
    <numFmt numFmtId="178" formatCode="#,##0_ "/>
    <numFmt numFmtId="179" formatCode="#,##0&quot;円&quot;;[Red]\-#,##0&quot;円&quot;"/>
    <numFmt numFmtId="180" formatCode="0.0%"/>
  </numFmts>
  <fonts count="1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color indexed="11"/>
      <name val="ＭＳ Ｐ明朝"/>
      <family val="1"/>
      <charset val="128"/>
    </font>
    <font>
      <sz val="11"/>
      <name val="ＭＳ Ｐ明朝"/>
      <family val="1"/>
      <charset val="128"/>
    </font>
    <font>
      <sz val="6"/>
      <name val="ＭＳ Ｐゴシック"/>
      <family val="3"/>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45">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Alignment="1">
      <alignment horizontal="left" vertical="center"/>
    </xf>
    <xf numFmtId="38" fontId="7" fillId="0" borderId="0" xfId="3" applyFont="1" applyFill="1" applyAlignment="1">
      <alignment horizontal="center" vertical="center"/>
    </xf>
    <xf numFmtId="9" fontId="7" fillId="0" borderId="0" xfId="1" applyNumberFormat="1" applyFont="1" applyFill="1">
      <alignment vertical="center"/>
    </xf>
    <xf numFmtId="176" fontId="7" fillId="0" borderId="0" xfId="1" applyNumberFormat="1" applyFont="1" applyFill="1">
      <alignment vertical="center"/>
    </xf>
    <xf numFmtId="0" fontId="8" fillId="0" borderId="0" xfId="2" applyFont="1"/>
    <xf numFmtId="0" fontId="8" fillId="0" borderId="0" xfId="1" applyFont="1" applyFill="1" applyAlignment="1">
      <alignment horizontal="center" vertical="center"/>
    </xf>
    <xf numFmtId="0" fontId="8" fillId="0" borderId="0" xfId="1" applyFont="1" applyFill="1">
      <alignment vertical="center"/>
    </xf>
    <xf numFmtId="0" fontId="8" fillId="0" borderId="0" xfId="1" applyFont="1" applyFill="1" applyAlignment="1">
      <alignment horizontal="left" vertical="center"/>
    </xf>
    <xf numFmtId="38" fontId="8" fillId="0" borderId="0" xfId="3" applyFont="1" applyFill="1" applyAlignment="1">
      <alignment horizontal="center" vertical="center"/>
    </xf>
    <xf numFmtId="9" fontId="8" fillId="0" borderId="0" xfId="1" applyNumberFormat="1" applyFont="1" applyFill="1">
      <alignment vertical="center"/>
    </xf>
    <xf numFmtId="176" fontId="8" fillId="0" borderId="0" xfId="1" applyNumberFormat="1" applyFont="1" applyFill="1">
      <alignment vertical="center"/>
    </xf>
    <xf numFmtId="0" fontId="8" fillId="0" borderId="0" xfId="2" applyFont="1" applyAlignment="1">
      <alignment horizontal="right" vertical="center"/>
    </xf>
    <xf numFmtId="0" fontId="8" fillId="0" borderId="1" xfId="1" applyFont="1" applyFill="1" applyBorder="1" applyAlignment="1">
      <alignment horizontal="center" vertical="center" wrapText="1"/>
    </xf>
    <xf numFmtId="176" fontId="8" fillId="0" borderId="1" xfId="1" applyNumberFormat="1" applyFont="1" applyFill="1" applyBorder="1" applyAlignment="1">
      <alignment horizontal="center" vertical="center" wrapText="1"/>
    </xf>
    <xf numFmtId="0" fontId="8" fillId="0" borderId="0" xfId="1" applyFont="1" applyFill="1" applyAlignment="1">
      <alignment horizontal="center" vertical="center" wrapText="1"/>
    </xf>
    <xf numFmtId="0" fontId="7" fillId="0" borderId="0" xfId="1" applyFont="1" applyFill="1" applyAlignment="1">
      <alignment horizontal="center" vertical="center" wrapText="1"/>
    </xf>
    <xf numFmtId="0" fontId="4" fillId="0" borderId="1" xfId="1" applyFont="1" applyBorder="1" applyAlignment="1">
      <alignment horizontal="center" vertical="center" wrapText="1"/>
    </xf>
    <xf numFmtId="0" fontId="8" fillId="0" borderId="4" xfId="1" applyFont="1" applyFill="1" applyBorder="1" applyAlignment="1">
      <alignment vertical="center" wrapText="1"/>
    </xf>
    <xf numFmtId="0" fontId="9" fillId="0" borderId="4" xfId="4" applyFont="1" applyFill="1" applyBorder="1" applyAlignment="1">
      <alignment vertical="center" wrapText="1"/>
    </xf>
    <xf numFmtId="177" fontId="9" fillId="0" borderId="4" xfId="4" applyNumberFormat="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178" fontId="9" fillId="0" borderId="4" xfId="4" applyNumberFormat="1" applyFont="1" applyFill="1" applyBorder="1" applyAlignment="1">
      <alignment horizontal="center"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176" fontId="9" fillId="0" borderId="4" xfId="5" applyNumberFormat="1" applyFont="1" applyFill="1" applyBorder="1" applyAlignment="1">
      <alignment horizontal="center" vertical="center" wrapText="1"/>
    </xf>
    <xf numFmtId="0" fontId="8" fillId="0" borderId="4" xfId="1" applyFont="1" applyFill="1" applyBorder="1" applyAlignment="1">
      <alignment horizontal="left" vertical="center" wrapText="1"/>
    </xf>
    <xf numFmtId="9" fontId="8"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3"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8" fillId="0" borderId="1" xfId="1"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C:/&#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C:/&#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A00600&#20250;&#35336;&#35506;/&#20250;&#35336;&#35506;/04&#32207;&#21209;&#20418;/&#22865;&#32004;&#29366;&#27841;&#35519;&#26619;&#31080;&#65288;&#8592;&#32076;&#36027;&#20418;&#65289;/Dk&#65288;&#65304;&#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C:/Users/a302258/AppData/Local/Microsoft/Windows/INetCache/IE/TVH7DIIP/&#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（8月分）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5</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※26欄に「○」又は「×」が付されたものについて記載する。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5</v>
          </cell>
          <cell r="AZ4">
            <v>0</v>
          </cell>
          <cell r="BA4">
            <v>5</v>
          </cell>
          <cell r="BB4">
            <v>5</v>
          </cell>
          <cell r="BC4"/>
          <cell r="BD4"/>
          <cell r="BE4"/>
          <cell r="BF4"/>
          <cell r="BG4"/>
          <cell r="BH4"/>
          <cell r="BI4"/>
        </row>
        <row r="5">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D6" t="str">
            <v/>
          </cell>
          <cell r="E6">
            <v>1</v>
          </cell>
          <cell r="F6" t="str">
            <v/>
          </cell>
          <cell r="G6" t="str">
            <v>Dk095</v>
          </cell>
          <cell r="H6" t="str">
            <v>⑩役務</v>
          </cell>
          <cell r="I6" t="str">
            <v>「確定申告電話相談センター」電話応対等委託業務</v>
          </cell>
          <cell r="J6" t="str">
            <v>支出負担行為担当官
高松国税局総務部次長
多田　建司
香川県高松市天神前２－１０</v>
          </cell>
          <cell r="K6"/>
          <cell r="L6"/>
          <cell r="M6">
            <v>44433</v>
          </cell>
          <cell r="N6" t="str">
            <v>テルウェル西日本株式会社四国支店
愛媛県松山市山越３－１５－１５</v>
          </cell>
          <cell r="O6">
            <v>9120001098385</v>
          </cell>
          <cell r="P6" t="str">
            <v>①一般競争入札</v>
          </cell>
          <cell r="Q6"/>
          <cell r="R6">
            <v>19909120</v>
          </cell>
          <cell r="S6">
            <v>18678000</v>
          </cell>
          <cell r="T6"/>
          <cell r="U6">
            <v>0.93799999999999994</v>
          </cell>
          <cell r="V6"/>
          <cell r="W6"/>
          <cell r="X6" t="str">
            <v>○</v>
          </cell>
          <cell r="Y6" t="str">
            <v>②同種の他の契約の予定価格を類推されるおそれがあるため公表しない</v>
          </cell>
          <cell r="Z6">
            <v>2</v>
          </cell>
          <cell r="AA6">
            <v>0</v>
          </cell>
          <cell r="AB6"/>
          <cell r="AC6"/>
          <cell r="AD6"/>
          <cell r="AE6" t="str">
            <v>⑥その他の法人等</v>
          </cell>
          <cell r="AF6"/>
          <cell r="AG6"/>
          <cell r="AH6"/>
          <cell r="AI6"/>
          <cell r="AJ6"/>
          <cell r="AK6"/>
          <cell r="AL6"/>
          <cell r="AM6"/>
          <cell r="AN6"/>
          <cell r="AO6"/>
          <cell r="AP6"/>
          <cell r="AQ6"/>
          <cell r="AR6"/>
          <cell r="AS6"/>
          <cell r="AT6"/>
          <cell r="AU6"/>
          <cell r="AV6"/>
          <cell r="AW6"/>
          <cell r="AX6" t="str">
            <v>予定価格</v>
          </cell>
          <cell r="AY6" t="str">
            <v>○</v>
          </cell>
          <cell r="AZ6" t="str">
            <v>×</v>
          </cell>
          <cell r="BA6" t="str">
            <v>○</v>
          </cell>
          <cell r="BB6" t="str">
            <v>○</v>
          </cell>
          <cell r="BC6">
            <v>0</v>
          </cell>
          <cell r="BD6" t="str">
            <v>⑩役務</v>
          </cell>
          <cell r="BE6" t="str">
            <v/>
          </cell>
          <cell r="BF6">
            <v>1</v>
          </cell>
          <cell r="BG6" t="str">
            <v>○</v>
          </cell>
          <cell r="BH6" t="b">
            <v>1</v>
          </cell>
          <cell r="BI6" t="b">
            <v>1</v>
          </cell>
        </row>
        <row r="7">
          <cell r="D7" t="str">
            <v/>
          </cell>
          <cell r="E7">
            <v>2</v>
          </cell>
          <cell r="F7" t="str">
            <v/>
          </cell>
          <cell r="G7" t="str">
            <v>Dk096</v>
          </cell>
          <cell r="H7" t="str">
            <v>⑧物品等製造</v>
          </cell>
          <cell r="I7" t="str">
            <v>令和３年分　給与所得の源泉徴収票等の作成</v>
          </cell>
          <cell r="J7" t="str">
            <v>支出負担行為担当官
高松国税局総務部次長
多田　建司
香川県高松市天神前２－１０</v>
          </cell>
          <cell r="K7"/>
          <cell r="L7"/>
          <cell r="M7">
            <v>44413</v>
          </cell>
          <cell r="N7" t="str">
            <v>東洋印刷株式会社
京都府京都市伏見区中島中道町１３３</v>
          </cell>
          <cell r="O7">
            <v>3130001021789</v>
          </cell>
          <cell r="P7" t="str">
            <v>①一般競争入札</v>
          </cell>
          <cell r="Q7"/>
          <cell r="R7">
            <v>5451820</v>
          </cell>
          <cell r="S7">
            <v>1818073</v>
          </cell>
          <cell r="T7">
            <v>3788411</v>
          </cell>
          <cell r="U7">
            <v>0.69399999999999995</v>
          </cell>
          <cell r="V7"/>
          <cell r="W7"/>
          <cell r="X7"/>
          <cell r="Y7" t="str">
            <v>②同種の他の契約の予定価格を類推されるおそれがあるため公表しない</v>
          </cell>
          <cell r="Z7">
            <v>4</v>
          </cell>
          <cell r="AA7">
            <v>1</v>
          </cell>
          <cell r="AB7"/>
          <cell r="AC7"/>
          <cell r="AD7"/>
          <cell r="AE7" t="str">
            <v>⑥その他の法人等</v>
          </cell>
          <cell r="AF7"/>
          <cell r="AG7"/>
          <cell r="AH7"/>
          <cell r="AI7"/>
          <cell r="AJ7"/>
          <cell r="AK7"/>
          <cell r="AL7"/>
          <cell r="AM7"/>
          <cell r="AN7"/>
          <cell r="AO7"/>
          <cell r="AP7"/>
          <cell r="AQ7"/>
          <cell r="AR7"/>
          <cell r="AS7"/>
          <cell r="AT7"/>
          <cell r="AU7"/>
          <cell r="AV7"/>
          <cell r="AW7"/>
          <cell r="AX7" t="str">
            <v>予定価格</v>
          </cell>
          <cell r="AY7" t="str">
            <v>○</v>
          </cell>
          <cell r="AZ7" t="str">
            <v>×</v>
          </cell>
          <cell r="BA7" t="str">
            <v>○</v>
          </cell>
          <cell r="BB7" t="str">
            <v>○</v>
          </cell>
          <cell r="BC7">
            <v>0</v>
          </cell>
          <cell r="BD7" t="str">
            <v>⑧物品等製造</v>
          </cell>
          <cell r="BE7" t="str">
            <v/>
          </cell>
          <cell r="BF7" t="str">
            <v/>
          </cell>
          <cell r="BG7" t="str">
            <v>○</v>
          </cell>
          <cell r="BH7" t="b">
            <v>1</v>
          </cell>
          <cell r="BI7" t="b">
            <v>1</v>
          </cell>
        </row>
        <row r="8">
          <cell r="D8" t="str">
            <v/>
          </cell>
          <cell r="E8" t="str">
            <v/>
          </cell>
          <cell r="F8" t="str">
            <v/>
          </cell>
          <cell r="G8" t="str">
            <v>Dk097</v>
          </cell>
          <cell r="H8" t="str">
            <v>①工事</v>
          </cell>
          <cell r="I8" t="str">
            <v>今治税務署正面入口自動ドア取替工事</v>
          </cell>
          <cell r="J8" t="str">
            <v>支出負担行為担当官
高松国税局総務部次長
多田　建司
香川県高松市天神前２－１０</v>
          </cell>
          <cell r="K8"/>
          <cell r="L8"/>
          <cell r="M8">
            <v>44426</v>
          </cell>
          <cell r="N8" t="str">
            <v>マルマストリグ株式会社
愛媛県今治市北宝来町４－２－５</v>
          </cell>
          <cell r="O8">
            <v>9500001012365</v>
          </cell>
          <cell r="P8" t="str">
            <v>①一般競争入札</v>
          </cell>
          <cell r="Q8"/>
          <cell r="R8">
            <v>5306400</v>
          </cell>
          <cell r="S8">
            <v>4922500</v>
          </cell>
          <cell r="T8"/>
          <cell r="U8">
            <v>0.92700000000000005</v>
          </cell>
          <cell r="V8"/>
          <cell r="W8"/>
          <cell r="X8"/>
          <cell r="Y8" t="str">
            <v>①公表</v>
          </cell>
          <cell r="Z8">
            <v>4</v>
          </cell>
          <cell r="AA8">
            <v>4</v>
          </cell>
          <cell r="AB8"/>
          <cell r="AC8"/>
          <cell r="AD8"/>
          <cell r="AE8" t="str">
            <v>⑥その他の法人等</v>
          </cell>
          <cell r="AF8"/>
          <cell r="AG8"/>
          <cell r="AH8"/>
          <cell r="AI8"/>
          <cell r="AJ8"/>
          <cell r="AK8"/>
          <cell r="AL8"/>
          <cell r="AM8"/>
          <cell r="AN8"/>
          <cell r="AO8"/>
          <cell r="AP8"/>
          <cell r="AQ8"/>
          <cell r="AR8"/>
          <cell r="AS8"/>
          <cell r="AT8"/>
          <cell r="AU8"/>
          <cell r="AV8"/>
          <cell r="AW8"/>
          <cell r="AX8" t="str">
            <v>予定価格</v>
          </cell>
          <cell r="AY8" t="str">
            <v>○</v>
          </cell>
          <cell r="AZ8" t="str">
            <v>×</v>
          </cell>
          <cell r="BA8" t="str">
            <v>○</v>
          </cell>
          <cell r="BB8" t="str">
            <v>○</v>
          </cell>
          <cell r="BC8">
            <v>0</v>
          </cell>
          <cell r="BD8" t="str">
            <v>①工事</v>
          </cell>
          <cell r="BE8" t="str">
            <v/>
          </cell>
          <cell r="BF8" t="str">
            <v/>
          </cell>
          <cell r="BG8" t="str">
            <v>○</v>
          </cell>
          <cell r="BH8" t="b">
            <v>1</v>
          </cell>
          <cell r="BI8" t="b">
            <v>1</v>
          </cell>
        </row>
        <row r="9">
          <cell r="D9" t="str">
            <v/>
          </cell>
          <cell r="E9" t="str">
            <v/>
          </cell>
          <cell r="F9" t="str">
            <v/>
          </cell>
          <cell r="G9" t="str">
            <v>Dk098</v>
          </cell>
          <cell r="H9" t="str">
            <v>①工事</v>
          </cell>
          <cell r="I9" t="str">
            <v>観音寺税務署空調設備更新工事</v>
          </cell>
          <cell r="J9" t="str">
            <v>支出負担行為担当官
高松国税局総務部次長
多田　建司
香川県高松市天神前２－１０</v>
          </cell>
          <cell r="K9"/>
          <cell r="L9"/>
          <cell r="M9">
            <v>44410</v>
          </cell>
          <cell r="N9" t="str">
            <v>徳寿工業株式会社
香川県高松市福岡町２－５－10</v>
          </cell>
          <cell r="O9">
            <v>2470001002970</v>
          </cell>
          <cell r="P9" t="str">
            <v>①一般競争入札</v>
          </cell>
          <cell r="Q9"/>
          <cell r="R9">
            <v>8701000</v>
          </cell>
          <cell r="S9">
            <v>6820000</v>
          </cell>
          <cell r="T9"/>
          <cell r="U9">
            <v>0.78300000000000003</v>
          </cell>
          <cell r="V9"/>
          <cell r="W9"/>
          <cell r="X9"/>
          <cell r="Y9" t="str">
            <v>①公表</v>
          </cell>
          <cell r="Z9">
            <v>4</v>
          </cell>
          <cell r="AA9">
            <v>4</v>
          </cell>
          <cell r="AB9"/>
          <cell r="AC9"/>
          <cell r="AD9"/>
          <cell r="AE9" t="str">
            <v>⑥その他の法人等</v>
          </cell>
          <cell r="AF9"/>
          <cell r="AG9"/>
          <cell r="AH9"/>
          <cell r="AI9"/>
          <cell r="AJ9"/>
          <cell r="AK9"/>
          <cell r="AL9"/>
          <cell r="AM9"/>
          <cell r="AN9"/>
          <cell r="AO9"/>
          <cell r="AP9"/>
          <cell r="AQ9"/>
          <cell r="AR9"/>
          <cell r="AS9"/>
          <cell r="AT9"/>
          <cell r="AU9"/>
          <cell r="AV9"/>
          <cell r="AW9"/>
          <cell r="AX9" t="str">
            <v>予定価格</v>
          </cell>
          <cell r="AY9" t="str">
            <v>○</v>
          </cell>
          <cell r="AZ9" t="str">
            <v>×</v>
          </cell>
          <cell r="BA9" t="str">
            <v>○</v>
          </cell>
          <cell r="BB9" t="str">
            <v>○</v>
          </cell>
          <cell r="BC9">
            <v>0</v>
          </cell>
          <cell r="BD9" t="str">
            <v>①工事</v>
          </cell>
          <cell r="BE9" t="str">
            <v/>
          </cell>
          <cell r="BF9" t="str">
            <v/>
          </cell>
          <cell r="BG9" t="str">
            <v>○</v>
          </cell>
          <cell r="BH9" t="b">
            <v>1</v>
          </cell>
          <cell r="BI9" t="b">
            <v>1</v>
          </cell>
        </row>
        <row r="10">
          <cell r="D10">
            <v>1</v>
          </cell>
          <cell r="E10" t="str">
            <v/>
          </cell>
          <cell r="F10" t="str">
            <v/>
          </cell>
          <cell r="G10" t="str">
            <v>Dk099</v>
          </cell>
          <cell r="H10" t="str">
            <v>①工事</v>
          </cell>
          <cell r="I10" t="str">
            <v>高松国税総合庁舎地下蓄熱槽探傷調査及び点検口取替工事</v>
          </cell>
          <cell r="J10" t="str">
            <v>支出負担行為担当官
高松国税局総務部次長
多田　建司
香川県高松市天神前２－１０</v>
          </cell>
          <cell r="K10"/>
          <cell r="L10"/>
          <cell r="M10">
            <v>44438</v>
          </cell>
          <cell r="N10" t="str">
            <v>株式会社合田工務店
香川県高松市天神前９－５</v>
          </cell>
          <cell r="O10">
            <v>8470001001447</v>
          </cell>
          <cell r="P10" t="str">
            <v>④随意契約（企画競争無し）</v>
          </cell>
          <cell r="Q10"/>
          <cell r="R10">
            <v>21458800</v>
          </cell>
          <cell r="S10">
            <v>20900000</v>
          </cell>
          <cell r="T10"/>
          <cell r="U10">
            <v>0.97299999999999998</v>
          </cell>
          <cell r="V10"/>
          <cell r="W10"/>
          <cell r="X10"/>
          <cell r="Y10" t="str">
            <v>①公表</v>
          </cell>
          <cell r="Z10">
            <v>1</v>
          </cell>
          <cell r="AA10">
            <v>1</v>
          </cell>
          <cell r="AB10"/>
          <cell r="AC10"/>
          <cell r="AD10"/>
          <cell r="AE10" t="str">
            <v>⑥その他の法人等</v>
          </cell>
          <cell r="AF10"/>
          <cell r="AG10"/>
          <cell r="AH10" t="str">
            <v>⑭予決令第99条の2（競争に付しても入札者がないとき、又は再度の入札をしても落札者がないとき）</v>
          </cell>
          <cell r="AI10" t="str">
            <v>一般競争入札において再度の入札を実施しても、落札者となるべき者がいないことから、会計法第29条の３第５項及び予決令第99条の２に該当するため。</v>
          </cell>
          <cell r="AJ10"/>
          <cell r="AK10"/>
          <cell r="AL10"/>
          <cell r="AM10"/>
          <cell r="AN10"/>
          <cell r="AO10"/>
          <cell r="AP10"/>
          <cell r="AQ10"/>
          <cell r="AR10"/>
          <cell r="AS10"/>
          <cell r="AT10"/>
          <cell r="AU10"/>
          <cell r="AV10"/>
          <cell r="AW10"/>
          <cell r="AX10" t="str">
            <v>予定価格</v>
          </cell>
          <cell r="AY10" t="str">
            <v>○</v>
          </cell>
          <cell r="AZ10" t="str">
            <v>×</v>
          </cell>
          <cell r="BA10" t="str">
            <v>○</v>
          </cell>
          <cell r="BB10" t="str">
            <v>○</v>
          </cell>
          <cell r="BC10">
            <v>0</v>
          </cell>
          <cell r="BD10" t="str">
            <v>①工事</v>
          </cell>
          <cell r="BE10" t="str">
            <v/>
          </cell>
          <cell r="BF10" t="str">
            <v/>
          </cell>
          <cell r="BG10" t="str">
            <v>○</v>
          </cell>
          <cell r="BH10" t="b">
            <v>1</v>
          </cell>
          <cell r="BI10" t="b">
            <v>1</v>
          </cell>
        </row>
        <row r="11">
          <cell r="D11" t="str">
            <v/>
          </cell>
          <cell r="E11" t="str">
            <v/>
          </cell>
          <cell r="F11" t="str">
            <v/>
          </cell>
          <cell r="G11"/>
          <cell r="H11"/>
          <cell r="I11"/>
          <cell r="J11"/>
          <cell r="K11"/>
          <cell r="L11"/>
          <cell r="M11"/>
          <cell r="N11"/>
          <cell r="O11"/>
          <cell r="P11"/>
          <cell r="Q11"/>
          <cell r="R11"/>
          <cell r="S11"/>
          <cell r="T11"/>
          <cell r="U11" t="str">
            <v>－</v>
          </cell>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t="str">
            <v/>
          </cell>
          <cell r="BD11">
            <v>0</v>
          </cell>
          <cell r="BE11" t="str">
            <v/>
          </cell>
          <cell r="BF11" t="str">
            <v/>
          </cell>
          <cell r="BG11" t="str">
            <v>○</v>
          </cell>
          <cell r="BH11" t="b">
            <v>1</v>
          </cell>
          <cell r="BI11" t="b">
            <v>1</v>
          </cell>
        </row>
        <row r="12">
          <cell r="D12" t="str">
            <v/>
          </cell>
          <cell r="E12" t="str">
            <v/>
          </cell>
          <cell r="F12" t="str">
            <v/>
          </cell>
          <cell r="G12"/>
          <cell r="H12"/>
          <cell r="I12"/>
          <cell r="J12"/>
          <cell r="K12"/>
          <cell r="L12"/>
          <cell r="M12"/>
          <cell r="N12"/>
          <cell r="O12"/>
          <cell r="P12"/>
          <cell r="Q12"/>
          <cell r="R12"/>
          <cell r="S12"/>
          <cell r="T12"/>
          <cell r="U12" t="str">
            <v>－</v>
          </cell>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t="str">
            <v>予定価格</v>
          </cell>
          <cell r="AY12" t="str">
            <v>×</v>
          </cell>
          <cell r="AZ12" t="str">
            <v>×</v>
          </cell>
          <cell r="BA12" t="str">
            <v>×</v>
          </cell>
          <cell r="BB12" t="str">
            <v>×</v>
          </cell>
          <cell r="BC12" t="str">
            <v/>
          </cell>
          <cell r="BD12">
            <v>0</v>
          </cell>
          <cell r="BE12" t="str">
            <v/>
          </cell>
          <cell r="BF12" t="str">
            <v/>
          </cell>
          <cell r="BG12" t="str">
            <v>○</v>
          </cell>
          <cell r="BH12" t="b">
            <v>1</v>
          </cell>
          <cell r="BI12" t="b">
            <v>1</v>
          </cell>
        </row>
        <row r="13">
          <cell r="D13" t="str">
            <v/>
          </cell>
          <cell r="E13" t="str">
            <v/>
          </cell>
          <cell r="F13" t="str">
            <v/>
          </cell>
          <cell r="G13"/>
          <cell r="H13"/>
          <cell r="I13"/>
          <cell r="J13"/>
          <cell r="K13"/>
          <cell r="L13"/>
          <cell r="M13"/>
          <cell r="N13"/>
          <cell r="O13"/>
          <cell r="P13"/>
          <cell r="Q13"/>
          <cell r="R13"/>
          <cell r="S13"/>
          <cell r="T13"/>
          <cell r="U13" t="str">
            <v>－</v>
          </cell>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t="str">
            <v>予定価格</v>
          </cell>
          <cell r="AY13" t="str">
            <v>×</v>
          </cell>
          <cell r="AZ13" t="str">
            <v>×</v>
          </cell>
          <cell r="BA13" t="str">
            <v>×</v>
          </cell>
          <cell r="BB13" t="str">
            <v>×</v>
          </cell>
          <cell r="BC13" t="str">
            <v/>
          </cell>
          <cell r="BD13">
            <v>0</v>
          </cell>
          <cell r="BE13" t="str">
            <v/>
          </cell>
          <cell r="BF13" t="str">
            <v/>
          </cell>
          <cell r="BG13" t="str">
            <v>○</v>
          </cell>
          <cell r="BH13" t="b">
            <v>1</v>
          </cell>
          <cell r="BI13" t="b">
            <v>1</v>
          </cell>
        </row>
        <row r="14">
          <cell r="D14" t="str">
            <v/>
          </cell>
          <cell r="E14" t="str">
            <v/>
          </cell>
          <cell r="F14" t="str">
            <v/>
          </cell>
          <cell r="G14"/>
          <cell r="H14"/>
          <cell r="I14"/>
          <cell r="J14"/>
          <cell r="K14"/>
          <cell r="L14"/>
          <cell r="M14"/>
          <cell r="N14"/>
          <cell r="O14"/>
          <cell r="P14"/>
          <cell r="Q14"/>
          <cell r="R14"/>
          <cell r="S14"/>
          <cell r="T14"/>
          <cell r="U14" t="str">
            <v>－</v>
          </cell>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t="str">
            <v>予定価格</v>
          </cell>
          <cell r="AY14" t="str">
            <v>×</v>
          </cell>
          <cell r="AZ14" t="str">
            <v>×</v>
          </cell>
          <cell r="BA14" t="str">
            <v>×</v>
          </cell>
          <cell r="BB14" t="str">
            <v>×</v>
          </cell>
          <cell r="BC14" t="str">
            <v/>
          </cell>
          <cell r="BD14">
            <v>0</v>
          </cell>
          <cell r="BE14" t="str">
            <v/>
          </cell>
          <cell r="BF14" t="str">
            <v/>
          </cell>
          <cell r="BG14" t="str">
            <v>○</v>
          </cell>
          <cell r="BH14" t="b">
            <v>1</v>
          </cell>
          <cell r="BI14" t="b">
            <v>1</v>
          </cell>
        </row>
        <row r="15">
          <cell r="D15" t="str">
            <v/>
          </cell>
          <cell r="E15" t="str">
            <v/>
          </cell>
          <cell r="F15" t="str">
            <v/>
          </cell>
          <cell r="G15"/>
          <cell r="H15"/>
          <cell r="I15"/>
          <cell r="J15"/>
          <cell r="K15"/>
          <cell r="L15"/>
          <cell r="M15"/>
          <cell r="N15"/>
          <cell r="O15"/>
          <cell r="P15"/>
          <cell r="Q15"/>
          <cell r="R15"/>
          <cell r="S15"/>
          <cell r="T15"/>
          <cell r="U15" t="str">
            <v>－</v>
          </cell>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D16" t="str">
            <v/>
          </cell>
          <cell r="E16" t="str">
            <v/>
          </cell>
          <cell r="F16" t="str">
            <v/>
          </cell>
          <cell r="G16"/>
          <cell r="H16"/>
          <cell r="I16"/>
          <cell r="J16"/>
          <cell r="K16"/>
          <cell r="L16"/>
          <cell r="M16"/>
          <cell r="N16"/>
          <cell r="O16"/>
          <cell r="P16"/>
          <cell r="Q16"/>
          <cell r="R16"/>
          <cell r="S16"/>
          <cell r="T16"/>
          <cell r="U16" t="str">
            <v>－</v>
          </cell>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D17" t="str">
            <v/>
          </cell>
          <cell r="E17" t="str">
            <v/>
          </cell>
          <cell r="F17" t="str">
            <v/>
          </cell>
          <cell r="G17"/>
          <cell r="H17"/>
          <cell r="I17"/>
          <cell r="J17"/>
          <cell r="K17"/>
          <cell r="L17"/>
          <cell r="M17"/>
          <cell r="N17"/>
          <cell r="O17"/>
          <cell r="P17"/>
          <cell r="Q17"/>
          <cell r="R17"/>
          <cell r="S17"/>
          <cell r="T17"/>
          <cell r="U17" t="str">
            <v>－</v>
          </cell>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D18" t="str">
            <v/>
          </cell>
          <cell r="E18" t="str">
            <v/>
          </cell>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D19" t="str">
            <v/>
          </cell>
          <cell r="E19" t="str">
            <v/>
          </cell>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D20" t="str">
            <v/>
          </cell>
          <cell r="E20" t="str">
            <v/>
          </cell>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D21" t="str">
            <v/>
          </cell>
          <cell r="E21" t="str">
            <v/>
          </cell>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D22" t="str">
            <v/>
          </cell>
          <cell r="E22" t="str">
            <v/>
          </cell>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D23" t="str">
            <v/>
          </cell>
          <cell r="E23" t="str">
            <v/>
          </cell>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D24" t="str">
            <v/>
          </cell>
          <cell r="E24" t="str">
            <v/>
          </cell>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D25" t="str">
            <v/>
          </cell>
          <cell r="E25" t="str">
            <v/>
          </cell>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D26" t="str">
            <v/>
          </cell>
          <cell r="E26" t="str">
            <v/>
          </cell>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D27" t="str">
            <v/>
          </cell>
          <cell r="E27" t="str">
            <v/>
          </cell>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D28" t="str">
            <v/>
          </cell>
          <cell r="E28" t="str">
            <v/>
          </cell>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D29" t="str">
            <v/>
          </cell>
          <cell r="E29" t="str">
            <v/>
          </cell>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D30" t="str">
            <v/>
          </cell>
          <cell r="E30" t="str">
            <v/>
          </cell>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D31" t="str">
            <v/>
          </cell>
          <cell r="E31" t="str">
            <v/>
          </cell>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D32" t="str">
            <v/>
          </cell>
          <cell r="E32" t="str">
            <v/>
          </cell>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D33" t="str">
            <v/>
          </cell>
          <cell r="E33" t="str">
            <v/>
          </cell>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D34" t="str">
            <v/>
          </cell>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D35" t="str">
            <v/>
          </cell>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D36" t="str">
            <v/>
          </cell>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D37" t="str">
            <v/>
          </cell>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D38" t="str">
            <v/>
          </cell>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D39" t="str">
            <v/>
          </cell>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D40" t="str">
            <v/>
          </cell>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D41" t="str">
            <v/>
          </cell>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D42" t="str">
            <v/>
          </cell>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D43" t="str">
            <v/>
          </cell>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D44" t="str">
            <v/>
          </cell>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D45" t="str">
            <v/>
          </cell>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D46" t="str">
            <v/>
          </cell>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D47" t="str">
            <v/>
          </cell>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D48" t="str">
            <v/>
          </cell>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D49" t="str">
            <v/>
          </cell>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D50" t="str">
            <v/>
          </cell>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D51" t="str">
            <v/>
          </cell>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D52" t="str">
            <v/>
          </cell>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D53" t="str">
            <v/>
          </cell>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D54" t="str">
            <v/>
          </cell>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D55" t="str">
            <v/>
          </cell>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D56" t="str">
            <v/>
          </cell>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D57" t="str">
            <v/>
          </cell>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D58" t="str">
            <v/>
          </cell>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D59" t="str">
            <v/>
          </cell>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D60" t="str">
            <v/>
          </cell>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D61" t="str">
            <v/>
          </cell>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D62" t="str">
            <v/>
          </cell>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D63" t="str">
            <v/>
          </cell>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D64" t="str">
            <v/>
          </cell>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D65" t="str">
            <v/>
          </cell>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D66" t="str">
            <v/>
          </cell>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D67" t="str">
            <v/>
          </cell>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D68" t="str">
            <v/>
          </cell>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D69" t="str">
            <v/>
          </cell>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D70" t="str">
            <v/>
          </cell>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D71" t="str">
            <v/>
          </cell>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D72" t="str">
            <v/>
          </cell>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D73" t="str">
            <v/>
          </cell>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D74" t="str">
            <v/>
          </cell>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D75" t="str">
            <v/>
          </cell>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D76" t="str">
            <v/>
          </cell>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D77" t="str">
            <v/>
          </cell>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D78" t="str">
            <v/>
          </cell>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D79" t="str">
            <v/>
          </cell>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D80" t="str">
            <v/>
          </cell>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D81" t="str">
            <v/>
          </cell>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D82" t="str">
            <v/>
          </cell>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D83" t="str">
            <v/>
          </cell>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D84" t="str">
            <v/>
          </cell>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D85" t="str">
            <v/>
          </cell>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D86" t="str">
            <v/>
          </cell>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D87" t="str">
            <v/>
          </cell>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D88" t="str">
            <v/>
          </cell>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D89" t="str">
            <v/>
          </cell>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D90" t="str">
            <v/>
          </cell>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D91" t="str">
            <v/>
          </cell>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D92" t="str">
            <v/>
          </cell>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D93" t="str">
            <v/>
          </cell>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D94" t="str">
            <v/>
          </cell>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D95" t="str">
            <v/>
          </cell>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D96" t="str">
            <v/>
          </cell>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D97" t="str">
            <v/>
          </cell>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D98" t="str">
            <v/>
          </cell>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D99" t="str">
            <v/>
          </cell>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D100" t="str">
            <v/>
          </cell>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D101" t="str">
            <v/>
          </cell>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D102" t="str">
            <v/>
          </cell>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D103" t="str">
            <v/>
          </cell>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D104" t="str">
            <v/>
          </cell>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D105" t="str">
            <v/>
          </cell>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D106" t="str">
            <v/>
          </cell>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D107" t="str">
            <v/>
          </cell>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D108" t="str">
            <v/>
          </cell>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D109" t="str">
            <v/>
          </cell>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D110" t="str">
            <v/>
          </cell>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D111" t="str">
            <v/>
          </cell>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D112" t="str">
            <v/>
          </cell>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D113" t="str">
            <v/>
          </cell>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D114" t="str">
            <v/>
          </cell>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D115" t="str">
            <v/>
          </cell>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D116" t="str">
            <v/>
          </cell>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D117" t="str">
            <v/>
          </cell>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D118" t="str">
            <v/>
          </cell>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D119" t="str">
            <v/>
          </cell>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D120" t="str">
            <v/>
          </cell>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D121" t="str">
            <v/>
          </cell>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D122" t="str">
            <v/>
          </cell>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D123" t="str">
            <v/>
          </cell>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D124" t="str">
            <v/>
          </cell>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D125" t="str">
            <v/>
          </cell>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D126" t="str">
            <v/>
          </cell>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D127" t="str">
            <v/>
          </cell>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D128" t="str">
            <v/>
          </cell>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D129" t="str">
            <v/>
          </cell>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D130" t="str">
            <v/>
          </cell>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D131" t="str">
            <v/>
          </cell>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D132" t="str">
            <v/>
          </cell>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D133" t="str">
            <v/>
          </cell>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D134" t="str">
            <v/>
          </cell>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D135" t="str">
            <v/>
          </cell>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D136" t="str">
            <v/>
          </cell>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D137" t="str">
            <v/>
          </cell>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D138" t="str">
            <v/>
          </cell>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D139" t="str">
            <v/>
          </cell>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D140" t="str">
            <v/>
          </cell>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D141" t="str">
            <v/>
          </cell>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D142" t="str">
            <v/>
          </cell>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D143" t="str">
            <v/>
          </cell>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D144" t="str">
            <v/>
          </cell>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D145" t="str">
            <v/>
          </cell>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D146" t="str">
            <v/>
          </cell>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D147" t="str">
            <v/>
          </cell>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D148" t="str">
            <v/>
          </cell>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D149" t="str">
            <v/>
          </cell>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D150" t="str">
            <v/>
          </cell>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D151" t="str">
            <v/>
          </cell>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D152" t="str">
            <v/>
          </cell>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D153" t="str">
            <v/>
          </cell>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D154" t="str">
            <v/>
          </cell>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D155" t="str">
            <v/>
          </cell>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D156" t="str">
            <v/>
          </cell>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D157" t="str">
            <v/>
          </cell>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D158" t="str">
            <v/>
          </cell>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D159" t="str">
            <v/>
          </cell>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D160" t="str">
            <v/>
          </cell>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D161" t="str">
            <v/>
          </cell>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D162" t="str">
            <v/>
          </cell>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D163" t="str">
            <v/>
          </cell>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D164" t="str">
            <v/>
          </cell>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D165" t="str">
            <v/>
          </cell>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D166" t="str">
            <v/>
          </cell>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D167" t="str">
            <v/>
          </cell>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D168" t="str">
            <v/>
          </cell>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D169" t="str">
            <v/>
          </cell>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D170" t="str">
            <v/>
          </cell>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D171" t="str">
            <v/>
          </cell>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D172" t="str">
            <v/>
          </cell>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D173" t="str">
            <v/>
          </cell>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D174" t="str">
            <v/>
          </cell>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D175" t="str">
            <v/>
          </cell>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D176" t="str">
            <v/>
          </cell>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D177" t="str">
            <v/>
          </cell>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D178" t="str">
            <v/>
          </cell>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D179" t="str">
            <v/>
          </cell>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D180" t="str">
            <v/>
          </cell>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D181" t="str">
            <v/>
          </cell>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D182" t="str">
            <v/>
          </cell>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D183" t="str">
            <v/>
          </cell>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D184" t="str">
            <v/>
          </cell>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D185" t="str">
            <v/>
          </cell>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D186" t="str">
            <v/>
          </cell>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D187" t="str">
            <v/>
          </cell>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D188" t="str">
            <v/>
          </cell>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D189" t="str">
            <v/>
          </cell>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D190" t="str">
            <v/>
          </cell>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D191" t="str">
            <v/>
          </cell>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D192" t="str">
            <v/>
          </cell>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D193" t="str">
            <v/>
          </cell>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D194" t="str">
            <v/>
          </cell>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D195" t="str">
            <v/>
          </cell>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D196" t="str">
            <v/>
          </cell>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D197" t="str">
            <v/>
          </cell>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D198" t="str">
            <v/>
          </cell>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D199" t="str">
            <v/>
          </cell>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D200" t="str">
            <v/>
          </cell>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D201" t="str">
            <v/>
          </cell>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D202" t="str">
            <v/>
          </cell>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D203" t="str">
            <v/>
          </cell>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D204" t="str">
            <v/>
          </cell>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D205" t="str">
            <v/>
          </cell>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D206" t="str">
            <v/>
          </cell>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D207" t="str">
            <v/>
          </cell>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D208" t="str">
            <v/>
          </cell>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D209" t="str">
            <v/>
          </cell>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D210" t="str">
            <v/>
          </cell>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D211" t="str">
            <v/>
          </cell>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D212" t="str">
            <v/>
          </cell>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D213" t="str">
            <v/>
          </cell>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D214" t="str">
            <v/>
          </cell>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D215" t="str">
            <v/>
          </cell>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D216" t="str">
            <v/>
          </cell>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D217" t="str">
            <v/>
          </cell>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D218" t="str">
            <v/>
          </cell>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D219" t="str">
            <v/>
          </cell>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D220" t="str">
            <v/>
          </cell>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D221" t="str">
            <v/>
          </cell>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D222" t="str">
            <v/>
          </cell>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D223" t="str">
            <v/>
          </cell>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D224" t="str">
            <v/>
          </cell>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D225" t="str">
            <v/>
          </cell>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D226" t="str">
            <v/>
          </cell>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D227" t="str">
            <v/>
          </cell>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D228" t="str">
            <v/>
          </cell>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D229" t="str">
            <v/>
          </cell>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D230" t="str">
            <v/>
          </cell>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D231" t="str">
            <v/>
          </cell>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D232" t="str">
            <v/>
          </cell>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D233" t="str">
            <v/>
          </cell>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D234" t="str">
            <v/>
          </cell>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D235" t="str">
            <v/>
          </cell>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D236" t="str">
            <v/>
          </cell>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D237" t="str">
            <v/>
          </cell>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D238" t="str">
            <v/>
          </cell>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D239" t="str">
            <v/>
          </cell>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D240" t="str">
            <v/>
          </cell>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D241" t="str">
            <v/>
          </cell>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D242" t="str">
            <v/>
          </cell>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D243" t="str">
            <v/>
          </cell>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D244" t="str">
            <v/>
          </cell>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D245" t="str">
            <v/>
          </cell>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D246" t="str">
            <v/>
          </cell>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D247" t="str">
            <v/>
          </cell>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D248" t="str">
            <v/>
          </cell>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D249" t="str">
            <v/>
          </cell>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D250" t="str">
            <v/>
          </cell>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Zeros="0" tabSelected="1" view="pageBreakPreview" topLeftCell="C1" zoomScale="80" zoomScaleNormal="100" zoomScaleSheetLayoutView="80" workbookViewId="0">
      <selection activeCell="K4" sqref="K4:K5"/>
    </sheetView>
  </sheetViews>
  <sheetFormatPr defaultColWidth="9" defaultRowHeight="13.5"/>
  <cols>
    <col min="1" max="1" width="9" style="2"/>
    <col min="2" max="2" width="30.625" style="1" customWidth="1"/>
    <col min="3" max="3" width="20.625" style="2" customWidth="1"/>
    <col min="4" max="4" width="14.375" style="3" customWidth="1"/>
    <col min="5" max="5" width="20.625" style="4" customWidth="1"/>
    <col min="6" max="6" width="14.625" style="4" customWidth="1"/>
    <col min="7" max="7" width="18.875" style="5" customWidth="1"/>
    <col min="8" max="8" width="13.625" style="6" customWidth="1"/>
    <col min="9" max="9" width="13.625" style="3" customWidth="1"/>
    <col min="10" max="10" width="7.625" style="7" customWidth="1"/>
    <col min="11" max="11" width="8.375" style="4" customWidth="1"/>
    <col min="12" max="13" width="8.125" style="4" customWidth="1"/>
    <col min="14" max="14" width="8.125" style="8" customWidth="1"/>
    <col min="15" max="15" width="11.5" style="4" customWidth="1"/>
    <col min="16" max="16" width="9" style="1"/>
    <col min="17" max="17" width="11.25" style="1" customWidth="1"/>
    <col min="18" max="16384" width="9" style="1"/>
  </cols>
  <sheetData>
    <row r="1" spans="1:17" ht="27.75" customHeight="1">
      <c r="A1" s="36"/>
      <c r="B1" s="39" t="s">
        <v>0</v>
      </c>
      <c r="C1" s="40"/>
      <c r="D1" s="40"/>
      <c r="E1" s="40"/>
      <c r="F1" s="40"/>
      <c r="G1" s="41"/>
      <c r="H1" s="40"/>
      <c r="I1" s="40"/>
      <c r="J1" s="40"/>
      <c r="K1" s="40"/>
      <c r="L1" s="40"/>
      <c r="M1" s="40"/>
      <c r="N1" s="40"/>
      <c r="O1" s="40"/>
    </row>
    <row r="2" spans="1:17">
      <c r="A2" s="37"/>
    </row>
    <row r="3" spans="1:17">
      <c r="A3" s="37"/>
      <c r="B3" s="9"/>
      <c r="C3" s="10"/>
      <c r="D3" s="10"/>
      <c r="E3" s="11"/>
      <c r="F3" s="11"/>
      <c r="G3" s="12"/>
      <c r="H3" s="13"/>
      <c r="I3" s="10"/>
      <c r="J3" s="14"/>
      <c r="K3" s="11"/>
      <c r="L3" s="11"/>
      <c r="M3" s="11"/>
      <c r="N3" s="15"/>
      <c r="O3" s="16"/>
      <c r="P3" s="11"/>
      <c r="Q3" s="11"/>
    </row>
    <row r="4" spans="1:17" ht="21.95" customHeight="1">
      <c r="A4" s="37"/>
      <c r="B4" s="42" t="s">
        <v>1</v>
      </c>
      <c r="C4" s="42" t="s">
        <v>2</v>
      </c>
      <c r="D4" s="42" t="s">
        <v>3</v>
      </c>
      <c r="E4" s="42" t="s">
        <v>4</v>
      </c>
      <c r="F4" s="34" t="s">
        <v>5</v>
      </c>
      <c r="G4" s="43" t="s">
        <v>6</v>
      </c>
      <c r="H4" s="44" t="s">
        <v>7</v>
      </c>
      <c r="I4" s="42" t="s">
        <v>8</v>
      </c>
      <c r="J4" s="32" t="s">
        <v>9</v>
      </c>
      <c r="K4" s="42" t="s">
        <v>10</v>
      </c>
      <c r="L4" s="33" t="s">
        <v>11</v>
      </c>
      <c r="M4" s="33"/>
      <c r="N4" s="33"/>
      <c r="O4" s="34" t="s">
        <v>12</v>
      </c>
      <c r="P4" s="11"/>
      <c r="Q4" s="11"/>
    </row>
    <row r="5" spans="1:17" s="20" customFormat="1" ht="37.5" customHeight="1">
      <c r="A5" s="38"/>
      <c r="B5" s="42"/>
      <c r="C5" s="42"/>
      <c r="D5" s="42"/>
      <c r="E5" s="42"/>
      <c r="F5" s="35"/>
      <c r="G5" s="43"/>
      <c r="H5" s="44"/>
      <c r="I5" s="42"/>
      <c r="J5" s="32"/>
      <c r="K5" s="42"/>
      <c r="L5" s="17" t="s">
        <v>13</v>
      </c>
      <c r="M5" s="17" t="s">
        <v>14</v>
      </c>
      <c r="N5" s="18" t="s">
        <v>15</v>
      </c>
      <c r="O5" s="35"/>
      <c r="P5" s="19"/>
      <c r="Q5" s="19"/>
    </row>
    <row r="6" spans="1:17" s="20" customFormat="1" ht="60" customHeight="1">
      <c r="A6" s="21">
        <f>IF(MAX([7]令和3年度契約状況調査票!D5:D250)&gt;=ROW()-5,ROW()-5,"")</f>
        <v>1</v>
      </c>
      <c r="B6" s="22" t="str">
        <f>IF(A6="","",VLOOKUP(A6,[7]令和3年度契約状況調査票!$D:$AR,6,FALSE))</f>
        <v>高松国税総合庁舎地下蓄熱槽探傷調査及び点検口取替工事</v>
      </c>
      <c r="C6" s="23" t="str">
        <f>IF(A6="","",VLOOKUP(A6,[7]令和3年度契約状況調査票!$D:$AR,7,FALSE))</f>
        <v>支出負担行為担当官
高松国税局総務部次長
多田　建司
香川県高松市天神前２－１０</v>
      </c>
      <c r="D6" s="24">
        <f>IF(A6="","",VLOOKUP(A6,[7]令和3年度契約状況調査票!$D:$AR,10,FALSE))</f>
        <v>44438</v>
      </c>
      <c r="E6" s="22" t="str">
        <f>IF(A6="","",VLOOKUP(A6,[7]令和3年度契約状況調査票!$D:$AR,11,FALSE))</f>
        <v>株式会社合田工務店
香川県高松市天神前９－５</v>
      </c>
      <c r="F6" s="25">
        <f>IF(A6="","",VLOOKUP(A6,[7]令和3年度契約状況調査票!$D:$AR,12,FALSE))</f>
        <v>8470001001447</v>
      </c>
      <c r="G6" s="26" t="str">
        <f>IF(A6="","",VLOOKUP(A6,[7]令和3年度契約状況調査票!$D:$AR,32,FALSE))</f>
        <v>一般競争入札において再度の入札を実施しても、落札者となるべき者がいないことから、会計法第29条の３第５項及び予決令第99条の２に該当するため。</v>
      </c>
      <c r="H6" s="27">
        <f>IF(A6="","",IF(VLOOKUP(A6,[7]令和3年度契約状況調査票!$D:$AR,15,FALSE)="他官署で調達手続きを実施のため","他官署で調達手続きを実施のため",IF(VLOOKUP(A6,[7]令和3年度契約状況調査票!$D:$AR,22,FALSE)="②同種の他の契約の予定価格を類推されるおそれがあるため公表しない","同種の他の契約の予定価格を類推されるおそれがあるため公表しない",IF(VLOOKUP(A6,[7]令和3年度契約状況調査票!$D:$AR,22,FALSE)="－","－",IF(VLOOKUP(A6,[7]令和3年度契約状況調査票!$D:$AR,8,FALSE)&lt;&gt;"",TEXT(VLOOKUP(A6,[7]令和3年度契約状況調査票!$D:$AR,15,FALSE),"#,##0円")&amp;CHAR(10)&amp;"(A)",VLOOKUP(A6,[7]令和3年度契約状況調査票!$D:$AR,15,FALSE))))))</f>
        <v>21458800</v>
      </c>
      <c r="I6" s="27">
        <f>IF(A6="","",VLOOKUP(A6,[7]令和3年度契約状況調査票!$D:$AR,16,FALSE))</f>
        <v>20900000</v>
      </c>
      <c r="J6" s="28">
        <f>IF(A6="","",IF(VLOOKUP(A6,[7]令和3年度契約状況調査票!$D:$AR,15,FALSE)="他官署で調達手続きを実施のため","－",IF(VLOOKUP(A6,[7]令和3年度契約状況調査票!$D:$AR,22,FALSE)="②同種の他の契約の予定価格を類推されるおそれがあるため公表しない","－",IF(VLOOKUP(A6,[7]令和3年度契約状況調査票!$D:$AR,22,FALSE)="－","－",IF(VLOOKUP(A6,[7]令和3年度契約状況調査票!$D:$AR,8,FALSE)&lt;&gt;"",TEXT(VLOOKUP(A6,[7]令和3年度契約状況調査票!$D:$AR,18,FALSE),"#.0%")&amp;CHAR(10)&amp;"(B/A×100)",VLOOKUP(A6,[7]令和3年度契約状況調査票!$D:$AR,18,FALSE))))))</f>
        <v>0.97299999999999998</v>
      </c>
      <c r="K6" s="29"/>
      <c r="L6" s="28" t="str">
        <f>IF(A6="","",IF(VLOOKUP(A6,[7]令和3年度契約状況調査票!$D:$AR,28,FALSE)="①公益社団法人","公社",IF(VLOOKUP(A6,[7]令和3年度契約状況調査票!$D:$AR,28,FALSE)="②公益財団法人","公財","")))</f>
        <v/>
      </c>
      <c r="M6" s="28">
        <f>IF(A6="","",VLOOKUP(A6,[7]令和3年度契約状況調査票!$D:$AR,29,FALSE))</f>
        <v>0</v>
      </c>
      <c r="N6" s="30" t="str">
        <f>IF(A6="","",IF(VLOOKUP(A6,[7]令和3年度契約状況調査票!$D:$AR,29,FALSE)="国所管",VLOOKUP(A6,[7]令和3年度契約状況調査票!$D:$AR,23,FALSE),""))</f>
        <v/>
      </c>
      <c r="O6" s="31">
        <f>IF(A6="","",IF(AND(Q6="○",P6="分担契約/単価契約"),"単価契約"&amp;CHAR(10)&amp;"予定調達総額 "&amp;TEXT(VLOOKUP(A6,[7]令和3年度契約状況調査票!$D:$AR,17,FALSE),"#,##0円")&amp;"(B)"&amp;CHAR(10)&amp;"分担契約"&amp;CHAR(10)&amp;VLOOKUP(A6,[7]令和3年度契約状況調査票!$D:$AR,33,FALSE),IF(AND(Q6="○",P6="分担契約"),"分担契約"&amp;CHAR(10)&amp;"契約総額 "&amp;TEXT(VLOOKUP(A6,[7]令和3年度契約状況調査票!$D:$AR,17,FALSE),"#,##0円")&amp;"(B)"&amp;CHAR(10)&amp;VLOOKUP(A6,[7]令和3年度契約状況調査票!$D:$AR,33,FALSE),(IF(P6="分担契約/単価契約","単価契約"&amp;CHAR(10)&amp;"予定調達総額 "&amp;TEXT(VLOOKUP(A6,[7]令和3年度契約状況調査票!$D:$AR,17,FALSE),"#,##0円")&amp;CHAR(10)&amp;"分担契約"&amp;CHAR(10)&amp;VLOOKUP(A6,[7]令和3年度契約状況調査票!$D:$AR,33,FALSE),IF(P6="分担契約","分担契約"&amp;CHAR(10)&amp;"契約総額 "&amp;TEXT(VLOOKUP(A6,[7]令和3年度契約状況調査票!$D:$AR,17,FALSE),"#,##0円")&amp;CHAR(10)&amp;VLOOKUP(A6,[7]令和3年度契約状況調査票!$D:$AR,33,FALSE),IF(P6="単価契約","単価契約"&amp;CHAR(10)&amp;"予定調達総額 "&amp;TEXT(VLOOKUP(A6,[7]令和3年度契約状況調査票!$D:$AR,17,FALSE),"#,##0円")&amp;CHAR(10)&amp;VLOOKUP(A6,[7]令和3年度契約状況調査票!$D:$AR,33,FALSE),VLOOKUP(A6,[7]令和3年度契約状況調査票!$D:$AR,33,FALSE))))))))</f>
        <v>0</v>
      </c>
      <c r="P6" s="19" t="str">
        <f>IF(A6="","",VLOOKUP(A6,[7]令和3年度契約状況調査票!$D:$BY,54,FALSE))</f>
        <v/>
      </c>
      <c r="Q6" s="19" t="str">
        <f>IF(A6="","",IF(VLOOKUP(A6,[7]令和3年度契約状況調査票!$D:$AR,15,FALSE)="他官署で調達手続きを実施のため","×",IF(VLOOKUP(A6,[7]令和3年度契約状況調査票!$D:$AR,22,FALSE)="②同種の他の契約の予定価格を類推されるおそれがあるため公表しない","×","○")))</f>
        <v>○</v>
      </c>
    </row>
    <row r="7" spans="1:17" s="20" customFormat="1" ht="60" customHeight="1">
      <c r="A7" s="21" t="str">
        <f>IF(MAX([7]令和3年度契約状況調査票!D6:D251)&gt;=ROW()-5,ROW()-5,"")</f>
        <v/>
      </c>
      <c r="B7" s="22" t="str">
        <f>IF(A7="","",VLOOKUP(A7,[7]令和3年度契約状況調査票!$D:$AR,6,FALSE))</f>
        <v/>
      </c>
      <c r="C7" s="23" t="str">
        <f>IF(A7="","",VLOOKUP(A7,[7]令和3年度契約状況調査票!$D:$AR,7,FALSE))</f>
        <v/>
      </c>
      <c r="D7" s="24" t="str">
        <f>IF(A7="","",VLOOKUP(A7,[7]令和3年度契約状況調査票!$D:$AR,10,FALSE))</f>
        <v/>
      </c>
      <c r="E7" s="22" t="str">
        <f>IF(A7="","",VLOOKUP(A7,[7]令和3年度契約状況調査票!$D:$AR,11,FALSE))</f>
        <v/>
      </c>
      <c r="F7" s="25" t="str">
        <f>IF(A7="","",VLOOKUP(A7,[7]令和3年度契約状況調査票!$D:$AR,12,FALSE))</f>
        <v/>
      </c>
      <c r="G7" s="26" t="str">
        <f>IF(A7="","",VLOOKUP(A7,[7]令和3年度契約状況調査票!$D:$AR,32,FALSE))</f>
        <v/>
      </c>
      <c r="H7" s="27" t="str">
        <f>IF(A7="","",IF(VLOOKUP(A7,[7]令和3年度契約状況調査票!$D:$AR,15,FALSE)="他官署で調達手続きを実施のため","他官署で調達手続きを実施のため",IF(VLOOKUP(A7,[7]令和3年度契約状況調査票!$D:$AR,22,FALSE)="②同種の他の契約の予定価格を類推されるおそれがあるため公表しない","同種の他の契約の予定価格を類推されるおそれがあるため公表しない",IF(VLOOKUP(A7,[7]令和3年度契約状況調査票!$D:$AR,22,FALSE)="－","－",IF(VLOOKUP(A7,[7]令和3年度契約状況調査票!$D:$AR,8,FALSE)&lt;&gt;"",TEXT(VLOOKUP(A7,[7]令和3年度契約状況調査票!$D:$AR,15,FALSE),"#,##0円")&amp;CHAR(10)&amp;"(A)",VLOOKUP(A7,[7]令和3年度契約状況調査票!$D:$AR,15,FALSE))))))</f>
        <v/>
      </c>
      <c r="I7" s="27" t="str">
        <f>IF(A7="","",VLOOKUP(A7,[7]令和3年度契約状況調査票!$D:$AR,16,FALSE))</f>
        <v/>
      </c>
      <c r="J7" s="28" t="str">
        <f>IF(A7="","",IF(VLOOKUP(A7,[7]令和3年度契約状況調査票!$D:$AR,15,FALSE)="他官署で調達手続きを実施のため","－",IF(VLOOKUP(A7,[7]令和3年度契約状況調査票!$D:$AR,22,FALSE)="②同種の他の契約の予定価格を類推されるおそれがあるため公表しない","－",IF(VLOOKUP(A7,[7]令和3年度契約状況調査票!$D:$AR,22,FALSE)="－","－",IF(VLOOKUP(A7,[7]令和3年度契約状況調査票!$D:$AR,8,FALSE)&lt;&gt;"",TEXT(VLOOKUP(A7,[7]令和3年度契約状況調査票!$D:$AR,18,FALSE),"#.0%")&amp;CHAR(10)&amp;"(B/A×100)",VLOOKUP(A7,[7]令和3年度契約状況調査票!$D:$AR,18,FALSE))))))</f>
        <v/>
      </c>
      <c r="K7" s="29"/>
      <c r="L7" s="28" t="str">
        <f>IF(A7="","",IF(VLOOKUP(A7,[7]令和3年度契約状況調査票!$D:$AR,28,FALSE)="①公益社団法人","公社",IF(VLOOKUP(A7,[7]令和3年度契約状況調査票!$D:$AR,28,FALSE)="②公益財団法人","公財","")))</f>
        <v/>
      </c>
      <c r="M7" s="28" t="str">
        <f>IF(A7="","",VLOOKUP(A7,[7]令和3年度契約状況調査票!$D:$AR,29,FALSE))</f>
        <v/>
      </c>
      <c r="N7" s="30" t="str">
        <f>IF(A7="","",IF(VLOOKUP(A7,[7]令和3年度契約状況調査票!$D:$AR,29,FALSE)="国所管",VLOOKUP(A7,[7]令和3年度契約状況調査票!$D:$AR,23,FALSE),""))</f>
        <v/>
      </c>
      <c r="O7" s="31" t="str">
        <f>IF(A7="","",IF(AND(Q7="○",P7="分担契約/単価契約"),"単価契約"&amp;CHAR(10)&amp;"予定調達総額 "&amp;TEXT(VLOOKUP(A7,[7]令和3年度契約状況調査票!$D:$AR,17,FALSE),"#,##0円")&amp;"(B)"&amp;CHAR(10)&amp;"分担契約"&amp;CHAR(10)&amp;VLOOKUP(A7,[7]令和3年度契約状況調査票!$D:$AR,33,FALSE),IF(AND(Q7="○",P7="分担契約"),"分担契約"&amp;CHAR(10)&amp;"契約総額 "&amp;TEXT(VLOOKUP(A7,[7]令和3年度契約状況調査票!$D:$AR,17,FALSE),"#,##0円")&amp;"(B)"&amp;CHAR(10)&amp;VLOOKUP(A7,[7]令和3年度契約状況調査票!$D:$AR,33,FALSE),(IF(P7="分担契約/単価契約","単価契約"&amp;CHAR(10)&amp;"予定調達総額 "&amp;TEXT(VLOOKUP(A7,[7]令和3年度契約状況調査票!$D:$AR,17,FALSE),"#,##0円")&amp;CHAR(10)&amp;"分担契約"&amp;CHAR(10)&amp;VLOOKUP(A7,[7]令和3年度契約状況調査票!$D:$AR,33,FALSE),IF(P7="分担契約","分担契約"&amp;CHAR(10)&amp;"契約総額 "&amp;TEXT(VLOOKUP(A7,[7]令和3年度契約状況調査票!$D:$AR,17,FALSE),"#,##0円")&amp;CHAR(10)&amp;VLOOKUP(A7,[7]令和3年度契約状況調査票!$D:$AR,33,FALSE),IF(P7="単価契約","単価契約"&amp;CHAR(10)&amp;"予定調達総額 "&amp;TEXT(VLOOKUP(A7,[7]令和3年度契約状況調査票!$D:$AR,17,FALSE),"#,##0円")&amp;CHAR(10)&amp;VLOOKUP(A7,[7]令和3年度契約状況調査票!$D:$AR,33,FALSE),VLOOKUP(A7,[7]令和3年度契約状況調査票!$D:$AR,33,FALSE))))))))</f>
        <v/>
      </c>
      <c r="P7" s="19" t="str">
        <f>IF(A7="","",VLOOKUP(A7,[7]令和3年度契約状況調査票!$D:$BY,54,FALSE))</f>
        <v/>
      </c>
      <c r="Q7" s="19" t="str">
        <f>IF(A7="","",IF(VLOOKUP(A7,[7]令和3年度契約状況調査票!$D:$AR,15,FALSE)="他官署で調達手続きを実施のため","×",IF(VLOOKUP(A7,[7]令和3年度契約状況調査票!$D:$AR,22,FALSE)="②同種の他の契約の予定価格を類推されるおそれがあるため公表しない","×","○")))</f>
        <v/>
      </c>
    </row>
    <row r="8" spans="1:17" s="20" customFormat="1" ht="60" customHeight="1">
      <c r="A8" s="21" t="str">
        <f>IF(MAX([7]令和3年度契約状況調査票!D7:D252)&gt;=ROW()-5,ROW()-5,"")</f>
        <v/>
      </c>
      <c r="B8" s="22" t="str">
        <f>IF(A8="","",VLOOKUP(A8,[7]令和3年度契約状況調査票!$D:$AR,6,FALSE))</f>
        <v/>
      </c>
      <c r="C8" s="23" t="str">
        <f>IF(A8="","",VLOOKUP(A8,[7]令和3年度契約状況調査票!$D:$AR,7,FALSE))</f>
        <v/>
      </c>
      <c r="D8" s="24" t="str">
        <f>IF(A8="","",VLOOKUP(A8,[7]令和3年度契約状況調査票!$D:$AR,10,FALSE))</f>
        <v/>
      </c>
      <c r="E8" s="22" t="str">
        <f>IF(A8="","",VLOOKUP(A8,[7]令和3年度契約状況調査票!$D:$AR,11,FALSE))</f>
        <v/>
      </c>
      <c r="F8" s="25" t="str">
        <f>IF(A8="","",VLOOKUP(A8,[7]令和3年度契約状況調査票!$D:$AR,12,FALSE))</f>
        <v/>
      </c>
      <c r="G8" s="26" t="str">
        <f>IF(A8="","",VLOOKUP(A8,[7]令和3年度契約状況調査票!$D:$AR,32,FALSE))</f>
        <v/>
      </c>
      <c r="H8" s="27" t="str">
        <f>IF(A8="","",IF(VLOOKUP(A8,[7]令和3年度契約状況調査票!$D:$AR,15,FALSE)="他官署で調達手続きを実施のため","他官署で調達手続きを実施のため",IF(VLOOKUP(A8,[7]令和3年度契約状況調査票!$D:$AR,22,FALSE)="②同種の他の契約の予定価格を類推されるおそれがあるため公表しない","同種の他の契約の予定価格を類推されるおそれがあるため公表しない",IF(VLOOKUP(A8,[7]令和3年度契約状況調査票!$D:$AR,22,FALSE)="－","－",IF(VLOOKUP(A8,[7]令和3年度契約状況調査票!$D:$AR,8,FALSE)&lt;&gt;"",TEXT(VLOOKUP(A8,[7]令和3年度契約状況調査票!$D:$AR,15,FALSE),"#,##0円")&amp;CHAR(10)&amp;"(A)",VLOOKUP(A8,[7]令和3年度契約状況調査票!$D:$AR,15,FALSE))))))</f>
        <v/>
      </c>
      <c r="I8" s="27" t="str">
        <f>IF(A8="","",VLOOKUP(A8,[7]令和3年度契約状況調査票!$D:$AR,16,FALSE))</f>
        <v/>
      </c>
      <c r="J8" s="28" t="str">
        <f>IF(A8="","",IF(VLOOKUP(A8,[7]令和3年度契約状況調査票!$D:$AR,15,FALSE)="他官署で調達手続きを実施のため","－",IF(VLOOKUP(A8,[7]令和3年度契約状況調査票!$D:$AR,22,FALSE)="②同種の他の契約の予定価格を類推されるおそれがあるため公表しない","－",IF(VLOOKUP(A8,[7]令和3年度契約状況調査票!$D:$AR,22,FALSE)="－","－",IF(VLOOKUP(A8,[7]令和3年度契約状況調査票!$D:$AR,8,FALSE)&lt;&gt;"",TEXT(VLOOKUP(A8,[7]令和3年度契約状況調査票!$D:$AR,18,FALSE),"#.0%")&amp;CHAR(10)&amp;"(B/A×100)",VLOOKUP(A8,[7]令和3年度契約状況調査票!$D:$AR,18,FALSE))))))</f>
        <v/>
      </c>
      <c r="K8" s="29" t="s">
        <v>16</v>
      </c>
      <c r="L8" s="28" t="str">
        <f>IF(A8="","",IF(VLOOKUP(A8,[7]令和3年度契約状況調査票!$D:$AR,28,FALSE)="①公益社団法人","公社",IF(VLOOKUP(A8,[7]令和3年度契約状況調査票!$D:$AR,28,FALSE)="②公益財団法人","公財","")))</f>
        <v/>
      </c>
      <c r="M8" s="28" t="str">
        <f>IF(A8="","",VLOOKUP(A8,[7]令和3年度契約状況調査票!$D:$AR,29,FALSE))</f>
        <v/>
      </c>
      <c r="N8" s="30" t="str">
        <f>IF(A8="","",IF(VLOOKUP(A8,[7]令和3年度契約状況調査票!$D:$AR,29,FALSE)="国所管",VLOOKUP(A8,[7]令和3年度契約状況調査票!$D:$AR,23,FALSE),""))</f>
        <v/>
      </c>
      <c r="O8" s="31" t="str">
        <f>IF(A8="","",IF(AND(Q8="○",P8="分担契約/単価契約"),"単価契約"&amp;CHAR(10)&amp;"予定調達総額 "&amp;TEXT(VLOOKUP(A8,[7]令和3年度契約状況調査票!$D:$AR,17,FALSE),"#,##0円")&amp;"(B)"&amp;CHAR(10)&amp;"分担契約"&amp;CHAR(10)&amp;VLOOKUP(A8,[7]令和3年度契約状況調査票!$D:$AR,33,FALSE),IF(AND(Q8="○",P8="分担契約"),"分担契約"&amp;CHAR(10)&amp;"契約総額 "&amp;TEXT(VLOOKUP(A8,[7]令和3年度契約状況調査票!$D:$AR,17,FALSE),"#,##0円")&amp;"(B)"&amp;CHAR(10)&amp;VLOOKUP(A8,[7]令和3年度契約状況調査票!$D:$AR,33,FALSE),(IF(P8="分担契約/単価契約","単価契約"&amp;CHAR(10)&amp;"予定調達総額 "&amp;TEXT(VLOOKUP(A8,[7]令和3年度契約状況調査票!$D:$AR,17,FALSE),"#,##0円")&amp;CHAR(10)&amp;"分担契約"&amp;CHAR(10)&amp;VLOOKUP(A8,[7]令和3年度契約状況調査票!$D:$AR,33,FALSE),IF(P8="分担契約","分担契約"&amp;CHAR(10)&amp;"契約総額 "&amp;TEXT(VLOOKUP(A8,[7]令和3年度契約状況調査票!$D:$AR,17,FALSE),"#,##0円")&amp;CHAR(10)&amp;VLOOKUP(A8,[7]令和3年度契約状況調査票!$D:$AR,33,FALSE),IF(P8="単価契約","単価契約"&amp;CHAR(10)&amp;"予定調達総額 "&amp;TEXT(VLOOKUP(A8,[7]令和3年度契約状況調査票!$D:$AR,17,FALSE),"#,##0円")&amp;CHAR(10)&amp;VLOOKUP(A8,[7]令和3年度契約状況調査票!$D:$AR,33,FALSE),VLOOKUP(A8,[7]令和3年度契約状況調査票!$D:$AR,33,FALSE))))))))</f>
        <v/>
      </c>
      <c r="P8" s="19" t="str">
        <f>IF(A8="","",VLOOKUP(A8,[7]令和3年度契約状況調査票!$D:$BY,54,FALSE))</f>
        <v/>
      </c>
      <c r="Q8" s="19" t="str">
        <f>IF(A8="","",IF(VLOOKUP(A8,[7]令和3年度契約状況調査票!$D:$AR,15,FALSE)="他官署で調達手続きを実施のため","×",IF(VLOOKUP(A8,[7]令和3年度契約状況調査票!$D:$AR,22,FALSE)="②同種の他の契約の予定価格を類推されるおそれがあるため公表しない","×","○")))</f>
        <v/>
      </c>
    </row>
    <row r="9" spans="1:17" s="20" customFormat="1" ht="60" customHeight="1">
      <c r="A9" s="21" t="str">
        <f>IF(MAX([7]令和3年度契約状況調査票!D8:D253)&gt;=ROW()-5,ROW()-5,"")</f>
        <v/>
      </c>
      <c r="B9" s="22" t="str">
        <f>IF(A9="","",VLOOKUP(A9,[7]令和3年度契約状況調査票!$D:$AR,6,FALSE))</f>
        <v/>
      </c>
      <c r="C9" s="23" t="str">
        <f>IF(A9="","",VLOOKUP(A9,[7]令和3年度契約状況調査票!$D:$AR,7,FALSE))</f>
        <v/>
      </c>
      <c r="D9" s="24" t="str">
        <f>IF(A9="","",VLOOKUP(A9,[7]令和3年度契約状況調査票!$D:$AR,10,FALSE))</f>
        <v/>
      </c>
      <c r="E9" s="22" t="str">
        <f>IF(A9="","",VLOOKUP(A9,[7]令和3年度契約状況調査票!$D:$AR,11,FALSE))</f>
        <v/>
      </c>
      <c r="F9" s="25" t="str">
        <f>IF(A9="","",VLOOKUP(A9,[7]令和3年度契約状況調査票!$D:$AR,12,FALSE))</f>
        <v/>
      </c>
      <c r="G9" s="26" t="str">
        <f>IF(A9="","",VLOOKUP(A9,[7]令和3年度契約状況調査票!$D:$AR,32,FALSE))</f>
        <v/>
      </c>
      <c r="H9" s="27" t="str">
        <f>IF(A9="","",IF(VLOOKUP(A9,[7]令和3年度契約状況調査票!$D:$AR,15,FALSE)="他官署で調達手続きを実施のため","他官署で調達手続きを実施のため",IF(VLOOKUP(A9,[7]令和3年度契約状況調査票!$D:$AR,22,FALSE)="②同種の他の契約の予定価格を類推されるおそれがあるため公表しない","同種の他の契約の予定価格を類推されるおそれがあるため公表しない",IF(VLOOKUP(A9,[7]令和3年度契約状況調査票!$D:$AR,22,FALSE)="－","－",IF(VLOOKUP(A9,[7]令和3年度契約状況調査票!$D:$AR,8,FALSE)&lt;&gt;"",TEXT(VLOOKUP(A9,[7]令和3年度契約状況調査票!$D:$AR,15,FALSE),"#,##0円")&amp;CHAR(10)&amp;"(A)",VLOOKUP(A9,[7]令和3年度契約状況調査票!$D:$AR,15,FALSE))))))</f>
        <v/>
      </c>
      <c r="I9" s="27" t="str">
        <f>IF(A9="","",VLOOKUP(A9,[7]令和3年度契約状況調査票!$D:$AR,16,FALSE))</f>
        <v/>
      </c>
      <c r="J9" s="28" t="str">
        <f>IF(A9="","",IF(VLOOKUP(A9,[7]令和3年度契約状況調査票!$D:$AR,15,FALSE)="他官署で調達手続きを実施のため","－",IF(VLOOKUP(A9,[7]令和3年度契約状況調査票!$D:$AR,22,FALSE)="②同種の他の契約の予定価格を類推されるおそれがあるため公表しない","－",IF(VLOOKUP(A9,[7]令和3年度契約状況調査票!$D:$AR,22,FALSE)="－","－",IF(VLOOKUP(A9,[7]令和3年度契約状況調査票!$D:$AR,8,FALSE)&lt;&gt;"",TEXT(VLOOKUP(A9,[7]令和3年度契約状況調査票!$D:$AR,18,FALSE),"#.0%")&amp;CHAR(10)&amp;"(B/A×100)",VLOOKUP(A9,[7]令和3年度契約状況調査票!$D:$AR,18,FALSE))))))</f>
        <v/>
      </c>
      <c r="K9" s="29" t="s">
        <v>16</v>
      </c>
      <c r="L9" s="28" t="str">
        <f>IF(A9="","",IF(VLOOKUP(A9,[7]令和3年度契約状況調査票!$D:$AR,28,FALSE)="①公益社団法人","公社",IF(VLOOKUP(A9,[7]令和3年度契約状況調査票!$D:$AR,28,FALSE)="②公益財団法人","公財","")))</f>
        <v/>
      </c>
      <c r="M9" s="28" t="str">
        <f>IF(A9="","",VLOOKUP(A9,[7]令和3年度契約状況調査票!$D:$AR,29,FALSE))</f>
        <v/>
      </c>
      <c r="N9" s="30" t="str">
        <f>IF(A9="","",IF(VLOOKUP(A9,[7]令和3年度契約状況調査票!$D:$AR,29,FALSE)="国所管",VLOOKUP(A9,[7]令和3年度契約状況調査票!$D:$AR,23,FALSE),""))</f>
        <v/>
      </c>
      <c r="O9" s="31" t="str">
        <f>IF(A9="","",IF(AND(Q9="○",P9="分担契約/単価契約"),"単価契約"&amp;CHAR(10)&amp;"予定調達総額 "&amp;TEXT(VLOOKUP(A9,[7]令和3年度契約状況調査票!$D:$AR,17,FALSE),"#,##0円")&amp;"(B)"&amp;CHAR(10)&amp;"分担契約"&amp;CHAR(10)&amp;VLOOKUP(A9,[7]令和3年度契約状況調査票!$D:$AR,33,FALSE),IF(AND(Q9="○",P9="分担契約"),"分担契約"&amp;CHAR(10)&amp;"契約総額 "&amp;TEXT(VLOOKUP(A9,[7]令和3年度契約状況調査票!$D:$AR,17,FALSE),"#,##0円")&amp;"(B)"&amp;CHAR(10)&amp;VLOOKUP(A9,[7]令和3年度契約状況調査票!$D:$AR,33,FALSE),(IF(P9="分担契約/単価契約","単価契約"&amp;CHAR(10)&amp;"予定調達総額 "&amp;TEXT(VLOOKUP(A9,[7]令和3年度契約状況調査票!$D:$AR,17,FALSE),"#,##0円")&amp;CHAR(10)&amp;"分担契約"&amp;CHAR(10)&amp;VLOOKUP(A9,[7]令和3年度契約状況調査票!$D:$AR,33,FALSE),IF(P9="分担契約","分担契約"&amp;CHAR(10)&amp;"契約総額 "&amp;TEXT(VLOOKUP(A9,[7]令和3年度契約状況調査票!$D:$AR,17,FALSE),"#,##0円")&amp;CHAR(10)&amp;VLOOKUP(A9,[7]令和3年度契約状況調査票!$D:$AR,33,FALSE),IF(P9="単価契約","単価契約"&amp;CHAR(10)&amp;"予定調達総額 "&amp;TEXT(VLOOKUP(A9,[7]令和3年度契約状況調査票!$D:$AR,17,FALSE),"#,##0円")&amp;CHAR(10)&amp;VLOOKUP(A9,[7]令和3年度契約状況調査票!$D:$AR,33,FALSE),VLOOKUP(A9,[7]令和3年度契約状況調査票!$D:$AR,33,FALSE))))))))</f>
        <v/>
      </c>
      <c r="P9" s="19" t="str">
        <f>IF(A9="","",VLOOKUP(A9,[7]令和3年度契約状況調査票!$D:$BY,54,FALSE))</f>
        <v/>
      </c>
      <c r="Q9" s="19" t="str">
        <f>IF(A9="","",IF(VLOOKUP(A9,[7]令和3年度契約状況調査票!$D:$AR,15,FALSE)="他官署で調達手続きを実施のため","×",IF(VLOOKUP(A9,[7]令和3年度契約状況調査票!$D:$AR,22,FALSE)="②同種の他の契約の予定価格を類推されるおそれがあるため公表しない","×","○")))</f>
        <v/>
      </c>
    </row>
    <row r="10" spans="1:17" s="20" customFormat="1" ht="60" customHeight="1">
      <c r="A10" s="21" t="str">
        <f>IF(MAX([7]令和3年度契約状況調査票!D9:D254)&gt;=ROW()-5,ROW()-5,"")</f>
        <v/>
      </c>
      <c r="B10" s="22" t="str">
        <f>IF(A10="","",VLOOKUP(A10,[7]令和3年度契約状況調査票!$D:$AR,6,FALSE))</f>
        <v/>
      </c>
      <c r="C10" s="23" t="str">
        <f>IF(A10="","",VLOOKUP(A10,[7]令和3年度契約状況調査票!$D:$AR,7,FALSE))</f>
        <v/>
      </c>
      <c r="D10" s="24" t="str">
        <f>IF(A10="","",VLOOKUP(A10,[7]令和3年度契約状況調査票!$D:$AR,10,FALSE))</f>
        <v/>
      </c>
      <c r="E10" s="22" t="str">
        <f>IF(A10="","",VLOOKUP(A10,[7]令和3年度契約状況調査票!$D:$AR,11,FALSE))</f>
        <v/>
      </c>
      <c r="F10" s="25" t="str">
        <f>IF(A10="","",VLOOKUP(A10,[7]令和3年度契約状況調査票!$D:$AR,12,FALSE))</f>
        <v/>
      </c>
      <c r="G10" s="26" t="str">
        <f>IF(A10="","",VLOOKUP(A10,[7]令和3年度契約状況調査票!$D:$AR,32,FALSE))</f>
        <v/>
      </c>
      <c r="H10" s="27" t="str">
        <f>IF(A10="","",IF(VLOOKUP(A10,[7]令和3年度契約状況調査票!$D:$AR,15,FALSE)="他官署で調達手続きを実施のため","他官署で調達手続きを実施のため",IF(VLOOKUP(A10,[7]令和3年度契約状況調査票!$D:$AR,22,FALSE)="②同種の他の契約の予定価格を類推されるおそれがあるため公表しない","同種の他の契約の予定価格を類推されるおそれがあるため公表しない",IF(VLOOKUP(A10,[7]令和3年度契約状況調査票!$D:$AR,22,FALSE)="－","－",IF(VLOOKUP(A10,[7]令和3年度契約状況調査票!$D:$AR,8,FALSE)&lt;&gt;"",TEXT(VLOOKUP(A10,[7]令和3年度契約状況調査票!$D:$AR,15,FALSE),"#,##0円")&amp;CHAR(10)&amp;"(A)",VLOOKUP(A10,[7]令和3年度契約状況調査票!$D:$AR,15,FALSE))))))</f>
        <v/>
      </c>
      <c r="I10" s="27" t="str">
        <f>IF(A10="","",VLOOKUP(A10,[7]令和3年度契約状況調査票!$D:$AR,16,FALSE))</f>
        <v/>
      </c>
      <c r="J10" s="28" t="str">
        <f>IF(A10="","",IF(VLOOKUP(A10,[7]令和3年度契約状況調査票!$D:$AR,15,FALSE)="他官署で調達手続きを実施のため","－",IF(VLOOKUP(A10,[7]令和3年度契約状況調査票!$D:$AR,22,FALSE)="②同種の他の契約の予定価格を類推されるおそれがあるため公表しない","－",IF(VLOOKUP(A10,[7]令和3年度契約状況調査票!$D:$AR,22,FALSE)="－","－",IF(VLOOKUP(A10,[7]令和3年度契約状況調査票!$D:$AR,8,FALSE)&lt;&gt;"",TEXT(VLOOKUP(A10,[7]令和3年度契約状況調査票!$D:$AR,18,FALSE),"#.0%")&amp;CHAR(10)&amp;"(B/A×100)",VLOOKUP(A10,[7]令和3年度契約状況調査票!$D:$AR,18,FALSE))))))</f>
        <v/>
      </c>
      <c r="K10" s="29" t="s">
        <v>16</v>
      </c>
      <c r="L10" s="28" t="str">
        <f>IF(A10="","",IF(VLOOKUP(A10,[7]令和3年度契約状況調査票!$D:$AR,28,FALSE)="①公益社団法人","公社",IF(VLOOKUP(A10,[7]令和3年度契約状況調査票!$D:$AR,28,FALSE)="②公益財団法人","公財","")))</f>
        <v/>
      </c>
      <c r="M10" s="28" t="str">
        <f>IF(A10="","",VLOOKUP(A10,[7]令和3年度契約状況調査票!$D:$AR,29,FALSE))</f>
        <v/>
      </c>
      <c r="N10" s="30" t="str">
        <f>IF(A10="","",IF(VLOOKUP(A10,[7]令和3年度契約状況調査票!$D:$AR,29,FALSE)="国所管",VLOOKUP(A10,[7]令和3年度契約状況調査票!$D:$AR,23,FALSE),""))</f>
        <v/>
      </c>
      <c r="O10" s="31" t="str">
        <f>IF(A10="","",IF(AND(Q10="○",P10="分担契約/単価契約"),"単価契約"&amp;CHAR(10)&amp;"予定調達総額 "&amp;TEXT(VLOOKUP(A10,[7]令和3年度契約状況調査票!$D:$AR,17,FALSE),"#,##0円")&amp;"(B)"&amp;CHAR(10)&amp;"分担契約"&amp;CHAR(10)&amp;VLOOKUP(A10,[7]令和3年度契約状況調査票!$D:$AR,33,FALSE),IF(AND(Q10="○",P10="分担契約"),"分担契約"&amp;CHAR(10)&amp;"契約総額 "&amp;TEXT(VLOOKUP(A10,[7]令和3年度契約状況調査票!$D:$AR,17,FALSE),"#,##0円")&amp;"(B)"&amp;CHAR(10)&amp;VLOOKUP(A10,[7]令和3年度契約状況調査票!$D:$AR,33,FALSE),(IF(P10="分担契約/単価契約","単価契約"&amp;CHAR(10)&amp;"予定調達総額 "&amp;TEXT(VLOOKUP(A10,[7]令和3年度契約状況調査票!$D:$AR,17,FALSE),"#,##0円")&amp;CHAR(10)&amp;"分担契約"&amp;CHAR(10)&amp;VLOOKUP(A10,[7]令和3年度契約状況調査票!$D:$AR,33,FALSE),IF(P10="分担契約","分担契約"&amp;CHAR(10)&amp;"契約総額 "&amp;TEXT(VLOOKUP(A10,[7]令和3年度契約状況調査票!$D:$AR,17,FALSE),"#,##0円")&amp;CHAR(10)&amp;VLOOKUP(A10,[7]令和3年度契約状況調査票!$D:$AR,33,FALSE),IF(P10="単価契約","単価契約"&amp;CHAR(10)&amp;"予定調達総額 "&amp;TEXT(VLOOKUP(A10,[7]令和3年度契約状況調査票!$D:$AR,17,FALSE),"#,##0円")&amp;CHAR(10)&amp;VLOOKUP(A10,[7]令和3年度契約状況調査票!$D:$AR,33,FALSE),VLOOKUP(A10,[7]令和3年度契約状況調査票!$D:$AR,33,FALSE))))))))</f>
        <v/>
      </c>
      <c r="P10" s="19" t="str">
        <f>IF(A10="","",VLOOKUP(A10,[7]令和3年度契約状況調査票!$D:$BY,54,FALSE))</f>
        <v/>
      </c>
      <c r="Q10" s="19" t="str">
        <f>IF(A10="","",IF(VLOOKUP(A10,[7]令和3年度契約状況調査票!$D:$AR,15,FALSE)="他官署で調達手続きを実施のため","×",IF(VLOOKUP(A10,[7]令和3年度契約状況調査票!$D:$AR,22,FALSE)="②同種の他の契約の予定価格を類推されるおそれがあるため公表しない","×","○")))</f>
        <v/>
      </c>
    </row>
    <row r="11" spans="1:17" s="20" customFormat="1" ht="60" customHeight="1">
      <c r="A11" s="21" t="str">
        <f>IF(MAX([7]令和3年度契約状況調査票!D10:D255)&gt;=ROW()-5,ROW()-5,"")</f>
        <v/>
      </c>
      <c r="B11" s="22" t="str">
        <f>IF(A11="","",VLOOKUP(A11,[7]令和3年度契約状況調査票!$D:$AR,6,FALSE))</f>
        <v/>
      </c>
      <c r="C11" s="23" t="str">
        <f>IF(A11="","",VLOOKUP(A11,[7]令和3年度契約状況調査票!$D:$AR,7,FALSE))</f>
        <v/>
      </c>
      <c r="D11" s="24" t="str">
        <f>IF(A11="","",VLOOKUP(A11,[7]令和3年度契約状況調査票!$D:$AR,10,FALSE))</f>
        <v/>
      </c>
      <c r="E11" s="22" t="str">
        <f>IF(A11="","",VLOOKUP(A11,[7]令和3年度契約状況調査票!$D:$AR,11,FALSE))</f>
        <v/>
      </c>
      <c r="F11" s="25" t="str">
        <f>IF(A11="","",VLOOKUP(A11,[7]令和3年度契約状況調査票!$D:$AR,12,FALSE))</f>
        <v/>
      </c>
      <c r="G11" s="26" t="str">
        <f>IF(A11="","",VLOOKUP(A11,[7]令和3年度契約状況調査票!$D:$AR,32,FALSE))</f>
        <v/>
      </c>
      <c r="H11" s="27" t="str">
        <f>IF(A11="","",IF(VLOOKUP(A11,[7]令和3年度契約状況調査票!$D:$AR,15,FALSE)="他官署で調達手続きを実施のため","他官署で調達手続きを実施のため",IF(VLOOKUP(A11,[7]令和3年度契約状況調査票!$D:$AR,22,FALSE)="②同種の他の契約の予定価格を類推されるおそれがあるため公表しない","同種の他の契約の予定価格を類推されるおそれがあるため公表しない",IF(VLOOKUP(A11,[7]令和3年度契約状況調査票!$D:$AR,22,FALSE)="－","－",IF(VLOOKUP(A11,[7]令和3年度契約状況調査票!$D:$AR,8,FALSE)&lt;&gt;"",TEXT(VLOOKUP(A11,[7]令和3年度契約状況調査票!$D:$AR,15,FALSE),"#,##0円")&amp;CHAR(10)&amp;"(A)",VLOOKUP(A11,[7]令和3年度契約状況調査票!$D:$AR,15,FALSE))))))</f>
        <v/>
      </c>
      <c r="I11" s="27" t="str">
        <f>IF(A11="","",VLOOKUP(A11,[7]令和3年度契約状況調査票!$D:$AR,16,FALSE))</f>
        <v/>
      </c>
      <c r="J11" s="28" t="str">
        <f>IF(A11="","",IF(VLOOKUP(A11,[7]令和3年度契約状況調査票!$D:$AR,15,FALSE)="他官署で調達手続きを実施のため","－",IF(VLOOKUP(A11,[7]令和3年度契約状況調査票!$D:$AR,22,FALSE)="②同種の他の契約の予定価格を類推されるおそれがあるため公表しない","－",IF(VLOOKUP(A11,[7]令和3年度契約状況調査票!$D:$AR,22,FALSE)="－","－",IF(VLOOKUP(A11,[7]令和3年度契約状況調査票!$D:$AR,8,FALSE)&lt;&gt;"",TEXT(VLOOKUP(A11,[7]令和3年度契約状況調査票!$D:$AR,18,FALSE),"#.0%")&amp;CHAR(10)&amp;"(B/A×100)",VLOOKUP(A11,[7]令和3年度契約状況調査票!$D:$AR,18,FALSE))))))</f>
        <v/>
      </c>
      <c r="K11" s="29" t="s">
        <v>16</v>
      </c>
      <c r="L11" s="28" t="str">
        <f>IF(A11="","",IF(VLOOKUP(A11,[7]令和3年度契約状況調査票!$D:$AR,28,FALSE)="①公益社団法人","公社",IF(VLOOKUP(A11,[7]令和3年度契約状況調査票!$D:$AR,28,FALSE)="②公益財団法人","公財","")))</f>
        <v/>
      </c>
      <c r="M11" s="28" t="str">
        <f>IF(A11="","",VLOOKUP(A11,[7]令和3年度契約状況調査票!$D:$AR,29,FALSE))</f>
        <v/>
      </c>
      <c r="N11" s="30" t="str">
        <f>IF(A11="","",IF(VLOOKUP(A11,[7]令和3年度契約状況調査票!$D:$AR,29,FALSE)="国所管",VLOOKUP(A11,[7]令和3年度契約状況調査票!$D:$AR,23,FALSE),""))</f>
        <v/>
      </c>
      <c r="O11" s="31" t="str">
        <f>IF(A11="","",IF(AND(Q11="○",P11="分担契約/単価契約"),"単価契約"&amp;CHAR(10)&amp;"予定調達総額 "&amp;TEXT(VLOOKUP(A11,[7]令和3年度契約状況調査票!$D:$AR,17,FALSE),"#,##0円")&amp;"(B)"&amp;CHAR(10)&amp;"分担契約"&amp;CHAR(10)&amp;VLOOKUP(A11,[7]令和3年度契約状況調査票!$D:$AR,33,FALSE),IF(AND(Q11="○",P11="分担契約"),"分担契約"&amp;CHAR(10)&amp;"契約総額 "&amp;TEXT(VLOOKUP(A11,[7]令和3年度契約状況調査票!$D:$AR,17,FALSE),"#,##0円")&amp;"(B)"&amp;CHAR(10)&amp;VLOOKUP(A11,[7]令和3年度契約状況調査票!$D:$AR,33,FALSE),(IF(P11="分担契約/単価契約","単価契約"&amp;CHAR(10)&amp;"予定調達総額 "&amp;TEXT(VLOOKUP(A11,[7]令和3年度契約状況調査票!$D:$AR,17,FALSE),"#,##0円")&amp;CHAR(10)&amp;"分担契約"&amp;CHAR(10)&amp;VLOOKUP(A11,[7]令和3年度契約状況調査票!$D:$AR,33,FALSE),IF(P11="分担契約","分担契約"&amp;CHAR(10)&amp;"契約総額 "&amp;TEXT(VLOOKUP(A11,[7]令和3年度契約状況調査票!$D:$AR,17,FALSE),"#,##0円")&amp;CHAR(10)&amp;VLOOKUP(A11,[7]令和3年度契約状況調査票!$D:$AR,33,FALSE),IF(P11="単価契約","単価契約"&amp;CHAR(10)&amp;"予定調達総額 "&amp;TEXT(VLOOKUP(A11,[7]令和3年度契約状況調査票!$D:$AR,17,FALSE),"#,##0円")&amp;CHAR(10)&amp;VLOOKUP(A11,[7]令和3年度契約状況調査票!$D:$AR,33,FALSE),VLOOKUP(A11,[7]令和3年度契約状況調査票!$D:$AR,33,FALSE))))))))</f>
        <v/>
      </c>
      <c r="P11" s="19" t="str">
        <f>IF(A11="","",VLOOKUP(A11,[7]令和3年度契約状況調査票!$D:$BY,54,FALSE))</f>
        <v/>
      </c>
      <c r="Q11" s="19" t="str">
        <f>IF(A11="","",IF(VLOOKUP(A11,[7]令和3年度契約状況調査票!$D:$AR,15,FALSE)="他官署で調達手続きを実施のため","×",IF(VLOOKUP(A11,[7]令和3年度契約状況調査票!$D:$AR,22,FALSE)="②同種の他の契約の予定価格を類推されるおそれがあるため公表しない","×","○")))</f>
        <v/>
      </c>
    </row>
    <row r="12" spans="1:17" s="20" customFormat="1" ht="60" customHeight="1">
      <c r="A12" s="21" t="str">
        <f>IF(MAX([7]令和3年度契約状況調査票!D11:D256)&gt;=ROW()-5,ROW()-5,"")</f>
        <v/>
      </c>
      <c r="B12" s="22" t="str">
        <f>IF(A12="","",VLOOKUP(A12,[7]令和3年度契約状況調査票!$D:$AR,6,FALSE))</f>
        <v/>
      </c>
      <c r="C12" s="23" t="str">
        <f>IF(A12="","",VLOOKUP(A12,[7]令和3年度契約状況調査票!$D:$AR,7,FALSE))</f>
        <v/>
      </c>
      <c r="D12" s="24" t="str">
        <f>IF(A12="","",VLOOKUP(A12,[7]令和3年度契約状況調査票!$D:$AR,10,FALSE))</f>
        <v/>
      </c>
      <c r="E12" s="22" t="str">
        <f>IF(A12="","",VLOOKUP(A12,[7]令和3年度契約状況調査票!$D:$AR,11,FALSE))</f>
        <v/>
      </c>
      <c r="F12" s="25" t="str">
        <f>IF(A12="","",VLOOKUP(A12,[7]令和3年度契約状況調査票!$D:$AR,12,FALSE))</f>
        <v/>
      </c>
      <c r="G12" s="26" t="str">
        <f>IF(A12="","",VLOOKUP(A12,[7]令和3年度契約状況調査票!$D:$AR,32,FALSE))</f>
        <v/>
      </c>
      <c r="H12" s="27" t="str">
        <f>IF(A12="","",IF(VLOOKUP(A12,[7]令和3年度契約状況調査票!$D:$AR,15,FALSE)="他官署で調達手続きを実施のため","他官署で調達手続きを実施のため",IF(VLOOKUP(A12,[7]令和3年度契約状況調査票!$D:$AR,22,FALSE)="②同種の他の契約の予定価格を類推されるおそれがあるため公表しない","同種の他の契約の予定価格を類推されるおそれがあるため公表しない",IF(VLOOKUP(A12,[7]令和3年度契約状況調査票!$D:$AR,22,FALSE)="－","－",IF(VLOOKUP(A12,[7]令和3年度契約状況調査票!$D:$AR,8,FALSE)&lt;&gt;"",TEXT(VLOOKUP(A12,[7]令和3年度契約状況調査票!$D:$AR,15,FALSE),"#,##0円")&amp;CHAR(10)&amp;"(A)",VLOOKUP(A12,[7]令和3年度契約状況調査票!$D:$AR,15,FALSE))))))</f>
        <v/>
      </c>
      <c r="I12" s="27" t="str">
        <f>IF(A12="","",VLOOKUP(A12,[7]令和3年度契約状況調査票!$D:$AR,16,FALSE))</f>
        <v/>
      </c>
      <c r="J12" s="28" t="str">
        <f>IF(A12="","",IF(VLOOKUP(A12,[7]令和3年度契約状況調査票!$D:$AR,15,FALSE)="他官署で調達手続きを実施のため","－",IF(VLOOKUP(A12,[7]令和3年度契約状況調査票!$D:$AR,22,FALSE)="②同種の他の契約の予定価格を類推されるおそれがあるため公表しない","－",IF(VLOOKUP(A12,[7]令和3年度契約状況調査票!$D:$AR,22,FALSE)="－","－",IF(VLOOKUP(A12,[7]令和3年度契約状況調査票!$D:$AR,8,FALSE)&lt;&gt;"",TEXT(VLOOKUP(A12,[7]令和3年度契約状況調査票!$D:$AR,18,FALSE),"#.0%")&amp;CHAR(10)&amp;"(B/A×100)",VLOOKUP(A12,[7]令和3年度契約状況調査票!$D:$AR,18,FALSE))))))</f>
        <v/>
      </c>
      <c r="K12" s="29" t="s">
        <v>16</v>
      </c>
      <c r="L12" s="28" t="str">
        <f>IF(A12="","",IF(VLOOKUP(A12,[7]令和3年度契約状況調査票!$D:$AR,28,FALSE)="①公益社団法人","公社",IF(VLOOKUP(A12,[7]令和3年度契約状況調査票!$D:$AR,28,FALSE)="②公益財団法人","公財","")))</f>
        <v/>
      </c>
      <c r="M12" s="28" t="str">
        <f>IF(A12="","",VLOOKUP(A12,[7]令和3年度契約状況調査票!$D:$AR,29,FALSE))</f>
        <v/>
      </c>
      <c r="N12" s="30" t="str">
        <f>IF(A12="","",IF(VLOOKUP(A12,[7]令和3年度契約状況調査票!$D:$AR,29,FALSE)="国所管",VLOOKUP(A12,[7]令和3年度契約状況調査票!$D:$AR,23,FALSE),""))</f>
        <v/>
      </c>
      <c r="O12" s="31" t="str">
        <f>IF(A12="","",IF(AND(Q12="○",P12="分担契約/単価契約"),"単価契約"&amp;CHAR(10)&amp;"予定調達総額 "&amp;TEXT(VLOOKUP(A12,[7]令和3年度契約状況調査票!$D:$AR,17,FALSE),"#,##0円")&amp;"(B)"&amp;CHAR(10)&amp;"分担契約"&amp;CHAR(10)&amp;VLOOKUP(A12,[7]令和3年度契約状況調査票!$D:$AR,33,FALSE),IF(AND(Q12="○",P12="分担契約"),"分担契約"&amp;CHAR(10)&amp;"契約総額 "&amp;TEXT(VLOOKUP(A12,[7]令和3年度契約状況調査票!$D:$AR,17,FALSE),"#,##0円")&amp;"(B)"&amp;CHAR(10)&amp;VLOOKUP(A12,[7]令和3年度契約状況調査票!$D:$AR,33,FALSE),(IF(P12="分担契約/単価契約","単価契約"&amp;CHAR(10)&amp;"予定調達総額 "&amp;TEXT(VLOOKUP(A12,[7]令和3年度契約状況調査票!$D:$AR,17,FALSE),"#,##0円")&amp;CHAR(10)&amp;"分担契約"&amp;CHAR(10)&amp;VLOOKUP(A12,[7]令和3年度契約状況調査票!$D:$AR,33,FALSE),IF(P12="分担契約","分担契約"&amp;CHAR(10)&amp;"契約総額 "&amp;TEXT(VLOOKUP(A12,[7]令和3年度契約状況調査票!$D:$AR,17,FALSE),"#,##0円")&amp;CHAR(10)&amp;VLOOKUP(A12,[7]令和3年度契約状況調査票!$D:$AR,33,FALSE),IF(P12="単価契約","単価契約"&amp;CHAR(10)&amp;"予定調達総額 "&amp;TEXT(VLOOKUP(A12,[7]令和3年度契約状況調査票!$D:$AR,17,FALSE),"#,##0円")&amp;CHAR(10)&amp;VLOOKUP(A12,[7]令和3年度契約状況調査票!$D:$AR,33,FALSE),VLOOKUP(A12,[7]令和3年度契約状況調査票!$D:$AR,33,FALSE))))))))</f>
        <v/>
      </c>
      <c r="P12" s="19" t="str">
        <f>IF(A12="","",VLOOKUP(A12,[7]令和3年度契約状況調査票!$D:$BY,54,FALSE))</f>
        <v/>
      </c>
      <c r="Q12" s="19" t="str">
        <f>IF(A12="","",IF(VLOOKUP(A12,[7]令和3年度契約状況調査票!$D:$AR,15,FALSE)="他官署で調達手続きを実施のため","×",IF(VLOOKUP(A12,[7]令和3年度契約状況調査票!$D:$AR,22,FALSE)="②同種の他の契約の予定価格を類推されるおそれがあるため公表しない","×","○")))</f>
        <v/>
      </c>
    </row>
    <row r="13" spans="1:17" s="20" customFormat="1" ht="60" customHeight="1">
      <c r="A13" s="21" t="str">
        <f>IF(MAX([7]令和3年度契約状況調査票!D12:D257)&gt;=ROW()-5,ROW()-5,"")</f>
        <v/>
      </c>
      <c r="B13" s="22" t="str">
        <f>IF(A13="","",VLOOKUP(A13,[7]令和3年度契約状況調査票!$D:$AR,6,FALSE))</f>
        <v/>
      </c>
      <c r="C13" s="23" t="str">
        <f>IF(A13="","",VLOOKUP(A13,[7]令和3年度契約状況調査票!$D:$AR,7,FALSE))</f>
        <v/>
      </c>
      <c r="D13" s="24" t="str">
        <f>IF(A13="","",VLOOKUP(A13,[7]令和3年度契約状況調査票!$D:$AR,10,FALSE))</f>
        <v/>
      </c>
      <c r="E13" s="22" t="str">
        <f>IF(A13="","",VLOOKUP(A13,[7]令和3年度契約状況調査票!$D:$AR,11,FALSE))</f>
        <v/>
      </c>
      <c r="F13" s="25" t="str">
        <f>IF(A13="","",VLOOKUP(A13,[7]令和3年度契約状況調査票!$D:$AR,12,FALSE))</f>
        <v/>
      </c>
      <c r="G13" s="26" t="str">
        <f>IF(A13="","",VLOOKUP(A13,[7]令和3年度契約状況調査票!$D:$AR,32,FALSE))</f>
        <v/>
      </c>
      <c r="H13" s="27" t="str">
        <f>IF(A13="","",IF(VLOOKUP(A13,[7]令和3年度契約状況調査票!$D:$AR,15,FALSE)="他官署で調達手続きを実施のため","他官署で調達手続きを実施のため",IF(VLOOKUP(A13,[7]令和3年度契約状況調査票!$D:$AR,22,FALSE)="②同種の他の契約の予定価格を類推されるおそれがあるため公表しない","同種の他の契約の予定価格を類推されるおそれがあるため公表しない",IF(VLOOKUP(A13,[7]令和3年度契約状況調査票!$D:$AR,22,FALSE)="－","－",IF(VLOOKUP(A13,[7]令和3年度契約状況調査票!$D:$AR,8,FALSE)&lt;&gt;"",TEXT(VLOOKUP(A13,[7]令和3年度契約状況調査票!$D:$AR,15,FALSE),"#,##0円")&amp;CHAR(10)&amp;"(A)",VLOOKUP(A13,[7]令和3年度契約状況調査票!$D:$AR,15,FALSE))))))</f>
        <v/>
      </c>
      <c r="I13" s="27" t="str">
        <f>IF(A13="","",VLOOKUP(A13,[7]令和3年度契約状況調査票!$D:$AR,16,FALSE))</f>
        <v/>
      </c>
      <c r="J13" s="28" t="str">
        <f>IF(A13="","",IF(VLOOKUP(A13,[7]令和3年度契約状況調査票!$D:$AR,15,FALSE)="他官署で調達手続きを実施のため","－",IF(VLOOKUP(A13,[7]令和3年度契約状況調査票!$D:$AR,22,FALSE)="②同種の他の契約の予定価格を類推されるおそれがあるため公表しない","－",IF(VLOOKUP(A13,[7]令和3年度契約状況調査票!$D:$AR,22,FALSE)="－","－",IF(VLOOKUP(A13,[7]令和3年度契約状況調査票!$D:$AR,8,FALSE)&lt;&gt;"",TEXT(VLOOKUP(A13,[7]令和3年度契約状況調査票!$D:$AR,18,FALSE),"#.0%")&amp;CHAR(10)&amp;"(B/A×100)",VLOOKUP(A13,[7]令和3年度契約状況調査票!$D:$AR,18,FALSE))))))</f>
        <v/>
      </c>
      <c r="K13" s="29" t="s">
        <v>16</v>
      </c>
      <c r="L13" s="28" t="str">
        <f>IF(A13="","",IF(VLOOKUP(A13,[7]令和3年度契約状況調査票!$D:$AR,28,FALSE)="①公益社団法人","公社",IF(VLOOKUP(A13,[7]令和3年度契約状況調査票!$D:$AR,28,FALSE)="②公益財団法人","公財","")))</f>
        <v/>
      </c>
      <c r="M13" s="28" t="str">
        <f>IF(A13="","",VLOOKUP(A13,[7]令和3年度契約状況調査票!$D:$AR,29,FALSE))</f>
        <v/>
      </c>
      <c r="N13" s="30" t="str">
        <f>IF(A13="","",IF(VLOOKUP(A13,[7]令和3年度契約状況調査票!$D:$AR,29,FALSE)="国所管",VLOOKUP(A13,[7]令和3年度契約状況調査票!$D:$AR,23,FALSE),""))</f>
        <v/>
      </c>
      <c r="O13" s="31" t="str">
        <f>IF(A13="","",IF(AND(Q13="○",P13="分担契約/単価契約"),"単価契約"&amp;CHAR(10)&amp;"予定調達総額 "&amp;TEXT(VLOOKUP(A13,[7]令和3年度契約状況調査票!$D:$AR,17,FALSE),"#,##0円")&amp;"(B)"&amp;CHAR(10)&amp;"分担契約"&amp;CHAR(10)&amp;VLOOKUP(A13,[7]令和3年度契約状況調査票!$D:$AR,33,FALSE),IF(AND(Q13="○",P13="分担契約"),"分担契約"&amp;CHAR(10)&amp;"契約総額 "&amp;TEXT(VLOOKUP(A13,[7]令和3年度契約状況調査票!$D:$AR,17,FALSE),"#,##0円")&amp;"(B)"&amp;CHAR(10)&amp;VLOOKUP(A13,[7]令和3年度契約状況調査票!$D:$AR,33,FALSE),(IF(P13="分担契約/単価契約","単価契約"&amp;CHAR(10)&amp;"予定調達総額 "&amp;TEXT(VLOOKUP(A13,[7]令和3年度契約状況調査票!$D:$AR,17,FALSE),"#,##0円")&amp;CHAR(10)&amp;"分担契約"&amp;CHAR(10)&amp;VLOOKUP(A13,[7]令和3年度契約状況調査票!$D:$AR,33,FALSE),IF(P13="分担契約","分担契約"&amp;CHAR(10)&amp;"契約総額 "&amp;TEXT(VLOOKUP(A13,[7]令和3年度契約状況調査票!$D:$AR,17,FALSE),"#,##0円")&amp;CHAR(10)&amp;VLOOKUP(A13,[7]令和3年度契約状況調査票!$D:$AR,33,FALSE),IF(P13="単価契約","単価契約"&amp;CHAR(10)&amp;"予定調達総額 "&amp;TEXT(VLOOKUP(A13,[7]令和3年度契約状況調査票!$D:$AR,17,FALSE),"#,##0円")&amp;CHAR(10)&amp;VLOOKUP(A13,[7]令和3年度契約状況調査票!$D:$AR,33,FALSE),VLOOKUP(A13,[7]令和3年度契約状況調査票!$D:$AR,33,FALSE))))))))</f>
        <v/>
      </c>
      <c r="P13" s="19" t="str">
        <f>IF(A13="","",VLOOKUP(A13,[7]令和3年度契約状況調査票!$D:$BY,54,FALSE))</f>
        <v/>
      </c>
      <c r="Q13" s="19" t="str">
        <f>IF(A13="","",IF(VLOOKUP(A13,[7]令和3年度契約状況調査票!$D:$AR,15,FALSE)="他官署で調達手続きを実施のため","×",IF(VLOOKUP(A13,[7]令和3年度契約状況調査票!$D:$AR,22,FALSE)="②同種の他の契約の予定価格を類推されるおそれがあるため公表しない","×","○")))</f>
        <v/>
      </c>
    </row>
    <row r="14" spans="1:17" s="20" customFormat="1" ht="60" customHeight="1">
      <c r="A14" s="21" t="str">
        <f>IF(MAX([7]令和3年度契約状況調査票!D13:D258)&gt;=ROW()-5,ROW()-5,"")</f>
        <v/>
      </c>
      <c r="B14" s="22" t="str">
        <f>IF(A14="","",VLOOKUP(A14,[7]令和3年度契約状況調査票!$D:$AR,6,FALSE))</f>
        <v/>
      </c>
      <c r="C14" s="23" t="str">
        <f>IF(A14="","",VLOOKUP(A14,[7]令和3年度契約状況調査票!$D:$AR,7,FALSE))</f>
        <v/>
      </c>
      <c r="D14" s="24" t="str">
        <f>IF(A14="","",VLOOKUP(A14,[7]令和3年度契約状況調査票!$D:$AR,10,FALSE))</f>
        <v/>
      </c>
      <c r="E14" s="22" t="str">
        <f>IF(A14="","",VLOOKUP(A14,[7]令和3年度契約状況調査票!$D:$AR,11,FALSE))</f>
        <v/>
      </c>
      <c r="F14" s="25" t="str">
        <f>IF(A14="","",VLOOKUP(A14,[7]令和3年度契約状況調査票!$D:$AR,12,FALSE))</f>
        <v/>
      </c>
      <c r="G14" s="26" t="str">
        <f>IF(A14="","",VLOOKUP(A14,[7]令和3年度契約状況調査票!$D:$AR,32,FALSE))</f>
        <v/>
      </c>
      <c r="H14" s="27" t="str">
        <f>IF(A14="","",IF(VLOOKUP(A14,[7]令和3年度契約状況調査票!$D:$AR,15,FALSE)="他官署で調達手続きを実施のため","他官署で調達手続きを実施のため",IF(VLOOKUP(A14,[7]令和3年度契約状況調査票!$D:$AR,22,FALSE)="②同種の他の契約の予定価格を類推されるおそれがあるため公表しない","同種の他の契約の予定価格を類推されるおそれがあるため公表しない",IF(VLOOKUP(A14,[7]令和3年度契約状況調査票!$D:$AR,22,FALSE)="－","－",IF(VLOOKUP(A14,[7]令和3年度契約状況調査票!$D:$AR,8,FALSE)&lt;&gt;"",TEXT(VLOOKUP(A14,[7]令和3年度契約状況調査票!$D:$AR,15,FALSE),"#,##0円")&amp;CHAR(10)&amp;"(A)",VLOOKUP(A14,[7]令和3年度契約状況調査票!$D:$AR,15,FALSE))))))</f>
        <v/>
      </c>
      <c r="I14" s="27" t="str">
        <f>IF(A14="","",VLOOKUP(A14,[7]令和3年度契約状況調査票!$D:$AR,16,FALSE))</f>
        <v/>
      </c>
      <c r="J14" s="28" t="str">
        <f>IF(A14="","",IF(VLOOKUP(A14,[7]令和3年度契約状況調査票!$D:$AR,15,FALSE)="他官署で調達手続きを実施のため","－",IF(VLOOKUP(A14,[7]令和3年度契約状況調査票!$D:$AR,22,FALSE)="②同種の他の契約の予定価格を類推されるおそれがあるため公表しない","－",IF(VLOOKUP(A14,[7]令和3年度契約状況調査票!$D:$AR,22,FALSE)="－","－",IF(VLOOKUP(A14,[7]令和3年度契約状況調査票!$D:$AR,8,FALSE)&lt;&gt;"",TEXT(VLOOKUP(A14,[7]令和3年度契約状況調査票!$D:$AR,18,FALSE),"#.0%")&amp;CHAR(10)&amp;"(B/A×100)",VLOOKUP(A14,[7]令和3年度契約状況調査票!$D:$AR,18,FALSE))))))</f>
        <v/>
      </c>
      <c r="K14" s="29" t="s">
        <v>16</v>
      </c>
      <c r="L14" s="28" t="str">
        <f>IF(A14="","",IF(VLOOKUP(A14,[7]令和3年度契約状況調査票!$D:$AR,28,FALSE)="①公益社団法人","公社",IF(VLOOKUP(A14,[7]令和3年度契約状況調査票!$D:$AR,28,FALSE)="②公益財団法人","公財","")))</f>
        <v/>
      </c>
      <c r="M14" s="28" t="str">
        <f>IF(A14="","",VLOOKUP(A14,[7]令和3年度契約状況調査票!$D:$AR,29,FALSE))</f>
        <v/>
      </c>
      <c r="N14" s="30" t="str">
        <f>IF(A14="","",IF(VLOOKUP(A14,[7]令和3年度契約状況調査票!$D:$AR,29,FALSE)="国所管",VLOOKUP(A14,[7]令和3年度契約状況調査票!$D:$AR,23,FALSE),""))</f>
        <v/>
      </c>
      <c r="O14" s="31" t="str">
        <f>IF(A14="","",IF(AND(Q14="○",P14="分担契約/単価契約"),"単価契約"&amp;CHAR(10)&amp;"予定調達総額 "&amp;TEXT(VLOOKUP(A14,[7]令和3年度契約状況調査票!$D:$AR,17,FALSE),"#,##0円")&amp;"(B)"&amp;CHAR(10)&amp;"分担契約"&amp;CHAR(10)&amp;VLOOKUP(A14,[7]令和3年度契約状況調査票!$D:$AR,33,FALSE),IF(AND(Q14="○",P14="分担契約"),"分担契約"&amp;CHAR(10)&amp;"契約総額 "&amp;TEXT(VLOOKUP(A14,[7]令和3年度契約状況調査票!$D:$AR,17,FALSE),"#,##0円")&amp;"(B)"&amp;CHAR(10)&amp;VLOOKUP(A14,[7]令和3年度契約状況調査票!$D:$AR,33,FALSE),(IF(P14="分担契約/単価契約","単価契約"&amp;CHAR(10)&amp;"予定調達総額 "&amp;TEXT(VLOOKUP(A14,[7]令和3年度契約状況調査票!$D:$AR,17,FALSE),"#,##0円")&amp;CHAR(10)&amp;"分担契約"&amp;CHAR(10)&amp;VLOOKUP(A14,[7]令和3年度契約状況調査票!$D:$AR,33,FALSE),IF(P14="分担契約","分担契約"&amp;CHAR(10)&amp;"契約総額 "&amp;TEXT(VLOOKUP(A14,[7]令和3年度契約状況調査票!$D:$AR,17,FALSE),"#,##0円")&amp;CHAR(10)&amp;VLOOKUP(A14,[7]令和3年度契約状況調査票!$D:$AR,33,FALSE),IF(P14="単価契約","単価契約"&amp;CHAR(10)&amp;"予定調達総額 "&amp;TEXT(VLOOKUP(A14,[7]令和3年度契約状況調査票!$D:$AR,17,FALSE),"#,##0円")&amp;CHAR(10)&amp;VLOOKUP(A14,[7]令和3年度契約状況調査票!$D:$AR,33,FALSE),VLOOKUP(A14,[7]令和3年度契約状況調査票!$D:$AR,33,FALSE))))))))</f>
        <v/>
      </c>
      <c r="P14" s="19" t="str">
        <f>IF(A14="","",VLOOKUP(A14,[7]令和3年度契約状況調査票!$D:$BY,54,FALSE))</f>
        <v/>
      </c>
      <c r="Q14" s="19" t="str">
        <f>IF(A14="","",IF(VLOOKUP(A14,[7]令和3年度契約状況調査票!$D:$AR,15,FALSE)="他官署で調達手続きを実施のため","×",IF(VLOOKUP(A14,[7]令和3年度契約状況調査票!$D:$AR,22,FALSE)="②同種の他の契約の予定価格を類推されるおそれがあるため公表しない","×","○")))</f>
        <v/>
      </c>
    </row>
    <row r="15" spans="1:17" s="20" customFormat="1" ht="60" customHeight="1">
      <c r="A15" s="21" t="str">
        <f>IF(MAX([7]令和3年度契約状況調査票!D14:D259)&gt;=ROW()-5,ROW()-5,"")</f>
        <v/>
      </c>
      <c r="B15" s="22" t="str">
        <f>IF(A15="","",VLOOKUP(A15,[7]令和3年度契約状況調査票!$D:$AR,6,FALSE))</f>
        <v/>
      </c>
      <c r="C15" s="23" t="str">
        <f>IF(A15="","",VLOOKUP(A15,[7]令和3年度契約状況調査票!$D:$AR,7,FALSE))</f>
        <v/>
      </c>
      <c r="D15" s="24" t="str">
        <f>IF(A15="","",VLOOKUP(A15,[7]令和3年度契約状況調査票!$D:$AR,10,FALSE))</f>
        <v/>
      </c>
      <c r="E15" s="22" t="str">
        <f>IF(A15="","",VLOOKUP(A15,[7]令和3年度契約状況調査票!$D:$AR,11,FALSE))</f>
        <v/>
      </c>
      <c r="F15" s="25" t="str">
        <f>IF(A15="","",VLOOKUP(A15,[7]令和3年度契約状況調査票!$D:$AR,12,FALSE))</f>
        <v/>
      </c>
      <c r="G15" s="26" t="str">
        <f>IF(A15="","",VLOOKUP(A15,[7]令和3年度契約状況調査票!$D:$AR,32,FALSE))</f>
        <v/>
      </c>
      <c r="H15" s="27" t="str">
        <f>IF(A15="","",IF(VLOOKUP(A15,[7]令和3年度契約状況調査票!$D:$AR,15,FALSE)="他官署で調達手続きを実施のため","他官署で調達手続きを実施のため",IF(VLOOKUP(A15,[7]令和3年度契約状況調査票!$D:$AR,22,FALSE)="②同種の他の契約の予定価格を類推されるおそれがあるため公表しない","同種の他の契約の予定価格を類推されるおそれがあるため公表しない",IF(VLOOKUP(A15,[7]令和3年度契約状況調査票!$D:$AR,22,FALSE)="－","－",IF(VLOOKUP(A15,[7]令和3年度契約状況調査票!$D:$AR,8,FALSE)&lt;&gt;"",TEXT(VLOOKUP(A15,[7]令和3年度契約状況調査票!$D:$AR,15,FALSE),"#,##0円")&amp;CHAR(10)&amp;"(A)",VLOOKUP(A15,[7]令和3年度契約状況調査票!$D:$AR,15,FALSE))))))</f>
        <v/>
      </c>
      <c r="I15" s="27" t="str">
        <f>IF(A15="","",VLOOKUP(A15,[7]令和3年度契約状況調査票!$D:$AR,16,FALSE))</f>
        <v/>
      </c>
      <c r="J15" s="28" t="str">
        <f>IF(A15="","",IF(VLOOKUP(A15,[7]令和3年度契約状況調査票!$D:$AR,15,FALSE)="他官署で調達手続きを実施のため","－",IF(VLOOKUP(A15,[7]令和3年度契約状況調査票!$D:$AR,22,FALSE)="②同種の他の契約の予定価格を類推されるおそれがあるため公表しない","－",IF(VLOOKUP(A15,[7]令和3年度契約状況調査票!$D:$AR,22,FALSE)="－","－",IF(VLOOKUP(A15,[7]令和3年度契約状況調査票!$D:$AR,8,FALSE)&lt;&gt;"",TEXT(VLOOKUP(A15,[7]令和3年度契約状況調査票!$D:$AR,18,FALSE),"#.0%")&amp;CHAR(10)&amp;"(B/A×100)",VLOOKUP(A15,[7]令和3年度契約状況調査票!$D:$AR,18,FALSE))))))</f>
        <v/>
      </c>
      <c r="K15" s="29" t="s">
        <v>16</v>
      </c>
      <c r="L15" s="28" t="str">
        <f>IF(A15="","",IF(VLOOKUP(A15,[7]令和3年度契約状況調査票!$D:$AR,28,FALSE)="①公益社団法人","公社",IF(VLOOKUP(A15,[7]令和3年度契約状況調査票!$D:$AR,28,FALSE)="②公益財団法人","公財","")))</f>
        <v/>
      </c>
      <c r="M15" s="28" t="str">
        <f>IF(A15="","",VLOOKUP(A15,[7]令和3年度契約状況調査票!$D:$AR,29,FALSE))</f>
        <v/>
      </c>
      <c r="N15" s="30" t="str">
        <f>IF(A15="","",IF(VLOOKUP(A15,[7]令和3年度契約状況調査票!$D:$AR,29,FALSE)="国所管",VLOOKUP(A15,[7]令和3年度契約状況調査票!$D:$AR,23,FALSE),""))</f>
        <v/>
      </c>
      <c r="O15" s="31" t="str">
        <f>IF(A15="","",IF(AND(Q15="○",P15="分担契約/単価契約"),"単価契約"&amp;CHAR(10)&amp;"予定調達総額 "&amp;TEXT(VLOOKUP(A15,[7]令和3年度契約状況調査票!$D:$AR,17,FALSE),"#,##0円")&amp;"(B)"&amp;CHAR(10)&amp;"分担契約"&amp;CHAR(10)&amp;VLOOKUP(A15,[7]令和3年度契約状況調査票!$D:$AR,33,FALSE),IF(AND(Q15="○",P15="分担契約"),"分担契約"&amp;CHAR(10)&amp;"契約総額 "&amp;TEXT(VLOOKUP(A15,[7]令和3年度契約状況調査票!$D:$AR,17,FALSE),"#,##0円")&amp;"(B)"&amp;CHAR(10)&amp;VLOOKUP(A15,[7]令和3年度契約状況調査票!$D:$AR,33,FALSE),(IF(P15="分担契約/単価契約","単価契約"&amp;CHAR(10)&amp;"予定調達総額 "&amp;TEXT(VLOOKUP(A15,[7]令和3年度契約状況調査票!$D:$AR,17,FALSE),"#,##0円")&amp;CHAR(10)&amp;"分担契約"&amp;CHAR(10)&amp;VLOOKUP(A15,[7]令和3年度契約状況調査票!$D:$AR,33,FALSE),IF(P15="分担契約","分担契約"&amp;CHAR(10)&amp;"契約総額 "&amp;TEXT(VLOOKUP(A15,[7]令和3年度契約状況調査票!$D:$AR,17,FALSE),"#,##0円")&amp;CHAR(10)&amp;VLOOKUP(A15,[7]令和3年度契約状況調査票!$D:$AR,33,FALSE),IF(P15="単価契約","単価契約"&amp;CHAR(10)&amp;"予定調達総額 "&amp;TEXT(VLOOKUP(A15,[7]令和3年度契約状況調査票!$D:$AR,17,FALSE),"#,##0円")&amp;CHAR(10)&amp;VLOOKUP(A15,[7]令和3年度契約状況調査票!$D:$AR,33,FALSE),VLOOKUP(A15,[7]令和3年度契約状況調査票!$D:$AR,33,FALSE))))))))</f>
        <v/>
      </c>
      <c r="P15" s="19" t="str">
        <f>IF(A15="","",VLOOKUP(A15,[7]令和3年度契約状況調査票!$D:$BY,54,FALSE))</f>
        <v/>
      </c>
      <c r="Q15" s="19" t="str">
        <f>IF(A15="","",IF(VLOOKUP(A15,[7]令和3年度契約状況調査票!$D:$AR,15,FALSE)="他官署で調達手続きを実施のため","×",IF(VLOOKUP(A15,[7]令和3年度契約状況調査票!$D:$AR,22,FALSE)="②同種の他の契約の予定価格を類推されるおそれがあるため公表しない","×","○")))</f>
        <v/>
      </c>
    </row>
    <row r="16" spans="1:17" s="20" customFormat="1" ht="67.5" customHeight="1">
      <c r="A16" s="21" t="str">
        <f>IF(MAX([7]令和3年度契約状況調査票!D15:D260)&gt;=ROW()-5,ROW()-5,"")</f>
        <v/>
      </c>
      <c r="B16" s="22" t="str">
        <f>IF(A16="","",VLOOKUP(A16,[7]令和3年度契約状況調査票!$D:$AR,6,FALSE))</f>
        <v/>
      </c>
      <c r="C16" s="23" t="str">
        <f>IF(A16="","",VLOOKUP(A16,[7]令和3年度契約状況調査票!$D:$AR,7,FALSE))</f>
        <v/>
      </c>
      <c r="D16" s="24" t="str">
        <f>IF(A16="","",VLOOKUP(A16,[7]令和3年度契約状況調査票!$D:$AR,10,FALSE))</f>
        <v/>
      </c>
      <c r="E16" s="22" t="str">
        <f>IF(A16="","",VLOOKUP(A16,[7]令和3年度契約状況調査票!$D:$AR,11,FALSE))</f>
        <v/>
      </c>
      <c r="F16" s="25" t="str">
        <f>IF(A16="","",VLOOKUP(A16,[7]令和3年度契約状況調査票!$D:$AR,12,FALSE))</f>
        <v/>
      </c>
      <c r="G16" s="26" t="str">
        <f>IF(A16="","",VLOOKUP(A16,[7]令和3年度契約状況調査票!$D:$AR,32,FALSE))</f>
        <v/>
      </c>
      <c r="H16" s="27" t="str">
        <f>IF(A16="","",IF(VLOOKUP(A16,[7]令和3年度契約状況調査票!$D:$AR,15,FALSE)="他官署で調達手続きを実施のため","他官署で調達手続きを実施のため",IF(VLOOKUP(A16,[7]令和3年度契約状況調査票!$D:$AR,22,FALSE)="②同種の他の契約の予定価格を類推されるおそれがあるため公表しない","同種の他の契約の予定価格を類推されるおそれがあるため公表しない",IF(VLOOKUP(A16,[7]令和3年度契約状況調査票!$D:$AR,22,FALSE)="－","－",IF(VLOOKUP(A16,[7]令和3年度契約状況調査票!$D:$AR,8,FALSE)&lt;&gt;"",TEXT(VLOOKUP(A16,[7]令和3年度契約状況調査票!$D:$AR,15,FALSE),"#,##0円")&amp;CHAR(10)&amp;"(A)",VLOOKUP(A16,[7]令和3年度契約状況調査票!$D:$AR,15,FALSE))))))</f>
        <v/>
      </c>
      <c r="I16" s="27" t="str">
        <f>IF(A16="","",VLOOKUP(A16,[7]令和3年度契約状況調査票!$D:$AR,16,FALSE))</f>
        <v/>
      </c>
      <c r="J16" s="28" t="str">
        <f>IF(A16="","",IF(VLOOKUP(A16,[7]令和3年度契約状況調査票!$D:$AR,15,FALSE)="他官署で調達手続きを実施のため","－",IF(VLOOKUP(A16,[7]令和3年度契約状況調査票!$D:$AR,22,FALSE)="②同種の他の契約の予定価格を類推されるおそれがあるため公表しない","－",IF(VLOOKUP(A16,[7]令和3年度契約状況調査票!$D:$AR,22,FALSE)="－","－",IF(VLOOKUP(A16,[7]令和3年度契約状況調査票!$D:$AR,8,FALSE)&lt;&gt;"",TEXT(VLOOKUP(A16,[7]令和3年度契約状況調査票!$D:$AR,18,FALSE),"#.0%")&amp;CHAR(10)&amp;"(B/A×100)",VLOOKUP(A16,[7]令和3年度契約状況調査票!$D:$AR,18,FALSE))))))</f>
        <v/>
      </c>
      <c r="K16" s="29" t="s">
        <v>16</v>
      </c>
      <c r="L16" s="28" t="str">
        <f>IF(A16="","",IF(VLOOKUP(A16,[7]令和3年度契約状況調査票!$D:$AR,28,FALSE)="①公益社団法人","公社",IF(VLOOKUP(A16,[7]令和3年度契約状況調査票!$D:$AR,28,FALSE)="②公益財団法人","公財","")))</f>
        <v/>
      </c>
      <c r="M16" s="28" t="str">
        <f>IF(A16="","",VLOOKUP(A16,[7]令和3年度契約状況調査票!$D:$AR,29,FALSE))</f>
        <v/>
      </c>
      <c r="N16" s="30" t="str">
        <f>IF(A16="","",IF(VLOOKUP(A16,[7]令和3年度契約状況調査票!$D:$AR,29,FALSE)="国所管",VLOOKUP(A16,[7]令和3年度契約状況調査票!$D:$AR,23,FALSE),""))</f>
        <v/>
      </c>
      <c r="O16" s="31" t="str">
        <f>IF(A16="","",IF(AND(Q16="○",P16="分担契約/単価契約"),"単価契約"&amp;CHAR(10)&amp;"予定調達総額 "&amp;TEXT(VLOOKUP(A16,[7]令和3年度契約状況調査票!$D:$AR,17,FALSE),"#,##0円")&amp;"(B)"&amp;CHAR(10)&amp;"分担契約"&amp;CHAR(10)&amp;VLOOKUP(A16,[7]令和3年度契約状況調査票!$D:$AR,33,FALSE),IF(AND(Q16="○",P16="分担契約"),"分担契約"&amp;CHAR(10)&amp;"契約総額 "&amp;TEXT(VLOOKUP(A16,[7]令和3年度契約状況調査票!$D:$AR,17,FALSE),"#,##0円")&amp;"(B)"&amp;CHAR(10)&amp;VLOOKUP(A16,[7]令和3年度契約状況調査票!$D:$AR,33,FALSE),(IF(P16="分担契約/単価契約","単価契約"&amp;CHAR(10)&amp;"予定調達総額 "&amp;TEXT(VLOOKUP(A16,[7]令和3年度契約状況調査票!$D:$AR,17,FALSE),"#,##0円")&amp;CHAR(10)&amp;"分担契約"&amp;CHAR(10)&amp;VLOOKUP(A16,[7]令和3年度契約状況調査票!$D:$AR,33,FALSE),IF(P16="分担契約","分担契約"&amp;CHAR(10)&amp;"契約総額 "&amp;TEXT(VLOOKUP(A16,[7]令和3年度契約状況調査票!$D:$AR,17,FALSE),"#,##0円")&amp;CHAR(10)&amp;VLOOKUP(A16,[7]令和3年度契約状況調査票!$D:$AR,33,FALSE),IF(P16="単価契約","単価契約"&amp;CHAR(10)&amp;"予定調達総額 "&amp;TEXT(VLOOKUP(A16,[7]令和3年度契約状況調査票!$D:$AR,17,FALSE),"#,##0円")&amp;CHAR(10)&amp;VLOOKUP(A16,[7]令和3年度契約状況調査票!$D:$AR,33,FALSE),VLOOKUP(A16,[7]令和3年度契約状況調査票!$D:$AR,33,FALSE))))))))</f>
        <v/>
      </c>
      <c r="P16" s="19" t="str">
        <f>IF(A16="","",VLOOKUP(A16,[7]令和3年度契約状況調査票!$D:$BY,54,FALSE))</f>
        <v/>
      </c>
      <c r="Q16" s="19" t="str">
        <f>IF(A16="","",IF(VLOOKUP(A16,[7]令和3年度契約状況調査票!$D:$AR,15,FALSE)="他官署で調達手続きを実施のため","×",IF(VLOOKUP(A16,[7]令和3年度契約状況調査票!$D:$AR,22,FALSE)="②同種の他の契約の予定価格を類推されるおそれがあるため公表しない","×","○")))</f>
        <v/>
      </c>
    </row>
    <row r="17" spans="1:17" s="20" customFormat="1" ht="60" customHeight="1">
      <c r="A17" s="21" t="str">
        <f>IF(MAX([7]令和3年度契約状況調査票!D16:D261)&gt;=ROW()-5,ROW()-5,"")</f>
        <v/>
      </c>
      <c r="B17" s="22" t="str">
        <f>IF(A17="","",VLOOKUP(A17,[7]令和3年度契約状況調査票!$D:$AR,6,FALSE))</f>
        <v/>
      </c>
      <c r="C17" s="23" t="str">
        <f>IF(A17="","",VLOOKUP(A17,[7]令和3年度契約状況調査票!$D:$AR,7,FALSE))</f>
        <v/>
      </c>
      <c r="D17" s="24" t="str">
        <f>IF(A17="","",VLOOKUP(A17,[7]令和3年度契約状況調査票!$D:$AR,10,FALSE))</f>
        <v/>
      </c>
      <c r="E17" s="22" t="str">
        <f>IF(A17="","",VLOOKUP(A17,[7]令和3年度契約状況調査票!$D:$AR,11,FALSE))</f>
        <v/>
      </c>
      <c r="F17" s="25" t="str">
        <f>IF(A17="","",VLOOKUP(A17,[7]令和3年度契約状況調査票!$D:$AR,12,FALSE))</f>
        <v/>
      </c>
      <c r="G17" s="26" t="str">
        <f>IF(A17="","",VLOOKUP(A17,[7]令和3年度契約状況調査票!$D:$AR,32,FALSE))</f>
        <v/>
      </c>
      <c r="H17" s="27" t="str">
        <f>IF(A17="","",IF(VLOOKUP(A17,[7]令和3年度契約状況調査票!$D:$AR,15,FALSE)="他官署で調達手続きを実施のため","他官署で調達手続きを実施のため",IF(VLOOKUP(A17,[7]令和3年度契約状況調査票!$D:$AR,22,FALSE)="②同種の他の契約の予定価格を類推されるおそれがあるため公表しない","同種の他の契約の予定価格を類推されるおそれがあるため公表しない",IF(VLOOKUP(A17,[7]令和3年度契約状況調査票!$D:$AR,22,FALSE)="－","－",IF(VLOOKUP(A17,[7]令和3年度契約状況調査票!$D:$AR,8,FALSE)&lt;&gt;"",TEXT(VLOOKUP(A17,[7]令和3年度契約状況調査票!$D:$AR,15,FALSE),"#,##0円")&amp;CHAR(10)&amp;"(A)",VLOOKUP(A17,[7]令和3年度契約状況調査票!$D:$AR,15,FALSE))))))</f>
        <v/>
      </c>
      <c r="I17" s="27" t="str">
        <f>IF(A17="","",VLOOKUP(A17,[7]令和3年度契約状況調査票!$D:$AR,16,FALSE))</f>
        <v/>
      </c>
      <c r="J17" s="28" t="str">
        <f>IF(A17="","",IF(VLOOKUP(A17,[7]令和3年度契約状況調査票!$D:$AR,15,FALSE)="他官署で調達手続きを実施のため","－",IF(VLOOKUP(A17,[7]令和3年度契約状況調査票!$D:$AR,22,FALSE)="②同種の他の契約の予定価格を類推されるおそれがあるため公表しない","－",IF(VLOOKUP(A17,[7]令和3年度契約状況調査票!$D:$AR,22,FALSE)="－","－",IF(VLOOKUP(A17,[7]令和3年度契約状況調査票!$D:$AR,8,FALSE)&lt;&gt;"",TEXT(VLOOKUP(A17,[7]令和3年度契約状況調査票!$D:$AR,18,FALSE),"#.0%")&amp;CHAR(10)&amp;"(B/A×100)",VLOOKUP(A17,[7]令和3年度契約状況調査票!$D:$AR,18,FALSE))))))</f>
        <v/>
      </c>
      <c r="K17" s="29" t="s">
        <v>16</v>
      </c>
      <c r="L17" s="28" t="str">
        <f>IF(A17="","",IF(VLOOKUP(A17,[7]令和3年度契約状況調査票!$D:$AR,28,FALSE)="①公益社団法人","公社",IF(VLOOKUP(A17,[7]令和3年度契約状況調査票!$D:$AR,28,FALSE)="②公益財団法人","公財","")))</f>
        <v/>
      </c>
      <c r="M17" s="28" t="str">
        <f>IF(A17="","",VLOOKUP(A17,[7]令和3年度契約状況調査票!$D:$AR,29,FALSE))</f>
        <v/>
      </c>
      <c r="N17" s="30" t="str">
        <f>IF(A17="","",IF(VLOOKUP(A17,[7]令和3年度契約状況調査票!$D:$AR,29,FALSE)="国所管",VLOOKUP(A17,[7]令和3年度契約状況調査票!$D:$AR,23,FALSE),""))</f>
        <v/>
      </c>
      <c r="O17" s="31" t="str">
        <f>IF(A17="","",IF(AND(Q17="○",P17="分担契約/単価契約"),"単価契約"&amp;CHAR(10)&amp;"予定調達総額 "&amp;TEXT(VLOOKUP(A17,[7]令和3年度契約状況調査票!$D:$AR,17,FALSE),"#,##0円")&amp;"(B)"&amp;CHAR(10)&amp;"分担契約"&amp;CHAR(10)&amp;VLOOKUP(A17,[7]令和3年度契約状況調査票!$D:$AR,33,FALSE),IF(AND(Q17="○",P17="分担契約"),"分担契約"&amp;CHAR(10)&amp;"契約総額 "&amp;TEXT(VLOOKUP(A17,[7]令和3年度契約状況調査票!$D:$AR,17,FALSE),"#,##0円")&amp;"(B)"&amp;CHAR(10)&amp;VLOOKUP(A17,[7]令和3年度契約状況調査票!$D:$AR,33,FALSE),(IF(P17="分担契約/単価契約","単価契約"&amp;CHAR(10)&amp;"予定調達総額 "&amp;TEXT(VLOOKUP(A17,[7]令和3年度契約状況調査票!$D:$AR,17,FALSE),"#,##0円")&amp;CHAR(10)&amp;"分担契約"&amp;CHAR(10)&amp;VLOOKUP(A17,[7]令和3年度契約状況調査票!$D:$AR,33,FALSE),IF(P17="分担契約","分担契約"&amp;CHAR(10)&amp;"契約総額 "&amp;TEXT(VLOOKUP(A17,[7]令和3年度契約状況調査票!$D:$AR,17,FALSE),"#,##0円")&amp;CHAR(10)&amp;VLOOKUP(A17,[7]令和3年度契約状況調査票!$D:$AR,33,FALSE),IF(P17="単価契約","単価契約"&amp;CHAR(10)&amp;"予定調達総額 "&amp;TEXT(VLOOKUP(A17,[7]令和3年度契約状況調査票!$D:$AR,17,FALSE),"#,##0円")&amp;CHAR(10)&amp;VLOOKUP(A17,[7]令和3年度契約状況調査票!$D:$AR,33,FALSE),VLOOKUP(A17,[7]令和3年度契約状況調査票!$D:$AR,33,FALSE))))))))</f>
        <v/>
      </c>
      <c r="P17" s="19" t="str">
        <f>IF(A17="","",VLOOKUP(A17,[7]令和3年度契約状況調査票!$D:$BY,54,FALSE))</f>
        <v/>
      </c>
      <c r="Q17" s="19" t="str">
        <f>IF(A17="","",IF(VLOOKUP(A17,[7]令和3年度契約状況調査票!$D:$AR,15,FALSE)="他官署で調達手続きを実施のため","×",IF(VLOOKUP(A17,[7]令和3年度契約状況調査票!$D:$AR,22,FALSE)="②同種の他の契約の予定価格を類推されるおそれがあるため公表しない","×","○")))</f>
        <v/>
      </c>
    </row>
    <row r="18" spans="1:17" s="20" customFormat="1" ht="60" customHeight="1">
      <c r="A18" s="21" t="str">
        <f>IF(MAX([7]令和3年度契約状況調査票!D17:D262)&gt;=ROW()-5,ROW()-5,"")</f>
        <v/>
      </c>
      <c r="B18" s="22" t="str">
        <f>IF(A18="","",VLOOKUP(A18,[7]令和3年度契約状況調査票!$D:$AR,6,FALSE))</f>
        <v/>
      </c>
      <c r="C18" s="23" t="str">
        <f>IF(A18="","",VLOOKUP(A18,[7]令和3年度契約状況調査票!$D:$AR,7,FALSE))</f>
        <v/>
      </c>
      <c r="D18" s="24" t="str">
        <f>IF(A18="","",VLOOKUP(A18,[7]令和3年度契約状況調査票!$D:$AR,10,FALSE))</f>
        <v/>
      </c>
      <c r="E18" s="22" t="str">
        <f>IF(A18="","",VLOOKUP(A18,[7]令和3年度契約状況調査票!$D:$AR,11,FALSE))</f>
        <v/>
      </c>
      <c r="F18" s="25" t="str">
        <f>IF(A18="","",VLOOKUP(A18,[7]令和3年度契約状況調査票!$D:$AR,12,FALSE))</f>
        <v/>
      </c>
      <c r="G18" s="26" t="str">
        <f>IF(A18="","",VLOOKUP(A18,[7]令和3年度契約状況調査票!$D:$AR,32,FALSE))</f>
        <v/>
      </c>
      <c r="H18" s="27" t="str">
        <f>IF(A18="","",IF(VLOOKUP(A18,[7]令和3年度契約状況調査票!$D:$AR,15,FALSE)="他官署で調達手続きを実施のため","他官署で調達手続きを実施のため",IF(VLOOKUP(A18,[7]令和3年度契約状況調査票!$D:$AR,22,FALSE)="②同種の他の契約の予定価格を類推されるおそれがあるため公表しない","同種の他の契約の予定価格を類推されるおそれがあるため公表しない",IF(VLOOKUP(A18,[7]令和3年度契約状況調査票!$D:$AR,22,FALSE)="－","－",IF(VLOOKUP(A18,[7]令和3年度契約状況調査票!$D:$AR,8,FALSE)&lt;&gt;"",TEXT(VLOOKUP(A18,[7]令和3年度契約状況調査票!$D:$AR,15,FALSE),"#,##0円")&amp;CHAR(10)&amp;"(A)",VLOOKUP(A18,[7]令和3年度契約状況調査票!$D:$AR,15,FALSE))))))</f>
        <v/>
      </c>
      <c r="I18" s="27" t="str">
        <f>IF(A18="","",VLOOKUP(A18,[7]令和3年度契約状況調査票!$D:$AR,16,FALSE))</f>
        <v/>
      </c>
      <c r="J18" s="28" t="str">
        <f>IF(A18="","",IF(VLOOKUP(A18,[7]令和3年度契約状況調査票!$D:$AR,15,FALSE)="他官署で調達手続きを実施のため","－",IF(VLOOKUP(A18,[7]令和3年度契約状況調査票!$D:$AR,22,FALSE)="②同種の他の契約の予定価格を類推されるおそれがあるため公表しない","－",IF(VLOOKUP(A18,[7]令和3年度契約状況調査票!$D:$AR,22,FALSE)="－","－",IF(VLOOKUP(A18,[7]令和3年度契約状況調査票!$D:$AR,8,FALSE)&lt;&gt;"",TEXT(VLOOKUP(A18,[7]令和3年度契約状況調査票!$D:$AR,18,FALSE),"#.0%")&amp;CHAR(10)&amp;"(B/A×100)",VLOOKUP(A18,[7]令和3年度契約状況調査票!$D:$AR,18,FALSE))))))</f>
        <v/>
      </c>
      <c r="K18" s="29" t="s">
        <v>16</v>
      </c>
      <c r="L18" s="28" t="str">
        <f>IF(A18="","",IF(VLOOKUP(A18,[7]令和3年度契約状況調査票!$D:$AR,28,FALSE)="①公益社団法人","公社",IF(VLOOKUP(A18,[7]令和3年度契約状況調査票!$D:$AR,28,FALSE)="②公益財団法人","公財","")))</f>
        <v/>
      </c>
      <c r="M18" s="28" t="str">
        <f>IF(A18="","",VLOOKUP(A18,[7]令和3年度契約状況調査票!$D:$AR,29,FALSE))</f>
        <v/>
      </c>
      <c r="N18" s="30" t="str">
        <f>IF(A18="","",IF(VLOOKUP(A18,[7]令和3年度契約状況調査票!$D:$AR,29,FALSE)="国所管",VLOOKUP(A18,[7]令和3年度契約状況調査票!$D:$AR,23,FALSE),""))</f>
        <v/>
      </c>
      <c r="O18" s="31" t="str">
        <f>IF(A18="","",IF(AND(Q18="○",P18="分担契約/単価契約"),"単価契約"&amp;CHAR(10)&amp;"予定調達総額 "&amp;TEXT(VLOOKUP(A18,[7]令和3年度契約状況調査票!$D:$AR,17,FALSE),"#,##0円")&amp;"(B)"&amp;CHAR(10)&amp;"分担契約"&amp;CHAR(10)&amp;VLOOKUP(A18,[7]令和3年度契約状況調査票!$D:$AR,33,FALSE),IF(AND(Q18="○",P18="分担契約"),"分担契約"&amp;CHAR(10)&amp;"契約総額 "&amp;TEXT(VLOOKUP(A18,[7]令和3年度契約状況調査票!$D:$AR,17,FALSE),"#,##0円")&amp;"(B)"&amp;CHAR(10)&amp;VLOOKUP(A18,[7]令和3年度契約状況調査票!$D:$AR,33,FALSE),(IF(P18="分担契約/単価契約","単価契約"&amp;CHAR(10)&amp;"予定調達総額 "&amp;TEXT(VLOOKUP(A18,[7]令和3年度契約状況調査票!$D:$AR,17,FALSE),"#,##0円")&amp;CHAR(10)&amp;"分担契約"&amp;CHAR(10)&amp;VLOOKUP(A18,[7]令和3年度契約状況調査票!$D:$AR,33,FALSE),IF(P18="分担契約","分担契約"&amp;CHAR(10)&amp;"契約総額 "&amp;TEXT(VLOOKUP(A18,[7]令和3年度契約状況調査票!$D:$AR,17,FALSE),"#,##0円")&amp;CHAR(10)&amp;VLOOKUP(A18,[7]令和3年度契約状況調査票!$D:$AR,33,FALSE),IF(P18="単価契約","単価契約"&amp;CHAR(10)&amp;"予定調達総額 "&amp;TEXT(VLOOKUP(A18,[7]令和3年度契約状況調査票!$D:$AR,17,FALSE),"#,##0円")&amp;CHAR(10)&amp;VLOOKUP(A18,[7]令和3年度契約状況調査票!$D:$AR,33,FALSE),VLOOKUP(A18,[7]令和3年度契約状況調査票!$D:$AR,33,FALSE))))))))</f>
        <v/>
      </c>
      <c r="P18" s="19" t="str">
        <f>IF(A18="","",VLOOKUP(A18,[7]令和3年度契約状況調査票!$D:$BY,54,FALSE))</f>
        <v/>
      </c>
      <c r="Q18" s="19" t="str">
        <f>IF(A18="","",IF(VLOOKUP(A18,[7]令和3年度契約状況調査票!$D:$AR,15,FALSE)="他官署で調達手続きを実施のため","×",IF(VLOOKUP(A18,[7]令和3年度契約状況調査票!$D:$AR,22,FALSE)="②同種の他の契約の予定価格を類推されるおそれがあるため公表しない","×","○")))</f>
        <v/>
      </c>
    </row>
    <row r="19" spans="1:17" s="20" customFormat="1" ht="60" customHeight="1">
      <c r="A19" s="21" t="str">
        <f>IF(MAX([7]令和3年度契約状況調査票!D18:D263)&gt;=ROW()-5,ROW()-5,"")</f>
        <v/>
      </c>
      <c r="B19" s="22" t="str">
        <f>IF(A19="","",VLOOKUP(A19,[7]令和3年度契約状況調査票!$D:$AR,6,FALSE))</f>
        <v/>
      </c>
      <c r="C19" s="23" t="str">
        <f>IF(A19="","",VLOOKUP(A19,[7]令和3年度契約状況調査票!$D:$AR,7,FALSE))</f>
        <v/>
      </c>
      <c r="D19" s="24" t="str">
        <f>IF(A19="","",VLOOKUP(A19,[7]令和3年度契約状況調査票!$D:$AR,10,FALSE))</f>
        <v/>
      </c>
      <c r="E19" s="22" t="str">
        <f>IF(A19="","",VLOOKUP(A19,[7]令和3年度契約状況調査票!$D:$AR,11,FALSE))</f>
        <v/>
      </c>
      <c r="F19" s="25" t="str">
        <f>IF(A19="","",VLOOKUP(A19,[7]令和3年度契約状況調査票!$D:$AR,12,FALSE))</f>
        <v/>
      </c>
      <c r="G19" s="26" t="str">
        <f>IF(A19="","",VLOOKUP(A19,[7]令和3年度契約状況調査票!$D:$AR,32,FALSE))</f>
        <v/>
      </c>
      <c r="H19" s="27" t="str">
        <f>IF(A19="","",IF(VLOOKUP(A19,[7]令和3年度契約状況調査票!$D:$AR,15,FALSE)="他官署で調達手続きを実施のため","他官署で調達手続きを実施のため",IF(VLOOKUP(A19,[7]令和3年度契約状況調査票!$D:$AR,22,FALSE)="②同種の他の契約の予定価格を類推されるおそれがあるため公表しない","同種の他の契約の予定価格を類推されるおそれがあるため公表しない",IF(VLOOKUP(A19,[7]令和3年度契約状況調査票!$D:$AR,22,FALSE)="－","－",IF(VLOOKUP(A19,[7]令和3年度契約状況調査票!$D:$AR,8,FALSE)&lt;&gt;"",TEXT(VLOOKUP(A19,[7]令和3年度契約状況調査票!$D:$AR,15,FALSE),"#,##0円")&amp;CHAR(10)&amp;"(A)",VLOOKUP(A19,[7]令和3年度契約状況調査票!$D:$AR,15,FALSE))))))</f>
        <v/>
      </c>
      <c r="I19" s="27" t="str">
        <f>IF(A19="","",VLOOKUP(A19,[7]令和3年度契約状況調査票!$D:$AR,16,FALSE))</f>
        <v/>
      </c>
      <c r="J19" s="28" t="str">
        <f>IF(A19="","",IF(VLOOKUP(A19,[7]令和3年度契約状況調査票!$D:$AR,15,FALSE)="他官署で調達手続きを実施のため","－",IF(VLOOKUP(A19,[7]令和3年度契約状況調査票!$D:$AR,22,FALSE)="②同種の他の契約の予定価格を類推されるおそれがあるため公表しない","－",IF(VLOOKUP(A19,[7]令和3年度契約状況調査票!$D:$AR,22,FALSE)="－","－",IF(VLOOKUP(A19,[7]令和3年度契約状況調査票!$D:$AR,8,FALSE)&lt;&gt;"",TEXT(VLOOKUP(A19,[7]令和3年度契約状況調査票!$D:$AR,18,FALSE),"#.0%")&amp;CHAR(10)&amp;"(B/A×100)",VLOOKUP(A19,[7]令和3年度契約状況調査票!$D:$AR,18,FALSE))))))</f>
        <v/>
      </c>
      <c r="K19" s="29" t="s">
        <v>16</v>
      </c>
      <c r="L19" s="28" t="str">
        <f>IF(A19="","",IF(VLOOKUP(A19,[7]令和3年度契約状況調査票!$D:$AR,28,FALSE)="①公益社団法人","公社",IF(VLOOKUP(A19,[7]令和3年度契約状況調査票!$D:$AR,28,FALSE)="②公益財団法人","公財","")))</f>
        <v/>
      </c>
      <c r="M19" s="28" t="str">
        <f>IF(A19="","",VLOOKUP(A19,[7]令和3年度契約状況調査票!$D:$AR,29,FALSE))</f>
        <v/>
      </c>
      <c r="N19" s="30" t="str">
        <f>IF(A19="","",IF(VLOOKUP(A19,[7]令和3年度契約状況調査票!$D:$AR,29,FALSE)="国所管",VLOOKUP(A19,[7]令和3年度契約状況調査票!$D:$AR,23,FALSE),""))</f>
        <v/>
      </c>
      <c r="O19" s="31" t="str">
        <f>IF(A19="","",IF(AND(Q19="○",P19="分担契約/単価契約"),"単価契約"&amp;CHAR(10)&amp;"予定調達総額 "&amp;TEXT(VLOOKUP(A19,[7]令和3年度契約状況調査票!$D:$AR,17,FALSE),"#,##0円")&amp;"(B)"&amp;CHAR(10)&amp;"分担契約"&amp;CHAR(10)&amp;VLOOKUP(A19,[7]令和3年度契約状況調査票!$D:$AR,33,FALSE),IF(AND(Q19="○",P19="分担契約"),"分担契約"&amp;CHAR(10)&amp;"契約総額 "&amp;TEXT(VLOOKUP(A19,[7]令和3年度契約状況調査票!$D:$AR,17,FALSE),"#,##0円")&amp;"(B)"&amp;CHAR(10)&amp;VLOOKUP(A19,[7]令和3年度契約状況調査票!$D:$AR,33,FALSE),(IF(P19="分担契約/単価契約","単価契約"&amp;CHAR(10)&amp;"予定調達総額 "&amp;TEXT(VLOOKUP(A19,[7]令和3年度契約状況調査票!$D:$AR,17,FALSE),"#,##0円")&amp;CHAR(10)&amp;"分担契約"&amp;CHAR(10)&amp;VLOOKUP(A19,[7]令和3年度契約状況調査票!$D:$AR,33,FALSE),IF(P19="分担契約","分担契約"&amp;CHAR(10)&amp;"契約総額 "&amp;TEXT(VLOOKUP(A19,[7]令和3年度契約状況調査票!$D:$AR,17,FALSE),"#,##0円")&amp;CHAR(10)&amp;VLOOKUP(A19,[7]令和3年度契約状況調査票!$D:$AR,33,FALSE),IF(P19="単価契約","単価契約"&amp;CHAR(10)&amp;"予定調達総額 "&amp;TEXT(VLOOKUP(A19,[7]令和3年度契約状況調査票!$D:$AR,17,FALSE),"#,##0円")&amp;CHAR(10)&amp;VLOOKUP(A19,[7]令和3年度契約状況調査票!$D:$AR,33,FALSE),VLOOKUP(A19,[7]令和3年度契約状況調査票!$D:$AR,33,FALSE))))))))</f>
        <v/>
      </c>
      <c r="P19" s="19" t="str">
        <f>IF(A19="","",VLOOKUP(A19,[7]令和3年度契約状況調査票!$D:$BY,54,FALSE))</f>
        <v/>
      </c>
      <c r="Q19" s="19" t="str">
        <f>IF(A19="","",IF(VLOOKUP(A19,[7]令和3年度契約状況調査票!$D:$AR,15,FALSE)="他官署で調達手続きを実施のため","×",IF(VLOOKUP(A19,[7]令和3年度契約状況調査票!$D:$AR,22,FALSE)="②同種の他の契約の予定価格を類推されるおそれがあるため公表しない","×","○")))</f>
        <v/>
      </c>
    </row>
    <row r="20" spans="1:17" s="20" customFormat="1" ht="60" customHeight="1">
      <c r="A20" s="21" t="str">
        <f>IF(MAX([7]令和3年度契約状況調査票!D19:D264)&gt;=ROW()-5,ROW()-5,"")</f>
        <v/>
      </c>
      <c r="B20" s="22" t="str">
        <f>IF(A20="","",VLOOKUP(A20,[7]令和3年度契約状況調査票!$D:$AR,6,FALSE))</f>
        <v/>
      </c>
      <c r="C20" s="23" t="str">
        <f>IF(A20="","",VLOOKUP(A20,[7]令和3年度契約状況調査票!$D:$AR,7,FALSE))</f>
        <v/>
      </c>
      <c r="D20" s="24" t="str">
        <f>IF(A20="","",VLOOKUP(A20,[7]令和3年度契約状況調査票!$D:$AR,10,FALSE))</f>
        <v/>
      </c>
      <c r="E20" s="22" t="str">
        <f>IF(A20="","",VLOOKUP(A20,[7]令和3年度契約状況調査票!$D:$AR,11,FALSE))</f>
        <v/>
      </c>
      <c r="F20" s="25" t="str">
        <f>IF(A20="","",VLOOKUP(A20,[7]令和3年度契約状況調査票!$D:$AR,12,FALSE))</f>
        <v/>
      </c>
      <c r="G20" s="26" t="str">
        <f>IF(A20="","",VLOOKUP(A20,[7]令和3年度契約状況調査票!$D:$AR,32,FALSE))</f>
        <v/>
      </c>
      <c r="H20" s="27" t="str">
        <f>IF(A20="","",IF(VLOOKUP(A20,[7]令和3年度契約状況調査票!$D:$AR,15,FALSE)="他官署で調達手続きを実施のため","他官署で調達手続きを実施のため",IF(VLOOKUP(A20,[7]令和3年度契約状況調査票!$D:$AR,22,FALSE)="②同種の他の契約の予定価格を類推されるおそれがあるため公表しない","同種の他の契約の予定価格を類推されるおそれがあるため公表しない",IF(VLOOKUP(A20,[7]令和3年度契約状況調査票!$D:$AR,22,FALSE)="－","－",IF(VLOOKUP(A20,[7]令和3年度契約状況調査票!$D:$AR,8,FALSE)&lt;&gt;"",TEXT(VLOOKUP(A20,[7]令和3年度契約状況調査票!$D:$AR,15,FALSE),"#,##0円")&amp;CHAR(10)&amp;"(A)",VLOOKUP(A20,[7]令和3年度契約状況調査票!$D:$AR,15,FALSE))))))</f>
        <v/>
      </c>
      <c r="I20" s="27" t="str">
        <f>IF(A20="","",VLOOKUP(A20,[7]令和3年度契約状況調査票!$D:$AR,16,FALSE))</f>
        <v/>
      </c>
      <c r="J20" s="28" t="str">
        <f>IF(A20="","",IF(VLOOKUP(A20,[7]令和3年度契約状況調査票!$D:$AR,15,FALSE)="他官署で調達手続きを実施のため","－",IF(VLOOKUP(A20,[7]令和3年度契約状況調査票!$D:$AR,22,FALSE)="②同種の他の契約の予定価格を類推されるおそれがあるため公表しない","－",IF(VLOOKUP(A20,[7]令和3年度契約状況調査票!$D:$AR,22,FALSE)="－","－",IF(VLOOKUP(A20,[7]令和3年度契約状況調査票!$D:$AR,8,FALSE)&lt;&gt;"",TEXT(VLOOKUP(A20,[7]令和3年度契約状況調査票!$D:$AR,18,FALSE),"#.0%")&amp;CHAR(10)&amp;"(B/A×100)",VLOOKUP(A20,[7]令和3年度契約状況調査票!$D:$AR,18,FALSE))))))</f>
        <v/>
      </c>
      <c r="K20" s="29" t="s">
        <v>16</v>
      </c>
      <c r="L20" s="28" t="str">
        <f>IF(A20="","",IF(VLOOKUP(A20,[7]令和3年度契約状況調査票!$D:$AR,28,FALSE)="①公益社団法人","公社",IF(VLOOKUP(A20,[7]令和3年度契約状況調査票!$D:$AR,28,FALSE)="②公益財団法人","公財","")))</f>
        <v/>
      </c>
      <c r="M20" s="28" t="str">
        <f>IF(A20="","",VLOOKUP(A20,[7]令和3年度契約状況調査票!$D:$AR,29,FALSE))</f>
        <v/>
      </c>
      <c r="N20" s="30" t="str">
        <f>IF(A20="","",IF(VLOOKUP(A20,[7]令和3年度契約状況調査票!$D:$AR,29,FALSE)="国所管",VLOOKUP(A20,[7]令和3年度契約状況調査票!$D:$AR,23,FALSE),""))</f>
        <v/>
      </c>
      <c r="O20" s="31" t="str">
        <f>IF(A20="","",IF(AND(Q20="○",P20="分担契約/単価契約"),"単価契約"&amp;CHAR(10)&amp;"予定調達総額 "&amp;TEXT(VLOOKUP(A20,[7]令和3年度契約状況調査票!$D:$AR,17,FALSE),"#,##0円")&amp;"(B)"&amp;CHAR(10)&amp;"分担契約"&amp;CHAR(10)&amp;VLOOKUP(A20,[7]令和3年度契約状況調査票!$D:$AR,33,FALSE),IF(AND(Q20="○",P20="分担契約"),"分担契約"&amp;CHAR(10)&amp;"契約総額 "&amp;TEXT(VLOOKUP(A20,[7]令和3年度契約状況調査票!$D:$AR,17,FALSE),"#,##0円")&amp;"(B)"&amp;CHAR(10)&amp;VLOOKUP(A20,[7]令和3年度契約状況調査票!$D:$AR,33,FALSE),(IF(P20="分担契約/単価契約","単価契約"&amp;CHAR(10)&amp;"予定調達総額 "&amp;TEXT(VLOOKUP(A20,[7]令和3年度契約状況調査票!$D:$AR,17,FALSE),"#,##0円")&amp;CHAR(10)&amp;"分担契約"&amp;CHAR(10)&amp;VLOOKUP(A20,[7]令和3年度契約状況調査票!$D:$AR,33,FALSE),IF(P20="分担契約","分担契約"&amp;CHAR(10)&amp;"契約総額 "&amp;TEXT(VLOOKUP(A20,[7]令和3年度契約状況調査票!$D:$AR,17,FALSE),"#,##0円")&amp;CHAR(10)&amp;VLOOKUP(A20,[7]令和3年度契約状況調査票!$D:$AR,33,FALSE),IF(P20="単価契約","単価契約"&amp;CHAR(10)&amp;"予定調達総額 "&amp;TEXT(VLOOKUP(A20,[7]令和3年度契約状況調査票!$D:$AR,17,FALSE),"#,##0円")&amp;CHAR(10)&amp;VLOOKUP(A20,[7]令和3年度契約状況調査票!$D:$AR,33,FALSE),VLOOKUP(A20,[7]令和3年度契約状況調査票!$D:$AR,33,FALSE))))))))</f>
        <v/>
      </c>
      <c r="P20" s="19" t="str">
        <f>IF(A20="","",VLOOKUP(A20,[7]令和3年度契約状況調査票!$D:$BY,54,FALSE))</f>
        <v/>
      </c>
      <c r="Q20" s="19" t="str">
        <f>IF(A20="","",IF(VLOOKUP(A20,[7]令和3年度契約状況調査票!$D:$AR,15,FALSE)="他官署で調達手続きを実施のため","×",IF(VLOOKUP(A20,[7]令和3年度契約状況調査票!$D:$AR,22,FALSE)="②同種の他の契約の予定価格を類推されるおそれがあるため公表しない","×","○")))</f>
        <v/>
      </c>
    </row>
    <row r="21" spans="1:17" s="20" customFormat="1" ht="60" customHeight="1">
      <c r="A21" s="21" t="str">
        <f>IF(MAX([7]令和3年度契約状況調査票!D20:D265)&gt;=ROW()-5,ROW()-5,"")</f>
        <v/>
      </c>
      <c r="B21" s="22" t="str">
        <f>IF(A21="","",VLOOKUP(A21,[7]令和3年度契約状況調査票!$D:$AR,6,FALSE))</f>
        <v/>
      </c>
      <c r="C21" s="23" t="str">
        <f>IF(A21="","",VLOOKUP(A21,[7]令和3年度契約状況調査票!$D:$AR,7,FALSE))</f>
        <v/>
      </c>
      <c r="D21" s="24" t="str">
        <f>IF(A21="","",VLOOKUP(A21,[7]令和3年度契約状況調査票!$D:$AR,10,FALSE))</f>
        <v/>
      </c>
      <c r="E21" s="22" t="str">
        <f>IF(A21="","",VLOOKUP(A21,[7]令和3年度契約状況調査票!$D:$AR,11,FALSE))</f>
        <v/>
      </c>
      <c r="F21" s="25" t="str">
        <f>IF(A21="","",VLOOKUP(A21,[7]令和3年度契約状況調査票!$D:$AR,12,FALSE))</f>
        <v/>
      </c>
      <c r="G21" s="26" t="str">
        <f>IF(A21="","",VLOOKUP(A21,[7]令和3年度契約状況調査票!$D:$AR,32,FALSE))</f>
        <v/>
      </c>
      <c r="H21" s="27" t="str">
        <f>IF(A21="","",IF(VLOOKUP(A21,[7]令和3年度契約状況調査票!$D:$AR,15,FALSE)="他官署で調達手続きを実施のため","他官署で調達手続きを実施のため",IF(VLOOKUP(A21,[7]令和3年度契約状況調査票!$D:$AR,22,FALSE)="②同種の他の契約の予定価格を類推されるおそれがあるため公表しない","同種の他の契約の予定価格を類推されるおそれがあるため公表しない",IF(VLOOKUP(A21,[7]令和3年度契約状況調査票!$D:$AR,22,FALSE)="－","－",IF(VLOOKUP(A21,[7]令和3年度契約状況調査票!$D:$AR,8,FALSE)&lt;&gt;"",TEXT(VLOOKUP(A21,[7]令和3年度契約状況調査票!$D:$AR,15,FALSE),"#,##0円")&amp;CHAR(10)&amp;"(A)",VLOOKUP(A21,[7]令和3年度契約状況調査票!$D:$AR,15,FALSE))))))</f>
        <v/>
      </c>
      <c r="I21" s="27" t="str">
        <f>IF(A21="","",VLOOKUP(A21,[7]令和3年度契約状況調査票!$D:$AR,16,FALSE))</f>
        <v/>
      </c>
      <c r="J21" s="28" t="str">
        <f>IF(A21="","",IF(VLOOKUP(A21,[7]令和3年度契約状況調査票!$D:$AR,15,FALSE)="他官署で調達手続きを実施のため","－",IF(VLOOKUP(A21,[7]令和3年度契約状況調査票!$D:$AR,22,FALSE)="②同種の他の契約の予定価格を類推されるおそれがあるため公表しない","－",IF(VLOOKUP(A21,[7]令和3年度契約状況調査票!$D:$AR,22,FALSE)="－","－",IF(VLOOKUP(A21,[7]令和3年度契約状況調査票!$D:$AR,8,FALSE)&lt;&gt;"",TEXT(VLOOKUP(A21,[7]令和3年度契約状況調査票!$D:$AR,18,FALSE),"#.0%")&amp;CHAR(10)&amp;"(B/A×100)",VLOOKUP(A21,[7]令和3年度契約状況調査票!$D:$AR,18,FALSE))))))</f>
        <v/>
      </c>
      <c r="K21" s="29" t="s">
        <v>16</v>
      </c>
      <c r="L21" s="28" t="str">
        <f>IF(A21="","",IF(VLOOKUP(A21,[7]令和3年度契約状況調査票!$D:$AR,28,FALSE)="①公益社団法人","公社",IF(VLOOKUP(A21,[7]令和3年度契約状況調査票!$D:$AR,28,FALSE)="②公益財団法人","公財","")))</f>
        <v/>
      </c>
      <c r="M21" s="28" t="str">
        <f>IF(A21="","",VLOOKUP(A21,[7]令和3年度契約状況調査票!$D:$AR,29,FALSE))</f>
        <v/>
      </c>
      <c r="N21" s="30" t="str">
        <f>IF(A21="","",IF(VLOOKUP(A21,[7]令和3年度契約状況調査票!$D:$AR,29,FALSE)="国所管",VLOOKUP(A21,[7]令和3年度契約状況調査票!$D:$AR,23,FALSE),""))</f>
        <v/>
      </c>
      <c r="O21" s="31" t="str">
        <f>IF(A21="","",IF(AND(Q21="○",P21="分担契約/単価契約"),"単価契約"&amp;CHAR(10)&amp;"予定調達総額 "&amp;TEXT(VLOOKUP(A21,[7]令和3年度契約状況調査票!$D:$AR,17,FALSE),"#,##0円")&amp;"(B)"&amp;CHAR(10)&amp;"分担契約"&amp;CHAR(10)&amp;VLOOKUP(A21,[7]令和3年度契約状況調査票!$D:$AR,33,FALSE),IF(AND(Q21="○",P21="分担契約"),"分担契約"&amp;CHAR(10)&amp;"契約総額 "&amp;TEXT(VLOOKUP(A21,[7]令和3年度契約状況調査票!$D:$AR,17,FALSE),"#,##0円")&amp;"(B)"&amp;CHAR(10)&amp;VLOOKUP(A21,[7]令和3年度契約状況調査票!$D:$AR,33,FALSE),(IF(P21="分担契約/単価契約","単価契約"&amp;CHAR(10)&amp;"予定調達総額 "&amp;TEXT(VLOOKUP(A21,[7]令和3年度契約状況調査票!$D:$AR,17,FALSE),"#,##0円")&amp;CHAR(10)&amp;"分担契約"&amp;CHAR(10)&amp;VLOOKUP(A21,[7]令和3年度契約状況調査票!$D:$AR,33,FALSE),IF(P21="分担契約","分担契約"&amp;CHAR(10)&amp;"契約総額 "&amp;TEXT(VLOOKUP(A21,[7]令和3年度契約状況調査票!$D:$AR,17,FALSE),"#,##0円")&amp;CHAR(10)&amp;VLOOKUP(A21,[7]令和3年度契約状況調査票!$D:$AR,33,FALSE),IF(P21="単価契約","単価契約"&amp;CHAR(10)&amp;"予定調達総額 "&amp;TEXT(VLOOKUP(A21,[7]令和3年度契約状況調査票!$D:$AR,17,FALSE),"#,##0円")&amp;CHAR(10)&amp;VLOOKUP(A21,[7]令和3年度契約状況調査票!$D:$AR,33,FALSE),VLOOKUP(A21,[7]令和3年度契約状況調査票!$D:$AR,33,FALSE))))))))</f>
        <v/>
      </c>
      <c r="P21" s="19" t="str">
        <f>IF(A21="","",VLOOKUP(A21,[7]令和3年度契約状況調査票!$D:$BY,54,FALSE))</f>
        <v/>
      </c>
      <c r="Q21" s="19" t="str">
        <f>IF(A21="","",IF(VLOOKUP(A21,[7]令和3年度契約状況調査票!$D:$AR,15,FALSE)="他官署で調達手続きを実施のため","×",IF(VLOOKUP(A21,[7]令和3年度契約状況調査票!$D:$AR,22,FALSE)="②同種の他の契約の予定価格を類推されるおそれがあるため公表しない","×","○")))</f>
        <v/>
      </c>
    </row>
    <row r="22" spans="1:17" s="20" customFormat="1" ht="60" customHeight="1">
      <c r="A22" s="21" t="str">
        <f>IF(MAX([7]令和3年度契約状況調査票!D21:D266)&gt;=ROW()-5,ROW()-5,"")</f>
        <v/>
      </c>
      <c r="B22" s="22" t="str">
        <f>IF(A22="","",VLOOKUP(A22,[7]令和3年度契約状況調査票!$D:$AR,6,FALSE))</f>
        <v/>
      </c>
      <c r="C22" s="23" t="str">
        <f>IF(A22="","",VLOOKUP(A22,[7]令和3年度契約状況調査票!$D:$AR,7,FALSE))</f>
        <v/>
      </c>
      <c r="D22" s="24" t="str">
        <f>IF(A22="","",VLOOKUP(A22,[7]令和3年度契約状況調査票!$D:$AR,10,FALSE))</f>
        <v/>
      </c>
      <c r="E22" s="22" t="str">
        <f>IF(A22="","",VLOOKUP(A22,[7]令和3年度契約状況調査票!$D:$AR,11,FALSE))</f>
        <v/>
      </c>
      <c r="F22" s="25" t="str">
        <f>IF(A22="","",VLOOKUP(A22,[7]令和3年度契約状況調査票!$D:$AR,12,FALSE))</f>
        <v/>
      </c>
      <c r="G22" s="26" t="str">
        <f>IF(A22="","",VLOOKUP(A22,[7]令和3年度契約状況調査票!$D:$AR,32,FALSE))</f>
        <v/>
      </c>
      <c r="H22" s="27" t="str">
        <f>IF(A22="","",IF(VLOOKUP(A22,[7]令和3年度契約状況調査票!$D:$AR,15,FALSE)="他官署で調達手続きを実施のため","他官署で調達手続きを実施のため",IF(VLOOKUP(A22,[7]令和3年度契約状況調査票!$D:$AR,22,FALSE)="②同種の他の契約の予定価格を類推されるおそれがあるため公表しない","同種の他の契約の予定価格を類推されるおそれがあるため公表しない",IF(VLOOKUP(A22,[7]令和3年度契約状況調査票!$D:$AR,22,FALSE)="－","－",IF(VLOOKUP(A22,[7]令和3年度契約状況調査票!$D:$AR,8,FALSE)&lt;&gt;"",TEXT(VLOOKUP(A22,[7]令和3年度契約状況調査票!$D:$AR,15,FALSE),"#,##0円")&amp;CHAR(10)&amp;"(A)",VLOOKUP(A22,[7]令和3年度契約状況調査票!$D:$AR,15,FALSE))))))</f>
        <v/>
      </c>
      <c r="I22" s="27" t="str">
        <f>IF(A22="","",VLOOKUP(A22,[7]令和3年度契約状況調査票!$D:$AR,16,FALSE))</f>
        <v/>
      </c>
      <c r="J22" s="28" t="str">
        <f>IF(A22="","",IF(VLOOKUP(A22,[7]令和3年度契約状況調査票!$D:$AR,15,FALSE)="他官署で調達手続きを実施のため","－",IF(VLOOKUP(A22,[7]令和3年度契約状況調査票!$D:$AR,22,FALSE)="②同種の他の契約の予定価格を類推されるおそれがあるため公表しない","－",IF(VLOOKUP(A22,[7]令和3年度契約状況調査票!$D:$AR,22,FALSE)="－","－",IF(VLOOKUP(A22,[7]令和3年度契約状況調査票!$D:$AR,8,FALSE)&lt;&gt;"",TEXT(VLOOKUP(A22,[7]令和3年度契約状況調査票!$D:$AR,18,FALSE),"#.0%")&amp;CHAR(10)&amp;"(B/A×100)",VLOOKUP(A22,[7]令和3年度契約状況調査票!$D:$AR,18,FALSE))))))</f>
        <v/>
      </c>
      <c r="K22" s="29" t="s">
        <v>16</v>
      </c>
      <c r="L22" s="28" t="str">
        <f>IF(A22="","",IF(VLOOKUP(A22,[7]令和3年度契約状況調査票!$D:$AR,28,FALSE)="①公益社団法人","公社",IF(VLOOKUP(A22,[7]令和3年度契約状況調査票!$D:$AR,28,FALSE)="②公益財団法人","公財","")))</f>
        <v/>
      </c>
      <c r="M22" s="28" t="str">
        <f>IF(A22="","",VLOOKUP(A22,[7]令和3年度契約状況調査票!$D:$AR,29,FALSE))</f>
        <v/>
      </c>
      <c r="N22" s="30" t="str">
        <f>IF(A22="","",IF(VLOOKUP(A22,[7]令和3年度契約状況調査票!$D:$AR,29,FALSE)="国所管",VLOOKUP(A22,[7]令和3年度契約状況調査票!$D:$AR,23,FALSE),""))</f>
        <v/>
      </c>
      <c r="O22" s="31" t="str">
        <f>IF(A22="","",IF(AND(Q22="○",P22="分担契約/単価契約"),"単価契約"&amp;CHAR(10)&amp;"予定調達総額 "&amp;TEXT(VLOOKUP(A22,[7]令和3年度契約状況調査票!$D:$AR,17,FALSE),"#,##0円")&amp;"(B)"&amp;CHAR(10)&amp;"分担契約"&amp;CHAR(10)&amp;VLOOKUP(A22,[7]令和3年度契約状況調査票!$D:$AR,33,FALSE),IF(AND(Q22="○",P22="分担契約"),"分担契約"&amp;CHAR(10)&amp;"契約総額 "&amp;TEXT(VLOOKUP(A22,[7]令和3年度契約状況調査票!$D:$AR,17,FALSE),"#,##0円")&amp;"(B)"&amp;CHAR(10)&amp;VLOOKUP(A22,[7]令和3年度契約状況調査票!$D:$AR,33,FALSE),(IF(P22="分担契約/単価契約","単価契約"&amp;CHAR(10)&amp;"予定調達総額 "&amp;TEXT(VLOOKUP(A22,[7]令和3年度契約状況調査票!$D:$AR,17,FALSE),"#,##0円")&amp;CHAR(10)&amp;"分担契約"&amp;CHAR(10)&amp;VLOOKUP(A22,[7]令和3年度契約状況調査票!$D:$AR,33,FALSE),IF(P22="分担契約","分担契約"&amp;CHAR(10)&amp;"契約総額 "&amp;TEXT(VLOOKUP(A22,[7]令和3年度契約状況調査票!$D:$AR,17,FALSE),"#,##0円")&amp;CHAR(10)&amp;VLOOKUP(A22,[7]令和3年度契約状況調査票!$D:$AR,33,FALSE),IF(P22="単価契約","単価契約"&amp;CHAR(10)&amp;"予定調達総額 "&amp;TEXT(VLOOKUP(A22,[7]令和3年度契約状況調査票!$D:$AR,17,FALSE),"#,##0円")&amp;CHAR(10)&amp;VLOOKUP(A22,[7]令和3年度契約状況調査票!$D:$AR,33,FALSE),VLOOKUP(A22,[7]令和3年度契約状況調査票!$D:$AR,33,FALSE))))))))</f>
        <v/>
      </c>
      <c r="P22" s="19" t="str">
        <f>IF(A22="","",VLOOKUP(A22,[7]令和3年度契約状況調査票!$D:$BY,54,FALSE))</f>
        <v/>
      </c>
      <c r="Q22" s="19" t="str">
        <f>IF(A22="","",IF(VLOOKUP(A22,[7]令和3年度契約状況調査票!$D:$AR,15,FALSE)="他官署で調達手続きを実施のため","×",IF(VLOOKUP(A22,[7]令和3年度契約状況調査票!$D:$AR,22,FALSE)="②同種の他の契約の予定価格を類推されるおそれがあるため公表しない","×","○")))</f>
        <v/>
      </c>
    </row>
    <row r="23" spans="1:17" s="20" customFormat="1" ht="60" customHeight="1">
      <c r="A23" s="21" t="str">
        <f>IF(MAX([7]令和3年度契約状況調査票!D22:D267)&gt;=ROW()-5,ROW()-5,"")</f>
        <v/>
      </c>
      <c r="B23" s="22" t="str">
        <f>IF(A23="","",VLOOKUP(A23,[7]令和3年度契約状況調査票!$D:$AR,6,FALSE))</f>
        <v/>
      </c>
      <c r="C23" s="23" t="str">
        <f>IF(A23="","",VLOOKUP(A23,[7]令和3年度契約状況調査票!$D:$AR,7,FALSE))</f>
        <v/>
      </c>
      <c r="D23" s="24" t="str">
        <f>IF(A23="","",VLOOKUP(A23,[7]令和3年度契約状況調査票!$D:$AR,10,FALSE))</f>
        <v/>
      </c>
      <c r="E23" s="22" t="str">
        <f>IF(A23="","",VLOOKUP(A23,[7]令和3年度契約状況調査票!$D:$AR,11,FALSE))</f>
        <v/>
      </c>
      <c r="F23" s="25" t="str">
        <f>IF(A23="","",VLOOKUP(A23,[7]令和3年度契約状況調査票!$D:$AR,12,FALSE))</f>
        <v/>
      </c>
      <c r="G23" s="26" t="str">
        <f>IF(A23="","",VLOOKUP(A23,[7]令和3年度契約状況調査票!$D:$AR,32,FALSE))</f>
        <v/>
      </c>
      <c r="H23" s="27" t="str">
        <f>IF(A23="","",IF(VLOOKUP(A23,[7]令和3年度契約状況調査票!$D:$AR,15,FALSE)="他官署で調達手続きを実施のため","他官署で調達手続きを実施のため",IF(VLOOKUP(A23,[7]令和3年度契約状況調査票!$D:$AR,22,FALSE)="②同種の他の契約の予定価格を類推されるおそれがあるため公表しない","同種の他の契約の予定価格を類推されるおそれがあるため公表しない",IF(VLOOKUP(A23,[7]令和3年度契約状況調査票!$D:$AR,22,FALSE)="－","－",IF(VLOOKUP(A23,[7]令和3年度契約状況調査票!$D:$AR,8,FALSE)&lt;&gt;"",TEXT(VLOOKUP(A23,[7]令和3年度契約状況調査票!$D:$AR,15,FALSE),"#,##0円")&amp;CHAR(10)&amp;"(A)",VLOOKUP(A23,[7]令和3年度契約状況調査票!$D:$AR,15,FALSE))))))</f>
        <v/>
      </c>
      <c r="I23" s="27" t="str">
        <f>IF(A23="","",VLOOKUP(A23,[7]令和3年度契約状況調査票!$D:$AR,16,FALSE))</f>
        <v/>
      </c>
      <c r="J23" s="28" t="str">
        <f>IF(A23="","",IF(VLOOKUP(A23,[7]令和3年度契約状況調査票!$D:$AR,15,FALSE)="他官署で調達手続きを実施のため","－",IF(VLOOKUP(A23,[7]令和3年度契約状況調査票!$D:$AR,22,FALSE)="②同種の他の契約の予定価格を類推されるおそれがあるため公表しない","－",IF(VLOOKUP(A23,[7]令和3年度契約状況調査票!$D:$AR,22,FALSE)="－","－",IF(VLOOKUP(A23,[7]令和3年度契約状況調査票!$D:$AR,8,FALSE)&lt;&gt;"",TEXT(VLOOKUP(A23,[7]令和3年度契約状況調査票!$D:$AR,18,FALSE),"#.0%")&amp;CHAR(10)&amp;"(B/A×100)",VLOOKUP(A23,[7]令和3年度契約状況調査票!$D:$AR,18,FALSE))))))</f>
        <v/>
      </c>
      <c r="K23" s="29" t="s">
        <v>16</v>
      </c>
      <c r="L23" s="28" t="str">
        <f>IF(A23="","",IF(VLOOKUP(A23,[7]令和3年度契約状況調査票!$D:$AR,28,FALSE)="①公益社団法人","公社",IF(VLOOKUP(A23,[7]令和3年度契約状況調査票!$D:$AR,28,FALSE)="②公益財団法人","公財","")))</f>
        <v/>
      </c>
      <c r="M23" s="28" t="str">
        <f>IF(A23="","",VLOOKUP(A23,[7]令和3年度契約状況調査票!$D:$AR,29,FALSE))</f>
        <v/>
      </c>
      <c r="N23" s="30" t="str">
        <f>IF(A23="","",IF(VLOOKUP(A23,[7]令和3年度契約状況調査票!$D:$AR,29,FALSE)="国所管",VLOOKUP(A23,[7]令和3年度契約状況調査票!$D:$AR,23,FALSE),""))</f>
        <v/>
      </c>
      <c r="O23" s="31" t="str">
        <f>IF(A23="","",IF(AND(Q23="○",P23="分担契約/単価契約"),"単価契約"&amp;CHAR(10)&amp;"予定調達総額 "&amp;TEXT(VLOOKUP(A23,[7]令和3年度契約状況調査票!$D:$AR,17,FALSE),"#,##0円")&amp;"(B)"&amp;CHAR(10)&amp;"分担契約"&amp;CHAR(10)&amp;VLOOKUP(A23,[7]令和3年度契約状況調査票!$D:$AR,33,FALSE),IF(AND(Q23="○",P23="分担契約"),"分担契約"&amp;CHAR(10)&amp;"契約総額 "&amp;TEXT(VLOOKUP(A23,[7]令和3年度契約状況調査票!$D:$AR,17,FALSE),"#,##0円")&amp;"(B)"&amp;CHAR(10)&amp;VLOOKUP(A23,[7]令和3年度契約状況調査票!$D:$AR,33,FALSE),(IF(P23="分担契約/単価契約","単価契約"&amp;CHAR(10)&amp;"予定調達総額 "&amp;TEXT(VLOOKUP(A23,[7]令和3年度契約状況調査票!$D:$AR,17,FALSE),"#,##0円")&amp;CHAR(10)&amp;"分担契約"&amp;CHAR(10)&amp;VLOOKUP(A23,[7]令和3年度契約状況調査票!$D:$AR,33,FALSE),IF(P23="分担契約","分担契約"&amp;CHAR(10)&amp;"契約総額 "&amp;TEXT(VLOOKUP(A23,[7]令和3年度契約状況調査票!$D:$AR,17,FALSE),"#,##0円")&amp;CHAR(10)&amp;VLOOKUP(A23,[7]令和3年度契約状況調査票!$D:$AR,33,FALSE),IF(P23="単価契約","単価契約"&amp;CHAR(10)&amp;"予定調達総額 "&amp;TEXT(VLOOKUP(A23,[7]令和3年度契約状況調査票!$D:$AR,17,FALSE),"#,##0円")&amp;CHAR(10)&amp;VLOOKUP(A23,[7]令和3年度契約状況調査票!$D:$AR,33,FALSE),VLOOKUP(A23,[7]令和3年度契約状況調査票!$D:$AR,33,FALSE))))))))</f>
        <v/>
      </c>
      <c r="P23" s="19" t="str">
        <f>IF(A23="","",VLOOKUP(A23,[7]令和3年度契約状況調査票!$D:$BY,54,FALSE))</f>
        <v/>
      </c>
      <c r="Q23" s="19" t="str">
        <f>IF(A23="","",IF(VLOOKUP(A23,[7]令和3年度契約状況調査票!$D:$AR,15,FALSE)="他官署で調達手続きを実施のため","×",IF(VLOOKUP(A23,[7]令和3年度契約状況調査票!$D:$AR,22,FALSE)="②同種の他の契約の予定価格を類推されるおそれがあるため公表しない","×","○")))</f>
        <v/>
      </c>
    </row>
    <row r="24" spans="1:17" s="20" customFormat="1" ht="60" customHeight="1">
      <c r="A24" s="21" t="str">
        <f>IF(MAX([7]令和3年度契約状況調査票!D23:D268)&gt;=ROW()-5,ROW()-5,"")</f>
        <v/>
      </c>
      <c r="B24" s="22" t="str">
        <f>IF(A24="","",VLOOKUP(A24,[7]令和3年度契約状況調査票!$D:$AR,6,FALSE))</f>
        <v/>
      </c>
      <c r="C24" s="23" t="str">
        <f>IF(A24="","",VLOOKUP(A24,[7]令和3年度契約状況調査票!$D:$AR,7,FALSE))</f>
        <v/>
      </c>
      <c r="D24" s="24" t="str">
        <f>IF(A24="","",VLOOKUP(A24,[7]令和3年度契約状況調査票!$D:$AR,10,FALSE))</f>
        <v/>
      </c>
      <c r="E24" s="22" t="str">
        <f>IF(A24="","",VLOOKUP(A24,[7]令和3年度契約状況調査票!$D:$AR,11,FALSE))</f>
        <v/>
      </c>
      <c r="F24" s="25" t="str">
        <f>IF(A24="","",VLOOKUP(A24,[7]令和3年度契約状況調査票!$D:$AR,12,FALSE))</f>
        <v/>
      </c>
      <c r="G24" s="26" t="str">
        <f>IF(A24="","",VLOOKUP(A24,[7]令和3年度契約状況調査票!$D:$AR,32,FALSE))</f>
        <v/>
      </c>
      <c r="H24" s="27" t="str">
        <f>IF(A24="","",IF(VLOOKUP(A24,[7]令和3年度契約状況調査票!$D:$AR,15,FALSE)="他官署で調達手続きを実施のため","他官署で調達手続きを実施のため",IF(VLOOKUP(A24,[7]令和3年度契約状況調査票!$D:$AR,22,FALSE)="②同種の他の契約の予定価格を類推されるおそれがあるため公表しない","同種の他の契約の予定価格を類推されるおそれがあるため公表しない",IF(VLOOKUP(A24,[7]令和3年度契約状況調査票!$D:$AR,22,FALSE)="－","－",IF(VLOOKUP(A24,[7]令和3年度契約状況調査票!$D:$AR,8,FALSE)&lt;&gt;"",TEXT(VLOOKUP(A24,[7]令和3年度契約状況調査票!$D:$AR,15,FALSE),"#,##0円")&amp;CHAR(10)&amp;"(A)",VLOOKUP(A24,[7]令和3年度契約状況調査票!$D:$AR,15,FALSE))))))</f>
        <v/>
      </c>
      <c r="I24" s="27" t="str">
        <f>IF(A24="","",VLOOKUP(A24,[7]令和3年度契約状況調査票!$D:$AR,16,FALSE))</f>
        <v/>
      </c>
      <c r="J24" s="28" t="str">
        <f>IF(A24="","",IF(VLOOKUP(A24,[7]令和3年度契約状況調査票!$D:$AR,15,FALSE)="他官署で調達手続きを実施のため","－",IF(VLOOKUP(A24,[7]令和3年度契約状況調査票!$D:$AR,22,FALSE)="②同種の他の契約の予定価格を類推されるおそれがあるため公表しない","－",IF(VLOOKUP(A24,[7]令和3年度契約状況調査票!$D:$AR,22,FALSE)="－","－",IF(VLOOKUP(A24,[7]令和3年度契約状況調査票!$D:$AR,8,FALSE)&lt;&gt;"",TEXT(VLOOKUP(A24,[7]令和3年度契約状況調査票!$D:$AR,18,FALSE),"#.0%")&amp;CHAR(10)&amp;"(B/A×100)",VLOOKUP(A24,[7]令和3年度契約状況調査票!$D:$AR,18,FALSE))))))</f>
        <v/>
      </c>
      <c r="K24" s="29" t="s">
        <v>16</v>
      </c>
      <c r="L24" s="28" t="str">
        <f>IF(A24="","",IF(VLOOKUP(A24,[7]令和3年度契約状況調査票!$D:$AR,28,FALSE)="①公益社団法人","公社",IF(VLOOKUP(A24,[7]令和3年度契約状況調査票!$D:$AR,28,FALSE)="②公益財団法人","公財","")))</f>
        <v/>
      </c>
      <c r="M24" s="28" t="str">
        <f>IF(A24="","",VLOOKUP(A24,[7]令和3年度契約状況調査票!$D:$AR,29,FALSE))</f>
        <v/>
      </c>
      <c r="N24" s="30" t="str">
        <f>IF(A24="","",IF(VLOOKUP(A24,[7]令和3年度契約状況調査票!$D:$AR,29,FALSE)="国所管",VLOOKUP(A24,[7]令和3年度契約状況調査票!$D:$AR,23,FALSE),""))</f>
        <v/>
      </c>
      <c r="O24" s="31" t="str">
        <f>IF(A24="","",IF(AND(Q24="○",P24="分担契約/単価契約"),"単価契約"&amp;CHAR(10)&amp;"予定調達総額 "&amp;TEXT(VLOOKUP(A24,[7]令和3年度契約状況調査票!$D:$AR,17,FALSE),"#,##0円")&amp;"(B)"&amp;CHAR(10)&amp;"分担契約"&amp;CHAR(10)&amp;VLOOKUP(A24,[7]令和3年度契約状況調査票!$D:$AR,33,FALSE),IF(AND(Q24="○",P24="分担契約"),"分担契約"&amp;CHAR(10)&amp;"契約総額 "&amp;TEXT(VLOOKUP(A24,[7]令和3年度契約状況調査票!$D:$AR,17,FALSE),"#,##0円")&amp;"(B)"&amp;CHAR(10)&amp;VLOOKUP(A24,[7]令和3年度契約状況調査票!$D:$AR,33,FALSE),(IF(P24="分担契約/単価契約","単価契約"&amp;CHAR(10)&amp;"予定調達総額 "&amp;TEXT(VLOOKUP(A24,[7]令和3年度契約状況調査票!$D:$AR,17,FALSE),"#,##0円")&amp;CHAR(10)&amp;"分担契約"&amp;CHAR(10)&amp;VLOOKUP(A24,[7]令和3年度契約状況調査票!$D:$AR,33,FALSE),IF(P24="分担契約","分担契約"&amp;CHAR(10)&amp;"契約総額 "&amp;TEXT(VLOOKUP(A24,[7]令和3年度契約状況調査票!$D:$AR,17,FALSE),"#,##0円")&amp;CHAR(10)&amp;VLOOKUP(A24,[7]令和3年度契約状況調査票!$D:$AR,33,FALSE),IF(P24="単価契約","単価契約"&amp;CHAR(10)&amp;"予定調達総額 "&amp;TEXT(VLOOKUP(A24,[7]令和3年度契約状況調査票!$D:$AR,17,FALSE),"#,##0円")&amp;CHAR(10)&amp;VLOOKUP(A24,[7]令和3年度契約状況調査票!$D:$AR,33,FALSE),VLOOKUP(A24,[7]令和3年度契約状況調査票!$D:$AR,33,FALSE))))))))</f>
        <v/>
      </c>
      <c r="P24" s="19" t="str">
        <f>IF(A24="","",VLOOKUP(A24,[7]令和3年度契約状況調査票!$D:$BY,54,FALSE))</f>
        <v/>
      </c>
      <c r="Q24" s="19" t="str">
        <f>IF(A24="","",IF(VLOOKUP(A24,[7]令和3年度契約状況調査票!$D:$AR,15,FALSE)="他官署で調達手続きを実施のため","×",IF(VLOOKUP(A24,[7]令和3年度契約状況調査票!$D:$AR,22,FALSE)="②同種の他の契約の予定価格を類推されるおそれがあるため公表しない","×","○")))</f>
        <v/>
      </c>
    </row>
    <row r="25" spans="1:17" s="20" customFormat="1" ht="60" customHeight="1">
      <c r="A25" s="21" t="str">
        <f>IF(MAX([7]令和3年度契約状況調査票!D24:D269)&gt;=ROW()-5,ROW()-5,"")</f>
        <v/>
      </c>
      <c r="B25" s="22" t="str">
        <f>IF(A25="","",VLOOKUP(A25,[7]令和3年度契約状況調査票!$D:$AR,6,FALSE))</f>
        <v/>
      </c>
      <c r="C25" s="23" t="str">
        <f>IF(A25="","",VLOOKUP(A25,[7]令和3年度契約状況調査票!$D:$AR,7,FALSE))</f>
        <v/>
      </c>
      <c r="D25" s="24" t="str">
        <f>IF(A25="","",VLOOKUP(A25,[7]令和3年度契約状況調査票!$D:$AR,10,FALSE))</f>
        <v/>
      </c>
      <c r="E25" s="22" t="str">
        <f>IF(A25="","",VLOOKUP(A25,[7]令和3年度契約状況調査票!$D:$AR,11,FALSE))</f>
        <v/>
      </c>
      <c r="F25" s="25" t="str">
        <f>IF(A25="","",VLOOKUP(A25,[7]令和3年度契約状況調査票!$D:$AR,12,FALSE))</f>
        <v/>
      </c>
      <c r="G25" s="26" t="str">
        <f>IF(A25="","",VLOOKUP(A25,[7]令和3年度契約状況調査票!$D:$AR,32,FALSE))</f>
        <v/>
      </c>
      <c r="H25" s="27" t="str">
        <f>IF(A25="","",IF(VLOOKUP(A25,[7]令和3年度契約状況調査票!$D:$AR,15,FALSE)="他官署で調達手続きを実施のため","他官署で調達手続きを実施のため",IF(VLOOKUP(A25,[7]令和3年度契約状況調査票!$D:$AR,22,FALSE)="②同種の他の契約の予定価格を類推されるおそれがあるため公表しない","同種の他の契約の予定価格を類推されるおそれがあるため公表しない",IF(VLOOKUP(A25,[7]令和3年度契約状況調査票!$D:$AR,22,FALSE)="－","－",IF(VLOOKUP(A25,[7]令和3年度契約状況調査票!$D:$AR,8,FALSE)&lt;&gt;"",TEXT(VLOOKUP(A25,[7]令和3年度契約状況調査票!$D:$AR,15,FALSE),"#,##0円")&amp;CHAR(10)&amp;"(A)",VLOOKUP(A25,[7]令和3年度契約状況調査票!$D:$AR,15,FALSE))))))</f>
        <v/>
      </c>
      <c r="I25" s="27" t="str">
        <f>IF(A25="","",VLOOKUP(A25,[7]令和3年度契約状況調査票!$D:$AR,16,FALSE))</f>
        <v/>
      </c>
      <c r="J25" s="28" t="str">
        <f>IF(A25="","",IF(VLOOKUP(A25,[7]令和3年度契約状況調査票!$D:$AR,15,FALSE)="他官署で調達手続きを実施のため","－",IF(VLOOKUP(A25,[7]令和3年度契約状況調査票!$D:$AR,22,FALSE)="②同種の他の契約の予定価格を類推されるおそれがあるため公表しない","－",IF(VLOOKUP(A25,[7]令和3年度契約状況調査票!$D:$AR,22,FALSE)="－","－",IF(VLOOKUP(A25,[7]令和3年度契約状況調査票!$D:$AR,8,FALSE)&lt;&gt;"",TEXT(VLOOKUP(A25,[7]令和3年度契約状況調査票!$D:$AR,18,FALSE),"#.0%")&amp;CHAR(10)&amp;"(B/A×100)",VLOOKUP(A25,[7]令和3年度契約状況調査票!$D:$AR,18,FALSE))))))</f>
        <v/>
      </c>
      <c r="K25" s="29" t="s">
        <v>16</v>
      </c>
      <c r="L25" s="28" t="str">
        <f>IF(A25="","",IF(VLOOKUP(A25,[7]令和3年度契約状況調査票!$D:$AR,28,FALSE)="①公益社団法人","公社",IF(VLOOKUP(A25,[7]令和3年度契約状況調査票!$D:$AR,28,FALSE)="②公益財団法人","公財","")))</f>
        <v/>
      </c>
      <c r="M25" s="28" t="str">
        <f>IF(A25="","",VLOOKUP(A25,[7]令和3年度契約状況調査票!$D:$AR,29,FALSE))</f>
        <v/>
      </c>
      <c r="N25" s="30" t="str">
        <f>IF(A25="","",IF(VLOOKUP(A25,[7]令和3年度契約状況調査票!$D:$AR,29,FALSE)="国所管",VLOOKUP(A25,[7]令和3年度契約状況調査票!$D:$AR,23,FALSE),""))</f>
        <v/>
      </c>
      <c r="O25" s="31" t="str">
        <f>IF(A25="","",IF(AND(Q25="○",P25="分担契約/単価契約"),"単価契約"&amp;CHAR(10)&amp;"予定調達総額 "&amp;TEXT(VLOOKUP(A25,[7]令和3年度契約状況調査票!$D:$AR,17,FALSE),"#,##0円")&amp;"(B)"&amp;CHAR(10)&amp;"分担契約"&amp;CHAR(10)&amp;VLOOKUP(A25,[7]令和3年度契約状況調査票!$D:$AR,33,FALSE),IF(AND(Q25="○",P25="分担契約"),"分担契約"&amp;CHAR(10)&amp;"契約総額 "&amp;TEXT(VLOOKUP(A25,[7]令和3年度契約状況調査票!$D:$AR,17,FALSE),"#,##0円")&amp;"(B)"&amp;CHAR(10)&amp;VLOOKUP(A25,[7]令和3年度契約状況調査票!$D:$AR,33,FALSE),(IF(P25="分担契約/単価契約","単価契約"&amp;CHAR(10)&amp;"予定調達総額 "&amp;TEXT(VLOOKUP(A25,[7]令和3年度契約状況調査票!$D:$AR,17,FALSE),"#,##0円")&amp;CHAR(10)&amp;"分担契約"&amp;CHAR(10)&amp;VLOOKUP(A25,[7]令和3年度契約状況調査票!$D:$AR,33,FALSE),IF(P25="分担契約","分担契約"&amp;CHAR(10)&amp;"契約総額 "&amp;TEXT(VLOOKUP(A25,[7]令和3年度契約状況調査票!$D:$AR,17,FALSE),"#,##0円")&amp;CHAR(10)&amp;VLOOKUP(A25,[7]令和3年度契約状況調査票!$D:$AR,33,FALSE),IF(P25="単価契約","単価契約"&amp;CHAR(10)&amp;"予定調達総額 "&amp;TEXT(VLOOKUP(A25,[7]令和3年度契約状況調査票!$D:$AR,17,FALSE),"#,##0円")&amp;CHAR(10)&amp;VLOOKUP(A25,[7]令和3年度契約状況調査票!$D:$AR,33,FALSE),VLOOKUP(A25,[7]令和3年度契約状況調査票!$D:$AR,33,FALSE))))))))</f>
        <v/>
      </c>
      <c r="P25" s="19" t="str">
        <f>IF(A25="","",VLOOKUP(A25,[7]令和3年度契約状況調査票!$D:$BY,54,FALSE))</f>
        <v/>
      </c>
      <c r="Q25" s="19" t="str">
        <f>IF(A25="","",IF(VLOOKUP(A25,[7]令和3年度契約状況調査票!$D:$AR,15,FALSE)="他官署で調達手続きを実施のため","×",IF(VLOOKUP(A25,[7]令和3年度契約状況調査票!$D:$AR,22,FALSE)="②同種の他の契約の予定価格を類推されるおそれがあるため公表しない","×","○")))</f>
        <v/>
      </c>
    </row>
    <row r="26" spans="1:17" s="20" customFormat="1" ht="60" customHeight="1">
      <c r="A26" s="21" t="str">
        <f>IF(MAX([7]令和3年度契約状況調査票!D25:D270)&gt;=ROW()-5,ROW()-5,"")</f>
        <v/>
      </c>
      <c r="B26" s="22" t="str">
        <f>IF(A26="","",VLOOKUP(A26,[7]令和3年度契約状況調査票!$D:$AR,6,FALSE))</f>
        <v/>
      </c>
      <c r="C26" s="23" t="str">
        <f>IF(A26="","",VLOOKUP(A26,[7]令和3年度契約状況調査票!$D:$AR,7,FALSE))</f>
        <v/>
      </c>
      <c r="D26" s="24" t="str">
        <f>IF(A26="","",VLOOKUP(A26,[7]令和3年度契約状況調査票!$D:$AR,10,FALSE))</f>
        <v/>
      </c>
      <c r="E26" s="22" t="str">
        <f>IF(A26="","",VLOOKUP(A26,[7]令和3年度契約状況調査票!$D:$AR,11,FALSE))</f>
        <v/>
      </c>
      <c r="F26" s="25" t="str">
        <f>IF(A26="","",VLOOKUP(A26,[7]令和3年度契約状況調査票!$D:$AR,12,FALSE))</f>
        <v/>
      </c>
      <c r="G26" s="26" t="str">
        <f>IF(A26="","",VLOOKUP(A26,[7]令和3年度契約状況調査票!$D:$AR,32,FALSE))</f>
        <v/>
      </c>
      <c r="H26" s="27" t="str">
        <f>IF(A26="","",IF(VLOOKUP(A26,[7]令和3年度契約状況調査票!$D:$AR,15,FALSE)="他官署で調達手続きを実施のため","他官署で調達手続きを実施のため",IF(VLOOKUP(A26,[7]令和3年度契約状況調査票!$D:$AR,22,FALSE)="②同種の他の契約の予定価格を類推されるおそれがあるため公表しない","同種の他の契約の予定価格を類推されるおそれがあるため公表しない",IF(VLOOKUP(A26,[7]令和3年度契約状況調査票!$D:$AR,22,FALSE)="－","－",IF(VLOOKUP(A26,[7]令和3年度契約状況調査票!$D:$AR,8,FALSE)&lt;&gt;"",TEXT(VLOOKUP(A26,[7]令和3年度契約状況調査票!$D:$AR,15,FALSE),"#,##0円")&amp;CHAR(10)&amp;"(A)",VLOOKUP(A26,[7]令和3年度契約状況調査票!$D:$AR,15,FALSE))))))</f>
        <v/>
      </c>
      <c r="I26" s="27" t="str">
        <f>IF(A26="","",VLOOKUP(A26,[7]令和3年度契約状況調査票!$D:$AR,16,FALSE))</f>
        <v/>
      </c>
      <c r="J26" s="28" t="str">
        <f>IF(A26="","",IF(VLOOKUP(A26,[7]令和3年度契約状況調査票!$D:$AR,15,FALSE)="他官署で調達手続きを実施のため","－",IF(VLOOKUP(A26,[7]令和3年度契約状況調査票!$D:$AR,22,FALSE)="②同種の他の契約の予定価格を類推されるおそれがあるため公表しない","－",IF(VLOOKUP(A26,[7]令和3年度契約状況調査票!$D:$AR,22,FALSE)="－","－",IF(VLOOKUP(A26,[7]令和3年度契約状況調査票!$D:$AR,8,FALSE)&lt;&gt;"",TEXT(VLOOKUP(A26,[7]令和3年度契約状況調査票!$D:$AR,18,FALSE),"#.0%")&amp;CHAR(10)&amp;"(B/A×100)",VLOOKUP(A26,[7]令和3年度契約状況調査票!$D:$AR,18,FALSE))))))</f>
        <v/>
      </c>
      <c r="K26" s="29" t="s">
        <v>16</v>
      </c>
      <c r="L26" s="28" t="str">
        <f>IF(A26="","",IF(VLOOKUP(A26,[7]令和3年度契約状況調査票!$D:$AR,28,FALSE)="①公益社団法人","公社",IF(VLOOKUP(A26,[7]令和3年度契約状況調査票!$D:$AR,28,FALSE)="②公益財団法人","公財","")))</f>
        <v/>
      </c>
      <c r="M26" s="28" t="str">
        <f>IF(A26="","",VLOOKUP(A26,[7]令和3年度契約状況調査票!$D:$AR,29,FALSE))</f>
        <v/>
      </c>
      <c r="N26" s="30" t="str">
        <f>IF(A26="","",IF(VLOOKUP(A26,[7]令和3年度契約状況調査票!$D:$AR,29,FALSE)="国所管",VLOOKUP(A26,[7]令和3年度契約状況調査票!$D:$AR,23,FALSE),""))</f>
        <v/>
      </c>
      <c r="O26" s="31" t="str">
        <f>IF(A26="","",IF(AND(Q26="○",P26="分担契約/単価契約"),"単価契約"&amp;CHAR(10)&amp;"予定調達総額 "&amp;TEXT(VLOOKUP(A26,[7]令和3年度契約状況調査票!$D:$AR,17,FALSE),"#,##0円")&amp;"(B)"&amp;CHAR(10)&amp;"分担契約"&amp;CHAR(10)&amp;VLOOKUP(A26,[7]令和3年度契約状況調査票!$D:$AR,33,FALSE),IF(AND(Q26="○",P26="分担契約"),"分担契約"&amp;CHAR(10)&amp;"契約総額 "&amp;TEXT(VLOOKUP(A26,[7]令和3年度契約状況調査票!$D:$AR,17,FALSE),"#,##0円")&amp;"(B)"&amp;CHAR(10)&amp;VLOOKUP(A26,[7]令和3年度契約状況調査票!$D:$AR,33,FALSE),(IF(P26="分担契約/単価契約","単価契約"&amp;CHAR(10)&amp;"予定調達総額 "&amp;TEXT(VLOOKUP(A26,[7]令和3年度契約状況調査票!$D:$AR,17,FALSE),"#,##0円")&amp;CHAR(10)&amp;"分担契約"&amp;CHAR(10)&amp;VLOOKUP(A26,[7]令和3年度契約状況調査票!$D:$AR,33,FALSE),IF(P26="分担契約","分担契約"&amp;CHAR(10)&amp;"契約総額 "&amp;TEXT(VLOOKUP(A26,[7]令和3年度契約状況調査票!$D:$AR,17,FALSE),"#,##0円")&amp;CHAR(10)&amp;VLOOKUP(A26,[7]令和3年度契約状況調査票!$D:$AR,33,FALSE),IF(P26="単価契約","単価契約"&amp;CHAR(10)&amp;"予定調達総額 "&amp;TEXT(VLOOKUP(A26,[7]令和3年度契約状況調査票!$D:$AR,17,FALSE),"#,##0円")&amp;CHAR(10)&amp;VLOOKUP(A26,[7]令和3年度契約状況調査票!$D:$AR,33,FALSE),VLOOKUP(A26,[7]令和3年度契約状況調査票!$D:$AR,33,FALSE))))))))</f>
        <v/>
      </c>
      <c r="P26" s="19" t="str">
        <f>IF(A26="","",VLOOKUP(A26,[7]令和3年度契約状況調査票!$D:$BY,54,FALSE))</f>
        <v/>
      </c>
      <c r="Q26" s="19" t="str">
        <f>IF(A26="","",IF(VLOOKUP(A26,[7]令和3年度契約状況調査票!$D:$AR,15,FALSE)="他官署で調達手続きを実施のため","×",IF(VLOOKUP(A26,[7]令和3年度契約状況調査票!$D:$AR,22,FALSE)="②同種の他の契約の予定価格を類推されるおそれがあるため公表しない","×","○")))</f>
        <v/>
      </c>
    </row>
    <row r="27" spans="1:17" s="20" customFormat="1" ht="60" customHeight="1">
      <c r="A27" s="21" t="str">
        <f>IF(MAX([7]令和3年度契約状況調査票!D26:D271)&gt;=ROW()-5,ROW()-5,"")</f>
        <v/>
      </c>
      <c r="B27" s="22" t="str">
        <f>IF(A27="","",VLOOKUP(A27,[7]令和3年度契約状況調査票!$D:$AR,6,FALSE))</f>
        <v/>
      </c>
      <c r="C27" s="23" t="str">
        <f>IF(A27="","",VLOOKUP(A27,[7]令和3年度契約状況調査票!$D:$AR,7,FALSE))</f>
        <v/>
      </c>
      <c r="D27" s="24" t="str">
        <f>IF(A27="","",VLOOKUP(A27,[7]令和3年度契約状況調査票!$D:$AR,10,FALSE))</f>
        <v/>
      </c>
      <c r="E27" s="22" t="str">
        <f>IF(A27="","",VLOOKUP(A27,[7]令和3年度契約状況調査票!$D:$AR,11,FALSE))</f>
        <v/>
      </c>
      <c r="F27" s="25" t="str">
        <f>IF(A27="","",VLOOKUP(A27,[7]令和3年度契約状況調査票!$D:$AR,12,FALSE))</f>
        <v/>
      </c>
      <c r="G27" s="26" t="str">
        <f>IF(A27="","",VLOOKUP(A27,[7]令和3年度契約状況調査票!$D:$AR,32,FALSE))</f>
        <v/>
      </c>
      <c r="H27" s="27" t="str">
        <f>IF(A27="","",IF(VLOOKUP(A27,[7]令和3年度契約状況調査票!$D:$AR,15,FALSE)="他官署で調達手続きを実施のため","他官署で調達手続きを実施のため",IF(VLOOKUP(A27,[7]令和3年度契約状況調査票!$D:$AR,22,FALSE)="②同種の他の契約の予定価格を類推されるおそれがあるため公表しない","同種の他の契約の予定価格を類推されるおそれがあるため公表しない",IF(VLOOKUP(A27,[7]令和3年度契約状況調査票!$D:$AR,22,FALSE)="－","－",IF(VLOOKUP(A27,[7]令和3年度契約状況調査票!$D:$AR,8,FALSE)&lt;&gt;"",TEXT(VLOOKUP(A27,[7]令和3年度契約状況調査票!$D:$AR,15,FALSE),"#,##0円")&amp;CHAR(10)&amp;"(A)",VLOOKUP(A27,[7]令和3年度契約状況調査票!$D:$AR,15,FALSE))))))</f>
        <v/>
      </c>
      <c r="I27" s="27" t="str">
        <f>IF(A27="","",VLOOKUP(A27,[7]令和3年度契約状況調査票!$D:$AR,16,FALSE))</f>
        <v/>
      </c>
      <c r="J27" s="28" t="str">
        <f>IF(A27="","",IF(VLOOKUP(A27,[7]令和3年度契約状況調査票!$D:$AR,15,FALSE)="他官署で調達手続きを実施のため","－",IF(VLOOKUP(A27,[7]令和3年度契約状況調査票!$D:$AR,22,FALSE)="②同種の他の契約の予定価格を類推されるおそれがあるため公表しない","－",IF(VLOOKUP(A27,[7]令和3年度契約状況調査票!$D:$AR,22,FALSE)="－","－",IF(VLOOKUP(A27,[7]令和3年度契約状況調査票!$D:$AR,8,FALSE)&lt;&gt;"",TEXT(VLOOKUP(A27,[7]令和3年度契約状況調査票!$D:$AR,18,FALSE),"#.0%")&amp;CHAR(10)&amp;"(B/A×100)",VLOOKUP(A27,[7]令和3年度契約状況調査票!$D:$AR,18,FALSE))))))</f>
        <v/>
      </c>
      <c r="K27" s="29" t="s">
        <v>16</v>
      </c>
      <c r="L27" s="28" t="str">
        <f>IF(A27="","",IF(VLOOKUP(A27,[7]令和3年度契約状況調査票!$D:$AR,28,FALSE)="①公益社団法人","公社",IF(VLOOKUP(A27,[7]令和3年度契約状況調査票!$D:$AR,28,FALSE)="②公益財団法人","公財","")))</f>
        <v/>
      </c>
      <c r="M27" s="28" t="str">
        <f>IF(A27="","",VLOOKUP(A27,[7]令和3年度契約状況調査票!$D:$AR,29,FALSE))</f>
        <v/>
      </c>
      <c r="N27" s="30" t="str">
        <f>IF(A27="","",IF(VLOOKUP(A27,[7]令和3年度契約状況調査票!$D:$AR,29,FALSE)="国所管",VLOOKUP(A27,[7]令和3年度契約状況調査票!$D:$AR,23,FALSE),""))</f>
        <v/>
      </c>
      <c r="O27" s="31" t="str">
        <f>IF(A27="","",IF(AND(Q27="○",P27="分担契約/単価契約"),"単価契約"&amp;CHAR(10)&amp;"予定調達総額 "&amp;TEXT(VLOOKUP(A27,[7]令和3年度契約状況調査票!$D:$AR,17,FALSE),"#,##0円")&amp;"(B)"&amp;CHAR(10)&amp;"分担契約"&amp;CHAR(10)&amp;VLOOKUP(A27,[7]令和3年度契約状況調査票!$D:$AR,33,FALSE),IF(AND(Q27="○",P27="分担契約"),"分担契約"&amp;CHAR(10)&amp;"契約総額 "&amp;TEXT(VLOOKUP(A27,[7]令和3年度契約状況調査票!$D:$AR,17,FALSE),"#,##0円")&amp;"(B)"&amp;CHAR(10)&amp;VLOOKUP(A27,[7]令和3年度契約状況調査票!$D:$AR,33,FALSE),(IF(P27="分担契約/単価契約","単価契約"&amp;CHAR(10)&amp;"予定調達総額 "&amp;TEXT(VLOOKUP(A27,[7]令和3年度契約状況調査票!$D:$AR,17,FALSE),"#,##0円")&amp;CHAR(10)&amp;"分担契約"&amp;CHAR(10)&amp;VLOOKUP(A27,[7]令和3年度契約状況調査票!$D:$AR,33,FALSE),IF(P27="分担契約","分担契約"&amp;CHAR(10)&amp;"契約総額 "&amp;TEXT(VLOOKUP(A27,[7]令和3年度契約状況調査票!$D:$AR,17,FALSE),"#,##0円")&amp;CHAR(10)&amp;VLOOKUP(A27,[7]令和3年度契約状況調査票!$D:$AR,33,FALSE),IF(P27="単価契約","単価契約"&amp;CHAR(10)&amp;"予定調達総額 "&amp;TEXT(VLOOKUP(A27,[7]令和3年度契約状況調査票!$D:$AR,17,FALSE),"#,##0円")&amp;CHAR(10)&amp;VLOOKUP(A27,[7]令和3年度契約状況調査票!$D:$AR,33,FALSE),VLOOKUP(A27,[7]令和3年度契約状況調査票!$D:$AR,33,FALSE))))))))</f>
        <v/>
      </c>
      <c r="P27" s="19" t="str">
        <f>IF(A27="","",VLOOKUP(A27,[7]令和3年度契約状況調査票!$D:$BY,54,FALSE))</f>
        <v/>
      </c>
      <c r="Q27" s="19" t="str">
        <f>IF(A27="","",IF(VLOOKUP(A27,[7]令和3年度契約状況調査票!$D:$AR,15,FALSE)="他官署で調達手続きを実施のため","×",IF(VLOOKUP(A27,[7]令和3年度契約状況調査票!$D:$AR,22,FALSE)="②同種の他の契約の予定価格を類推されるおそれがあるため公表しない","×","○")))</f>
        <v/>
      </c>
    </row>
    <row r="28" spans="1:17" s="20" customFormat="1" ht="60" customHeight="1">
      <c r="A28" s="21" t="str">
        <f>IF(MAX([7]令和3年度契約状況調査票!D27:D272)&gt;=ROW()-5,ROW()-5,"")</f>
        <v/>
      </c>
      <c r="B28" s="22" t="str">
        <f>IF(A28="","",VLOOKUP(A28,[7]令和3年度契約状況調査票!$D:$AR,6,FALSE))</f>
        <v/>
      </c>
      <c r="C28" s="23" t="str">
        <f>IF(A28="","",VLOOKUP(A28,[7]令和3年度契約状況調査票!$D:$AR,7,FALSE))</f>
        <v/>
      </c>
      <c r="D28" s="24" t="str">
        <f>IF(A28="","",VLOOKUP(A28,[7]令和3年度契約状況調査票!$D:$AR,10,FALSE))</f>
        <v/>
      </c>
      <c r="E28" s="22" t="str">
        <f>IF(A28="","",VLOOKUP(A28,[7]令和3年度契約状況調査票!$D:$AR,11,FALSE))</f>
        <v/>
      </c>
      <c r="F28" s="25" t="str">
        <f>IF(A28="","",VLOOKUP(A28,[7]令和3年度契約状況調査票!$D:$AR,12,FALSE))</f>
        <v/>
      </c>
      <c r="G28" s="26" t="str">
        <f>IF(A28="","",VLOOKUP(A28,[7]令和3年度契約状況調査票!$D:$AR,32,FALSE))</f>
        <v/>
      </c>
      <c r="H28" s="27" t="str">
        <f>IF(A28="","",IF(VLOOKUP(A28,[7]令和3年度契約状況調査票!$D:$AR,15,FALSE)="他官署で調達手続きを実施のため","他官署で調達手続きを実施のため",IF(VLOOKUP(A28,[7]令和3年度契約状況調査票!$D:$AR,22,FALSE)="②同種の他の契約の予定価格を類推されるおそれがあるため公表しない","同種の他の契約の予定価格を類推されるおそれがあるため公表しない",IF(VLOOKUP(A28,[7]令和3年度契約状況調査票!$D:$AR,22,FALSE)="－","－",IF(VLOOKUP(A28,[7]令和3年度契約状況調査票!$D:$AR,8,FALSE)&lt;&gt;"",TEXT(VLOOKUP(A28,[7]令和3年度契約状況調査票!$D:$AR,15,FALSE),"#,##0円")&amp;CHAR(10)&amp;"(A)",VLOOKUP(A28,[7]令和3年度契約状況調査票!$D:$AR,15,FALSE))))))</f>
        <v/>
      </c>
      <c r="I28" s="27" t="str">
        <f>IF(A28="","",VLOOKUP(A28,[7]令和3年度契約状況調査票!$D:$AR,16,FALSE))</f>
        <v/>
      </c>
      <c r="J28" s="28" t="str">
        <f>IF(A28="","",IF(VLOOKUP(A28,[7]令和3年度契約状況調査票!$D:$AR,15,FALSE)="他官署で調達手続きを実施のため","－",IF(VLOOKUP(A28,[7]令和3年度契約状況調査票!$D:$AR,22,FALSE)="②同種の他の契約の予定価格を類推されるおそれがあるため公表しない","－",IF(VLOOKUP(A28,[7]令和3年度契約状況調査票!$D:$AR,22,FALSE)="－","－",IF(VLOOKUP(A28,[7]令和3年度契約状況調査票!$D:$AR,8,FALSE)&lt;&gt;"",TEXT(VLOOKUP(A28,[7]令和3年度契約状況調査票!$D:$AR,18,FALSE),"#.0%")&amp;CHAR(10)&amp;"(B/A×100)",VLOOKUP(A28,[7]令和3年度契約状況調査票!$D:$AR,18,FALSE))))))</f>
        <v/>
      </c>
      <c r="K28" s="29" t="s">
        <v>16</v>
      </c>
      <c r="L28" s="28" t="str">
        <f>IF(A28="","",IF(VLOOKUP(A28,[7]令和3年度契約状況調査票!$D:$AR,28,FALSE)="①公益社団法人","公社",IF(VLOOKUP(A28,[7]令和3年度契約状況調査票!$D:$AR,28,FALSE)="②公益財団法人","公財","")))</f>
        <v/>
      </c>
      <c r="M28" s="28" t="str">
        <f>IF(A28="","",VLOOKUP(A28,[7]令和3年度契約状況調査票!$D:$AR,29,FALSE))</f>
        <v/>
      </c>
      <c r="N28" s="30" t="str">
        <f>IF(A28="","",IF(VLOOKUP(A28,[7]令和3年度契約状況調査票!$D:$AR,29,FALSE)="国所管",VLOOKUP(A28,[7]令和3年度契約状況調査票!$D:$AR,23,FALSE),""))</f>
        <v/>
      </c>
      <c r="O28" s="31" t="str">
        <f>IF(A28="","",IF(AND(Q28="○",P28="分担契約/単価契約"),"単価契約"&amp;CHAR(10)&amp;"予定調達総額 "&amp;TEXT(VLOOKUP(A28,[7]令和3年度契約状況調査票!$D:$AR,17,FALSE),"#,##0円")&amp;"(B)"&amp;CHAR(10)&amp;"分担契約"&amp;CHAR(10)&amp;VLOOKUP(A28,[7]令和3年度契約状況調査票!$D:$AR,33,FALSE),IF(AND(Q28="○",P28="分担契約"),"分担契約"&amp;CHAR(10)&amp;"契約総額 "&amp;TEXT(VLOOKUP(A28,[7]令和3年度契約状況調査票!$D:$AR,17,FALSE),"#,##0円")&amp;"(B)"&amp;CHAR(10)&amp;VLOOKUP(A28,[7]令和3年度契約状況調査票!$D:$AR,33,FALSE),(IF(P28="分担契約/単価契約","単価契約"&amp;CHAR(10)&amp;"予定調達総額 "&amp;TEXT(VLOOKUP(A28,[7]令和3年度契約状況調査票!$D:$AR,17,FALSE),"#,##0円")&amp;CHAR(10)&amp;"分担契約"&amp;CHAR(10)&amp;VLOOKUP(A28,[7]令和3年度契約状況調査票!$D:$AR,33,FALSE),IF(P28="分担契約","分担契約"&amp;CHAR(10)&amp;"契約総額 "&amp;TEXT(VLOOKUP(A28,[7]令和3年度契約状況調査票!$D:$AR,17,FALSE),"#,##0円")&amp;CHAR(10)&amp;VLOOKUP(A28,[7]令和3年度契約状況調査票!$D:$AR,33,FALSE),IF(P28="単価契約","単価契約"&amp;CHAR(10)&amp;"予定調達総額 "&amp;TEXT(VLOOKUP(A28,[7]令和3年度契約状況調査票!$D:$AR,17,FALSE),"#,##0円")&amp;CHAR(10)&amp;VLOOKUP(A28,[7]令和3年度契約状況調査票!$D:$AR,33,FALSE),VLOOKUP(A28,[7]令和3年度契約状況調査票!$D:$AR,33,FALSE))))))))</f>
        <v/>
      </c>
      <c r="P28" s="19" t="str">
        <f>IF(A28="","",VLOOKUP(A28,[7]令和3年度契約状況調査票!$D:$BY,54,FALSE))</f>
        <v/>
      </c>
      <c r="Q28" s="19" t="str">
        <f>IF(A28="","",IF(VLOOKUP(A28,[7]令和3年度契約状況調査票!$D:$AR,15,FALSE)="他官署で調達手続きを実施のため","×",IF(VLOOKUP(A28,[7]令和3年度契約状況調査票!$D:$AR,22,FALSE)="②同種の他の契約の予定価格を類推されるおそれがあるため公表しない","×","○")))</f>
        <v/>
      </c>
    </row>
    <row r="29" spans="1:17" s="20" customFormat="1" ht="60" customHeight="1">
      <c r="A29" s="21" t="str">
        <f>IF(MAX([7]令和3年度契約状況調査票!D28:D273)&gt;=ROW()-5,ROW()-5,"")</f>
        <v/>
      </c>
      <c r="B29" s="22" t="str">
        <f>IF(A29="","",VLOOKUP(A29,[7]令和3年度契約状況調査票!$D:$AR,6,FALSE))</f>
        <v/>
      </c>
      <c r="C29" s="23" t="str">
        <f>IF(A29="","",VLOOKUP(A29,[7]令和3年度契約状況調査票!$D:$AR,7,FALSE))</f>
        <v/>
      </c>
      <c r="D29" s="24" t="str">
        <f>IF(A29="","",VLOOKUP(A29,[7]令和3年度契約状況調査票!$D:$AR,10,FALSE))</f>
        <v/>
      </c>
      <c r="E29" s="22" t="str">
        <f>IF(A29="","",VLOOKUP(A29,[7]令和3年度契約状況調査票!$D:$AR,11,FALSE))</f>
        <v/>
      </c>
      <c r="F29" s="25" t="str">
        <f>IF(A29="","",VLOOKUP(A29,[7]令和3年度契約状況調査票!$D:$AR,12,FALSE))</f>
        <v/>
      </c>
      <c r="G29" s="26" t="str">
        <f>IF(A29="","",VLOOKUP(A29,[7]令和3年度契約状況調査票!$D:$AR,32,FALSE))</f>
        <v/>
      </c>
      <c r="H29" s="27" t="str">
        <f>IF(A29="","",IF(VLOOKUP(A29,[7]令和3年度契約状況調査票!$D:$AR,15,FALSE)="他官署で調達手続きを実施のため","他官署で調達手続きを実施のため",IF(VLOOKUP(A29,[7]令和3年度契約状況調査票!$D:$AR,22,FALSE)="②同種の他の契約の予定価格を類推されるおそれがあるため公表しない","同種の他の契約の予定価格を類推されるおそれがあるため公表しない",IF(VLOOKUP(A29,[7]令和3年度契約状況調査票!$D:$AR,22,FALSE)="－","－",IF(VLOOKUP(A29,[7]令和3年度契約状況調査票!$D:$AR,8,FALSE)&lt;&gt;"",TEXT(VLOOKUP(A29,[7]令和3年度契約状況調査票!$D:$AR,15,FALSE),"#,##0円")&amp;CHAR(10)&amp;"(A)",VLOOKUP(A29,[7]令和3年度契約状況調査票!$D:$AR,15,FALSE))))))</f>
        <v/>
      </c>
      <c r="I29" s="27" t="str">
        <f>IF(A29="","",VLOOKUP(A29,[7]令和3年度契約状況調査票!$D:$AR,16,FALSE))</f>
        <v/>
      </c>
      <c r="J29" s="28" t="str">
        <f>IF(A29="","",IF(VLOOKUP(A29,[7]令和3年度契約状況調査票!$D:$AR,15,FALSE)="他官署で調達手続きを実施のため","－",IF(VLOOKUP(A29,[7]令和3年度契約状況調査票!$D:$AR,22,FALSE)="②同種の他の契約の予定価格を類推されるおそれがあるため公表しない","－",IF(VLOOKUP(A29,[7]令和3年度契約状況調査票!$D:$AR,22,FALSE)="－","－",IF(VLOOKUP(A29,[7]令和3年度契約状況調査票!$D:$AR,8,FALSE)&lt;&gt;"",TEXT(VLOOKUP(A29,[7]令和3年度契約状況調査票!$D:$AR,18,FALSE),"#.0%")&amp;CHAR(10)&amp;"(B/A×100)",VLOOKUP(A29,[7]令和3年度契約状況調査票!$D:$AR,18,FALSE))))))</f>
        <v/>
      </c>
      <c r="K29" s="29" t="s">
        <v>16</v>
      </c>
      <c r="L29" s="28" t="str">
        <f>IF(A29="","",IF(VLOOKUP(A29,[7]令和3年度契約状況調査票!$D:$AR,28,FALSE)="①公益社団法人","公社",IF(VLOOKUP(A29,[7]令和3年度契約状況調査票!$D:$AR,28,FALSE)="②公益財団法人","公財","")))</f>
        <v/>
      </c>
      <c r="M29" s="28" t="str">
        <f>IF(A29="","",VLOOKUP(A29,[7]令和3年度契約状況調査票!$D:$AR,29,FALSE))</f>
        <v/>
      </c>
      <c r="N29" s="30" t="str">
        <f>IF(A29="","",IF(VLOOKUP(A29,[7]令和3年度契約状況調査票!$D:$AR,29,FALSE)="国所管",VLOOKUP(A29,[7]令和3年度契約状況調査票!$D:$AR,23,FALSE),""))</f>
        <v/>
      </c>
      <c r="O29" s="31" t="str">
        <f>IF(A29="","",IF(AND(Q29="○",P29="分担契約/単価契約"),"単価契約"&amp;CHAR(10)&amp;"予定調達総額 "&amp;TEXT(VLOOKUP(A29,[7]令和3年度契約状況調査票!$D:$AR,17,FALSE),"#,##0円")&amp;"(B)"&amp;CHAR(10)&amp;"分担契約"&amp;CHAR(10)&amp;VLOOKUP(A29,[7]令和3年度契約状況調査票!$D:$AR,33,FALSE),IF(AND(Q29="○",P29="分担契約"),"分担契約"&amp;CHAR(10)&amp;"契約総額 "&amp;TEXT(VLOOKUP(A29,[7]令和3年度契約状況調査票!$D:$AR,17,FALSE),"#,##0円")&amp;"(B)"&amp;CHAR(10)&amp;VLOOKUP(A29,[7]令和3年度契約状況調査票!$D:$AR,33,FALSE),(IF(P29="分担契約/単価契約","単価契約"&amp;CHAR(10)&amp;"予定調達総額 "&amp;TEXT(VLOOKUP(A29,[7]令和3年度契約状況調査票!$D:$AR,17,FALSE),"#,##0円")&amp;CHAR(10)&amp;"分担契約"&amp;CHAR(10)&amp;VLOOKUP(A29,[7]令和3年度契約状況調査票!$D:$AR,33,FALSE),IF(P29="分担契約","分担契約"&amp;CHAR(10)&amp;"契約総額 "&amp;TEXT(VLOOKUP(A29,[7]令和3年度契約状況調査票!$D:$AR,17,FALSE),"#,##0円")&amp;CHAR(10)&amp;VLOOKUP(A29,[7]令和3年度契約状況調査票!$D:$AR,33,FALSE),IF(P29="単価契約","単価契約"&amp;CHAR(10)&amp;"予定調達総額 "&amp;TEXT(VLOOKUP(A29,[7]令和3年度契約状況調査票!$D:$AR,17,FALSE),"#,##0円")&amp;CHAR(10)&amp;VLOOKUP(A29,[7]令和3年度契約状況調査票!$D:$AR,33,FALSE),VLOOKUP(A29,[7]令和3年度契約状況調査票!$D:$AR,33,FALSE))))))))</f>
        <v/>
      </c>
      <c r="P29" s="19" t="str">
        <f>IF(A29="","",VLOOKUP(A29,[7]令和3年度契約状況調査票!$D:$BY,54,FALSE))</f>
        <v/>
      </c>
      <c r="Q29" s="19" t="str">
        <f>IF(A29="","",IF(VLOOKUP(A29,[7]令和3年度契約状況調査票!$D:$AR,15,FALSE)="他官署で調達手続きを実施のため","×",IF(VLOOKUP(A29,[7]令和3年度契約状況調査票!$D:$AR,22,FALSE)="②同種の他の契約の予定価格を類推されるおそれがあるため公表しない","×","○")))</f>
        <v/>
      </c>
    </row>
    <row r="30" spans="1:17" s="20" customFormat="1" ht="67.5" customHeight="1">
      <c r="A30" s="21" t="str">
        <f>IF(MAX([7]令和3年度契約状況調査票!D29:D274)&gt;=ROW()-5,ROW()-5,"")</f>
        <v/>
      </c>
      <c r="B30" s="22" t="str">
        <f>IF(A30="","",VLOOKUP(A30,[7]令和3年度契約状況調査票!$D:$AR,6,FALSE))</f>
        <v/>
      </c>
      <c r="C30" s="23" t="str">
        <f>IF(A30="","",VLOOKUP(A30,[7]令和3年度契約状況調査票!$D:$AR,7,FALSE))</f>
        <v/>
      </c>
      <c r="D30" s="24" t="str">
        <f>IF(A30="","",VLOOKUP(A30,[7]令和3年度契約状況調査票!$D:$AR,10,FALSE))</f>
        <v/>
      </c>
      <c r="E30" s="22" t="str">
        <f>IF(A30="","",VLOOKUP(A30,[7]令和3年度契約状況調査票!$D:$AR,11,FALSE))</f>
        <v/>
      </c>
      <c r="F30" s="25" t="str">
        <f>IF(A30="","",VLOOKUP(A30,[7]令和3年度契約状況調査票!$D:$AR,12,FALSE))</f>
        <v/>
      </c>
      <c r="G30" s="26" t="str">
        <f>IF(A30="","",VLOOKUP(A30,[7]令和3年度契約状況調査票!$D:$AR,32,FALSE))</f>
        <v/>
      </c>
      <c r="H30" s="27" t="str">
        <f>IF(A30="","",IF(VLOOKUP(A30,[7]令和3年度契約状況調査票!$D:$AR,15,FALSE)="他官署で調達手続きを実施のため","他官署で調達手続きを実施のため",IF(VLOOKUP(A30,[7]令和3年度契約状況調査票!$D:$AR,22,FALSE)="②同種の他の契約の予定価格を類推されるおそれがあるため公表しない","同種の他の契約の予定価格を類推されるおそれがあるため公表しない",IF(VLOOKUP(A30,[7]令和3年度契約状況調査票!$D:$AR,22,FALSE)="－","－",IF(VLOOKUP(A30,[7]令和3年度契約状況調査票!$D:$AR,8,FALSE)&lt;&gt;"",TEXT(VLOOKUP(A30,[7]令和3年度契約状況調査票!$D:$AR,15,FALSE),"#,##0円")&amp;CHAR(10)&amp;"(A)",VLOOKUP(A30,[7]令和3年度契約状況調査票!$D:$AR,15,FALSE))))))</f>
        <v/>
      </c>
      <c r="I30" s="27" t="str">
        <f>IF(A30="","",VLOOKUP(A30,[7]令和3年度契約状況調査票!$D:$AR,16,FALSE))</f>
        <v/>
      </c>
      <c r="J30" s="28" t="str">
        <f>IF(A30="","",IF(VLOOKUP(A30,[7]令和3年度契約状況調査票!$D:$AR,15,FALSE)="他官署で調達手続きを実施のため","－",IF(VLOOKUP(A30,[7]令和3年度契約状況調査票!$D:$AR,22,FALSE)="②同種の他の契約の予定価格を類推されるおそれがあるため公表しない","－",IF(VLOOKUP(A30,[7]令和3年度契約状況調査票!$D:$AR,22,FALSE)="－","－",IF(VLOOKUP(A30,[7]令和3年度契約状況調査票!$D:$AR,8,FALSE)&lt;&gt;"",TEXT(VLOOKUP(A30,[7]令和3年度契約状況調査票!$D:$AR,18,FALSE),"#.0%")&amp;CHAR(10)&amp;"(B/A×100)",VLOOKUP(A30,[7]令和3年度契約状況調査票!$D:$AR,18,FALSE))))))</f>
        <v/>
      </c>
      <c r="K30" s="29" t="s">
        <v>16</v>
      </c>
      <c r="L30" s="28" t="str">
        <f>IF(A30="","",IF(VLOOKUP(A30,[7]令和3年度契約状況調査票!$D:$AR,28,FALSE)="①公益社団法人","公社",IF(VLOOKUP(A30,[7]令和3年度契約状況調査票!$D:$AR,28,FALSE)="②公益財団法人","公財","")))</f>
        <v/>
      </c>
      <c r="M30" s="28" t="str">
        <f>IF(A30="","",VLOOKUP(A30,[7]令和3年度契約状況調査票!$D:$AR,29,FALSE))</f>
        <v/>
      </c>
      <c r="N30" s="30" t="str">
        <f>IF(A30="","",IF(VLOOKUP(A30,[7]令和3年度契約状況調査票!$D:$AR,29,FALSE)="国所管",VLOOKUP(A30,[7]令和3年度契約状況調査票!$D:$AR,23,FALSE),""))</f>
        <v/>
      </c>
      <c r="O30" s="31" t="str">
        <f>IF(A30="","",IF(AND(Q30="○",P30="分担契約/単価契約"),"単価契約"&amp;CHAR(10)&amp;"予定調達総額 "&amp;TEXT(VLOOKUP(A30,[7]令和3年度契約状況調査票!$D:$AR,17,FALSE),"#,##0円")&amp;"(B)"&amp;CHAR(10)&amp;"分担契約"&amp;CHAR(10)&amp;VLOOKUP(A30,[7]令和3年度契約状況調査票!$D:$AR,33,FALSE),IF(AND(Q30="○",P30="分担契約"),"分担契約"&amp;CHAR(10)&amp;"契約総額 "&amp;TEXT(VLOOKUP(A30,[7]令和3年度契約状況調査票!$D:$AR,17,FALSE),"#,##0円")&amp;"(B)"&amp;CHAR(10)&amp;VLOOKUP(A30,[7]令和3年度契約状況調査票!$D:$AR,33,FALSE),(IF(P30="分担契約/単価契約","単価契約"&amp;CHAR(10)&amp;"予定調達総額 "&amp;TEXT(VLOOKUP(A30,[7]令和3年度契約状況調査票!$D:$AR,17,FALSE),"#,##0円")&amp;CHAR(10)&amp;"分担契約"&amp;CHAR(10)&amp;VLOOKUP(A30,[7]令和3年度契約状況調査票!$D:$AR,33,FALSE),IF(P30="分担契約","分担契約"&amp;CHAR(10)&amp;"契約総額 "&amp;TEXT(VLOOKUP(A30,[7]令和3年度契約状況調査票!$D:$AR,17,FALSE),"#,##0円")&amp;CHAR(10)&amp;VLOOKUP(A30,[7]令和3年度契約状況調査票!$D:$AR,33,FALSE),IF(P30="単価契約","単価契約"&amp;CHAR(10)&amp;"予定調達総額 "&amp;TEXT(VLOOKUP(A30,[7]令和3年度契約状況調査票!$D:$AR,17,FALSE),"#,##0円")&amp;CHAR(10)&amp;VLOOKUP(A30,[7]令和3年度契約状況調査票!$D:$AR,33,FALSE),VLOOKUP(A30,[7]令和3年度契約状況調査票!$D:$AR,33,FALSE))))))))</f>
        <v/>
      </c>
      <c r="P30" s="19" t="str">
        <f>IF(A30="","",VLOOKUP(A30,[7]令和3年度契約状況調査票!$D:$BY,54,FALSE))</f>
        <v/>
      </c>
      <c r="Q30" s="19" t="str">
        <f>IF(A30="","",IF(VLOOKUP(A30,[7]令和3年度契約状況調査票!$D:$AR,15,FALSE)="他官署で調達手続きを実施のため","×",IF(VLOOKUP(A30,[7]令和3年度契約状況調査票!$D:$AR,22,FALSE)="②同種の他の契約の予定価格を類推されるおそれがあるため公表しない","×","○")))</f>
        <v/>
      </c>
    </row>
    <row r="31" spans="1:17" s="20" customFormat="1" ht="60" customHeight="1">
      <c r="A31" s="21" t="str">
        <f>IF(MAX([7]令和3年度契約状況調査票!D30:D275)&gt;=ROW()-5,ROW()-5,"")</f>
        <v/>
      </c>
      <c r="B31" s="22" t="str">
        <f>IF(A31="","",VLOOKUP(A31,[7]令和3年度契約状況調査票!$D:$AR,6,FALSE))</f>
        <v/>
      </c>
      <c r="C31" s="23" t="str">
        <f>IF(A31="","",VLOOKUP(A31,[7]令和3年度契約状況調査票!$D:$AR,7,FALSE))</f>
        <v/>
      </c>
      <c r="D31" s="24" t="str">
        <f>IF(A31="","",VLOOKUP(A31,[7]令和3年度契約状況調査票!$D:$AR,10,FALSE))</f>
        <v/>
      </c>
      <c r="E31" s="22" t="str">
        <f>IF(A31="","",VLOOKUP(A31,[7]令和3年度契約状況調査票!$D:$AR,11,FALSE))</f>
        <v/>
      </c>
      <c r="F31" s="25" t="str">
        <f>IF(A31="","",VLOOKUP(A31,[7]令和3年度契約状況調査票!$D:$AR,12,FALSE))</f>
        <v/>
      </c>
      <c r="G31" s="26" t="str">
        <f>IF(A31="","",VLOOKUP(A31,[7]令和3年度契約状況調査票!$D:$AR,32,FALSE))</f>
        <v/>
      </c>
      <c r="H31" s="27" t="str">
        <f>IF(A31="","",IF(VLOOKUP(A31,[7]令和3年度契約状況調査票!$D:$AR,15,FALSE)="他官署で調達手続きを実施のため","他官署で調達手続きを実施のため",IF(VLOOKUP(A31,[7]令和3年度契約状況調査票!$D:$AR,22,FALSE)="②同種の他の契約の予定価格を類推されるおそれがあるため公表しない","同種の他の契約の予定価格を類推されるおそれがあるため公表しない",IF(VLOOKUP(A31,[7]令和3年度契約状況調査票!$D:$AR,22,FALSE)="－","－",IF(VLOOKUP(A31,[7]令和3年度契約状況調査票!$D:$AR,8,FALSE)&lt;&gt;"",TEXT(VLOOKUP(A31,[7]令和3年度契約状況調査票!$D:$AR,15,FALSE),"#,##0円")&amp;CHAR(10)&amp;"(A)",VLOOKUP(A31,[7]令和3年度契約状況調査票!$D:$AR,15,FALSE))))))</f>
        <v/>
      </c>
      <c r="I31" s="27" t="str">
        <f>IF(A31="","",VLOOKUP(A31,[7]令和3年度契約状況調査票!$D:$AR,16,FALSE))</f>
        <v/>
      </c>
      <c r="J31" s="28" t="str">
        <f>IF(A31="","",IF(VLOOKUP(A31,[7]令和3年度契約状況調査票!$D:$AR,15,FALSE)="他官署で調達手続きを実施のため","－",IF(VLOOKUP(A31,[7]令和3年度契約状況調査票!$D:$AR,22,FALSE)="②同種の他の契約の予定価格を類推されるおそれがあるため公表しない","－",IF(VLOOKUP(A31,[7]令和3年度契約状況調査票!$D:$AR,22,FALSE)="－","－",IF(VLOOKUP(A31,[7]令和3年度契約状況調査票!$D:$AR,8,FALSE)&lt;&gt;"",TEXT(VLOOKUP(A31,[7]令和3年度契約状況調査票!$D:$AR,18,FALSE),"#.0%")&amp;CHAR(10)&amp;"(B/A×100)",VLOOKUP(A31,[7]令和3年度契約状況調査票!$D:$AR,18,FALSE))))))</f>
        <v/>
      </c>
      <c r="K31" s="29" t="s">
        <v>16</v>
      </c>
      <c r="L31" s="28" t="str">
        <f>IF(A31="","",IF(VLOOKUP(A31,[7]令和3年度契約状況調査票!$D:$AR,28,FALSE)="①公益社団法人","公社",IF(VLOOKUP(A31,[7]令和3年度契約状況調査票!$D:$AR,28,FALSE)="②公益財団法人","公財","")))</f>
        <v/>
      </c>
      <c r="M31" s="28" t="str">
        <f>IF(A31="","",VLOOKUP(A31,[7]令和3年度契約状況調査票!$D:$AR,29,FALSE))</f>
        <v/>
      </c>
      <c r="N31" s="30" t="str">
        <f>IF(A31="","",IF(VLOOKUP(A31,[7]令和3年度契約状況調査票!$D:$AR,29,FALSE)="国所管",VLOOKUP(A31,[7]令和3年度契約状況調査票!$D:$AR,23,FALSE),""))</f>
        <v/>
      </c>
      <c r="O31" s="31" t="str">
        <f>IF(A31="","",IF(AND(Q31="○",P31="分担契約/単価契約"),"単価契約"&amp;CHAR(10)&amp;"予定調達総額 "&amp;TEXT(VLOOKUP(A31,[7]令和3年度契約状況調査票!$D:$AR,17,FALSE),"#,##0円")&amp;"(B)"&amp;CHAR(10)&amp;"分担契約"&amp;CHAR(10)&amp;VLOOKUP(A31,[7]令和3年度契約状況調査票!$D:$AR,33,FALSE),IF(AND(Q31="○",P31="分担契約"),"分担契約"&amp;CHAR(10)&amp;"契約総額 "&amp;TEXT(VLOOKUP(A31,[7]令和3年度契約状況調査票!$D:$AR,17,FALSE),"#,##0円")&amp;"(B)"&amp;CHAR(10)&amp;VLOOKUP(A31,[7]令和3年度契約状況調査票!$D:$AR,33,FALSE),(IF(P31="分担契約/単価契約","単価契約"&amp;CHAR(10)&amp;"予定調達総額 "&amp;TEXT(VLOOKUP(A31,[7]令和3年度契約状況調査票!$D:$AR,17,FALSE),"#,##0円")&amp;CHAR(10)&amp;"分担契約"&amp;CHAR(10)&amp;VLOOKUP(A31,[7]令和3年度契約状況調査票!$D:$AR,33,FALSE),IF(P31="分担契約","分担契約"&amp;CHAR(10)&amp;"契約総額 "&amp;TEXT(VLOOKUP(A31,[7]令和3年度契約状況調査票!$D:$AR,17,FALSE),"#,##0円")&amp;CHAR(10)&amp;VLOOKUP(A31,[7]令和3年度契約状況調査票!$D:$AR,33,FALSE),IF(P31="単価契約","単価契約"&amp;CHAR(10)&amp;"予定調達総額 "&amp;TEXT(VLOOKUP(A31,[7]令和3年度契約状況調査票!$D:$AR,17,FALSE),"#,##0円")&amp;CHAR(10)&amp;VLOOKUP(A31,[7]令和3年度契約状況調査票!$D:$AR,33,FALSE),VLOOKUP(A31,[7]令和3年度契約状況調査票!$D:$AR,33,FALSE))))))))</f>
        <v/>
      </c>
      <c r="P31" s="19" t="str">
        <f>IF(A31="","",VLOOKUP(A31,[7]令和3年度契約状況調査票!$D:$BY,54,FALSE))</f>
        <v/>
      </c>
      <c r="Q31" s="19" t="str">
        <f>IF(A31="","",IF(VLOOKUP(A31,[7]令和3年度契約状況調査票!$D:$AR,15,FALSE)="他官署で調達手続きを実施のため","×",IF(VLOOKUP(A31,[7]令和3年度契約状況調査票!$D:$AR,22,FALSE)="②同種の他の契約の予定価格を類推されるおそれがあるため公表しない","×","○")))</f>
        <v/>
      </c>
    </row>
    <row r="32" spans="1:17" s="20" customFormat="1" ht="60" customHeight="1">
      <c r="A32" s="21" t="str">
        <f>IF(MAX([7]令和3年度契約状況調査票!D31:D276)&gt;=ROW()-5,ROW()-5,"")</f>
        <v/>
      </c>
      <c r="B32" s="22" t="str">
        <f>IF(A32="","",VLOOKUP(A32,[7]令和3年度契約状況調査票!$D:$AR,6,FALSE))</f>
        <v/>
      </c>
      <c r="C32" s="23" t="str">
        <f>IF(A32="","",VLOOKUP(A32,[7]令和3年度契約状況調査票!$D:$AR,7,FALSE))</f>
        <v/>
      </c>
      <c r="D32" s="24" t="str">
        <f>IF(A32="","",VLOOKUP(A32,[7]令和3年度契約状況調査票!$D:$AR,10,FALSE))</f>
        <v/>
      </c>
      <c r="E32" s="22" t="str">
        <f>IF(A32="","",VLOOKUP(A32,[7]令和3年度契約状況調査票!$D:$AR,11,FALSE))</f>
        <v/>
      </c>
      <c r="F32" s="25" t="str">
        <f>IF(A32="","",VLOOKUP(A32,[7]令和3年度契約状況調査票!$D:$AR,12,FALSE))</f>
        <v/>
      </c>
      <c r="G32" s="26" t="str">
        <f>IF(A32="","",VLOOKUP(A32,[7]令和3年度契約状況調査票!$D:$AR,32,FALSE))</f>
        <v/>
      </c>
      <c r="H32" s="27" t="str">
        <f>IF(A32="","",IF(VLOOKUP(A32,[7]令和3年度契約状況調査票!$D:$AR,15,FALSE)="他官署で調達手続きを実施のため","他官署で調達手続きを実施のため",IF(VLOOKUP(A32,[7]令和3年度契約状況調査票!$D:$AR,22,FALSE)="②同種の他の契約の予定価格を類推されるおそれがあるため公表しない","同種の他の契約の予定価格を類推されるおそれがあるため公表しない",IF(VLOOKUP(A32,[7]令和3年度契約状況調査票!$D:$AR,22,FALSE)="－","－",IF(VLOOKUP(A32,[7]令和3年度契約状況調査票!$D:$AR,8,FALSE)&lt;&gt;"",TEXT(VLOOKUP(A32,[7]令和3年度契約状況調査票!$D:$AR,15,FALSE),"#,##0円")&amp;CHAR(10)&amp;"(A)",VLOOKUP(A32,[7]令和3年度契約状況調査票!$D:$AR,15,FALSE))))))</f>
        <v/>
      </c>
      <c r="I32" s="27" t="str">
        <f>IF(A32="","",VLOOKUP(A32,[7]令和3年度契約状況調査票!$D:$AR,16,FALSE))</f>
        <v/>
      </c>
      <c r="J32" s="28" t="str">
        <f>IF(A32="","",IF(VLOOKUP(A32,[7]令和3年度契約状況調査票!$D:$AR,15,FALSE)="他官署で調達手続きを実施のため","－",IF(VLOOKUP(A32,[7]令和3年度契約状況調査票!$D:$AR,22,FALSE)="②同種の他の契約の予定価格を類推されるおそれがあるため公表しない","－",IF(VLOOKUP(A32,[7]令和3年度契約状況調査票!$D:$AR,22,FALSE)="－","－",IF(VLOOKUP(A32,[7]令和3年度契約状況調査票!$D:$AR,8,FALSE)&lt;&gt;"",TEXT(VLOOKUP(A32,[7]令和3年度契約状況調査票!$D:$AR,18,FALSE),"#.0%")&amp;CHAR(10)&amp;"(B/A×100)",VLOOKUP(A32,[7]令和3年度契約状況調査票!$D:$AR,18,FALSE))))))</f>
        <v/>
      </c>
      <c r="K32" s="29" t="s">
        <v>16</v>
      </c>
      <c r="L32" s="28" t="str">
        <f>IF(A32="","",IF(VLOOKUP(A32,[7]令和3年度契約状況調査票!$D:$AR,28,FALSE)="①公益社団法人","公社",IF(VLOOKUP(A32,[7]令和3年度契約状況調査票!$D:$AR,28,FALSE)="②公益財団法人","公財","")))</f>
        <v/>
      </c>
      <c r="M32" s="28" t="str">
        <f>IF(A32="","",VLOOKUP(A32,[7]令和3年度契約状況調査票!$D:$AR,29,FALSE))</f>
        <v/>
      </c>
      <c r="N32" s="30" t="str">
        <f>IF(A32="","",IF(VLOOKUP(A32,[7]令和3年度契約状況調査票!$D:$AR,29,FALSE)="国所管",VLOOKUP(A32,[7]令和3年度契約状況調査票!$D:$AR,23,FALSE),""))</f>
        <v/>
      </c>
      <c r="O32" s="31" t="str">
        <f>IF(A32="","",IF(AND(Q32="○",P32="分担契約/単価契約"),"単価契約"&amp;CHAR(10)&amp;"予定調達総額 "&amp;TEXT(VLOOKUP(A32,[7]令和3年度契約状況調査票!$D:$AR,17,FALSE),"#,##0円")&amp;"(B)"&amp;CHAR(10)&amp;"分担契約"&amp;CHAR(10)&amp;VLOOKUP(A32,[7]令和3年度契約状況調査票!$D:$AR,33,FALSE),IF(AND(Q32="○",P32="分担契約"),"分担契約"&amp;CHAR(10)&amp;"契約総額 "&amp;TEXT(VLOOKUP(A32,[7]令和3年度契約状況調査票!$D:$AR,17,FALSE),"#,##0円")&amp;"(B)"&amp;CHAR(10)&amp;VLOOKUP(A32,[7]令和3年度契約状況調査票!$D:$AR,33,FALSE),(IF(P32="分担契約/単価契約","単価契約"&amp;CHAR(10)&amp;"予定調達総額 "&amp;TEXT(VLOOKUP(A32,[7]令和3年度契約状況調査票!$D:$AR,17,FALSE),"#,##0円")&amp;CHAR(10)&amp;"分担契約"&amp;CHAR(10)&amp;VLOOKUP(A32,[7]令和3年度契約状況調査票!$D:$AR,33,FALSE),IF(P32="分担契約","分担契約"&amp;CHAR(10)&amp;"契約総額 "&amp;TEXT(VLOOKUP(A32,[7]令和3年度契約状況調査票!$D:$AR,17,FALSE),"#,##0円")&amp;CHAR(10)&amp;VLOOKUP(A32,[7]令和3年度契約状況調査票!$D:$AR,33,FALSE),IF(P32="単価契約","単価契約"&amp;CHAR(10)&amp;"予定調達総額 "&amp;TEXT(VLOOKUP(A32,[7]令和3年度契約状況調査票!$D:$AR,17,FALSE),"#,##0円")&amp;CHAR(10)&amp;VLOOKUP(A32,[7]令和3年度契約状況調査票!$D:$AR,33,FALSE),VLOOKUP(A32,[7]令和3年度契約状況調査票!$D:$AR,33,FALSE))))))))</f>
        <v/>
      </c>
      <c r="P32" s="19" t="str">
        <f>IF(A32="","",VLOOKUP(A32,[7]令和3年度契約状況調査票!$D:$BY,54,FALSE))</f>
        <v/>
      </c>
      <c r="Q32" s="19" t="str">
        <f>IF(A32="","",IF(VLOOKUP(A32,[7]令和3年度契約状況調査票!$D:$AR,15,FALSE)="他官署で調達手続きを実施のため","×",IF(VLOOKUP(A32,[7]令和3年度契約状況調査票!$D:$AR,22,FALSE)="②同種の他の契約の予定価格を類推されるおそれがあるため公表しない","×","○")))</f>
        <v/>
      </c>
    </row>
    <row r="33" spans="1:17" s="20" customFormat="1" ht="60" customHeight="1">
      <c r="A33" s="21" t="str">
        <f>IF(MAX([7]令和3年度契約状況調査票!D32:D277)&gt;=ROW()-5,ROW()-5,"")</f>
        <v/>
      </c>
      <c r="B33" s="22" t="str">
        <f>IF(A33="","",VLOOKUP(A33,[7]令和3年度契約状況調査票!$D:$AR,6,FALSE))</f>
        <v/>
      </c>
      <c r="C33" s="23" t="str">
        <f>IF(A33="","",VLOOKUP(A33,[7]令和3年度契約状況調査票!$D:$AR,7,FALSE))</f>
        <v/>
      </c>
      <c r="D33" s="24" t="str">
        <f>IF(A33="","",VLOOKUP(A33,[7]令和3年度契約状況調査票!$D:$AR,10,FALSE))</f>
        <v/>
      </c>
      <c r="E33" s="22" t="str">
        <f>IF(A33="","",VLOOKUP(A33,[7]令和3年度契約状況調査票!$D:$AR,11,FALSE))</f>
        <v/>
      </c>
      <c r="F33" s="25" t="str">
        <f>IF(A33="","",VLOOKUP(A33,[7]令和3年度契約状況調査票!$D:$AR,12,FALSE))</f>
        <v/>
      </c>
      <c r="G33" s="26" t="str">
        <f>IF(A33="","",VLOOKUP(A33,[7]令和3年度契約状況調査票!$D:$AR,32,FALSE))</f>
        <v/>
      </c>
      <c r="H33" s="27" t="str">
        <f>IF(A33="","",IF(VLOOKUP(A33,[7]令和3年度契約状況調査票!$D:$AR,15,FALSE)="他官署で調達手続きを実施のため","他官署で調達手続きを実施のため",IF(VLOOKUP(A33,[7]令和3年度契約状況調査票!$D:$AR,22,FALSE)="②同種の他の契約の予定価格を類推されるおそれがあるため公表しない","同種の他の契約の予定価格を類推されるおそれがあるため公表しない",IF(VLOOKUP(A33,[7]令和3年度契約状況調査票!$D:$AR,22,FALSE)="－","－",IF(VLOOKUP(A33,[7]令和3年度契約状況調査票!$D:$AR,8,FALSE)&lt;&gt;"",TEXT(VLOOKUP(A33,[7]令和3年度契約状況調査票!$D:$AR,15,FALSE),"#,##0円")&amp;CHAR(10)&amp;"(A)",VLOOKUP(A33,[7]令和3年度契約状況調査票!$D:$AR,15,FALSE))))))</f>
        <v/>
      </c>
      <c r="I33" s="27" t="str">
        <f>IF(A33="","",VLOOKUP(A33,[7]令和3年度契約状況調査票!$D:$AR,16,FALSE))</f>
        <v/>
      </c>
      <c r="J33" s="28" t="str">
        <f>IF(A33="","",IF(VLOOKUP(A33,[7]令和3年度契約状況調査票!$D:$AR,15,FALSE)="他官署で調達手続きを実施のため","－",IF(VLOOKUP(A33,[7]令和3年度契約状況調査票!$D:$AR,22,FALSE)="②同種の他の契約の予定価格を類推されるおそれがあるため公表しない","－",IF(VLOOKUP(A33,[7]令和3年度契約状況調査票!$D:$AR,22,FALSE)="－","－",IF(VLOOKUP(A33,[7]令和3年度契約状況調査票!$D:$AR,8,FALSE)&lt;&gt;"",TEXT(VLOOKUP(A33,[7]令和3年度契約状況調査票!$D:$AR,18,FALSE),"#.0%")&amp;CHAR(10)&amp;"(B/A×100)",VLOOKUP(A33,[7]令和3年度契約状況調査票!$D:$AR,18,FALSE))))))</f>
        <v/>
      </c>
      <c r="K33" s="29" t="s">
        <v>16</v>
      </c>
      <c r="L33" s="28" t="str">
        <f>IF(A33="","",IF(VLOOKUP(A33,[7]令和3年度契約状況調査票!$D:$AR,28,FALSE)="①公益社団法人","公社",IF(VLOOKUP(A33,[7]令和3年度契約状況調査票!$D:$AR,28,FALSE)="②公益財団法人","公財","")))</f>
        <v/>
      </c>
      <c r="M33" s="28" t="str">
        <f>IF(A33="","",VLOOKUP(A33,[7]令和3年度契約状況調査票!$D:$AR,29,FALSE))</f>
        <v/>
      </c>
      <c r="N33" s="30" t="str">
        <f>IF(A33="","",IF(VLOOKUP(A33,[7]令和3年度契約状況調査票!$D:$AR,29,FALSE)="国所管",VLOOKUP(A33,[7]令和3年度契約状況調査票!$D:$AR,23,FALSE),""))</f>
        <v/>
      </c>
      <c r="O33" s="31" t="str">
        <f>IF(A33="","",IF(AND(Q33="○",P33="分担契約/単価契約"),"単価契約"&amp;CHAR(10)&amp;"予定調達総額 "&amp;TEXT(VLOOKUP(A33,[7]令和3年度契約状況調査票!$D:$AR,17,FALSE),"#,##0円")&amp;"(B)"&amp;CHAR(10)&amp;"分担契約"&amp;CHAR(10)&amp;VLOOKUP(A33,[7]令和3年度契約状況調査票!$D:$AR,33,FALSE),IF(AND(Q33="○",P33="分担契約"),"分担契約"&amp;CHAR(10)&amp;"契約総額 "&amp;TEXT(VLOOKUP(A33,[7]令和3年度契約状況調査票!$D:$AR,17,FALSE),"#,##0円")&amp;"(B)"&amp;CHAR(10)&amp;VLOOKUP(A33,[7]令和3年度契約状況調査票!$D:$AR,33,FALSE),(IF(P33="分担契約/単価契約","単価契約"&amp;CHAR(10)&amp;"予定調達総額 "&amp;TEXT(VLOOKUP(A33,[7]令和3年度契約状況調査票!$D:$AR,17,FALSE),"#,##0円")&amp;CHAR(10)&amp;"分担契約"&amp;CHAR(10)&amp;VLOOKUP(A33,[7]令和3年度契約状況調査票!$D:$AR,33,FALSE),IF(P33="分担契約","分担契約"&amp;CHAR(10)&amp;"契約総額 "&amp;TEXT(VLOOKUP(A33,[7]令和3年度契約状況調査票!$D:$AR,17,FALSE),"#,##0円")&amp;CHAR(10)&amp;VLOOKUP(A33,[7]令和3年度契約状況調査票!$D:$AR,33,FALSE),IF(P33="単価契約","単価契約"&amp;CHAR(10)&amp;"予定調達総額 "&amp;TEXT(VLOOKUP(A33,[7]令和3年度契約状況調査票!$D:$AR,17,FALSE),"#,##0円")&amp;CHAR(10)&amp;VLOOKUP(A33,[7]令和3年度契約状況調査票!$D:$AR,33,FALSE),VLOOKUP(A33,[7]令和3年度契約状況調査票!$D:$AR,33,FALSE))))))))</f>
        <v/>
      </c>
      <c r="P33" s="19" t="str">
        <f>IF(A33="","",VLOOKUP(A33,[7]令和3年度契約状況調査票!$D:$BY,54,FALSE))</f>
        <v/>
      </c>
      <c r="Q33" s="19" t="str">
        <f>IF(A33="","",IF(VLOOKUP(A33,[7]令和3年度契約状況調査票!$D:$AR,15,FALSE)="他官署で調達手続きを実施のため","×",IF(VLOOKUP(A33,[7]令和3年度契約状況調査票!$D:$AR,22,FALSE)="②同種の他の契約の予定価格を類推されるおそれがあるため公表しない","×","○")))</f>
        <v/>
      </c>
    </row>
    <row r="34" spans="1:17" s="20" customFormat="1" ht="67.5" customHeight="1">
      <c r="A34" s="21" t="str">
        <f>IF(MAX([7]令和3年度契約状況調査票!D33:D278)&gt;=ROW()-5,ROW()-5,"")</f>
        <v/>
      </c>
      <c r="B34" s="22" t="str">
        <f>IF(A34="","",VLOOKUP(A34,[7]令和3年度契約状況調査票!$D:$AR,6,FALSE))</f>
        <v/>
      </c>
      <c r="C34" s="23" t="str">
        <f>IF(A34="","",VLOOKUP(A34,[7]令和3年度契約状況調査票!$D:$AR,7,FALSE))</f>
        <v/>
      </c>
      <c r="D34" s="24" t="str">
        <f>IF(A34="","",VLOOKUP(A34,[7]令和3年度契約状況調査票!$D:$AR,10,FALSE))</f>
        <v/>
      </c>
      <c r="E34" s="22" t="str">
        <f>IF(A34="","",VLOOKUP(A34,[7]令和3年度契約状況調査票!$D:$AR,11,FALSE))</f>
        <v/>
      </c>
      <c r="F34" s="25" t="str">
        <f>IF(A34="","",VLOOKUP(A34,[7]令和3年度契約状況調査票!$D:$AR,12,FALSE))</f>
        <v/>
      </c>
      <c r="G34" s="26" t="str">
        <f>IF(A34="","",VLOOKUP(A34,[7]令和3年度契約状況調査票!$D:$AR,32,FALSE))</f>
        <v/>
      </c>
      <c r="H34" s="27" t="str">
        <f>IF(A34="","",IF(VLOOKUP(A34,[7]令和3年度契約状況調査票!$D:$AR,15,FALSE)="他官署で調達手続きを実施のため","他官署で調達手続きを実施のため",IF(VLOOKUP(A34,[7]令和3年度契約状況調査票!$D:$AR,22,FALSE)="②同種の他の契約の予定価格を類推されるおそれがあるため公表しない","同種の他の契約の予定価格を類推されるおそれがあるため公表しない",IF(VLOOKUP(A34,[7]令和3年度契約状況調査票!$D:$AR,22,FALSE)="－","－",IF(VLOOKUP(A34,[7]令和3年度契約状況調査票!$D:$AR,8,FALSE)&lt;&gt;"",TEXT(VLOOKUP(A34,[7]令和3年度契約状況調査票!$D:$AR,15,FALSE),"#,##0円")&amp;CHAR(10)&amp;"(A)",VLOOKUP(A34,[7]令和3年度契約状況調査票!$D:$AR,15,FALSE))))))</f>
        <v/>
      </c>
      <c r="I34" s="27" t="str">
        <f>IF(A34="","",VLOOKUP(A34,[7]令和3年度契約状況調査票!$D:$AR,16,FALSE))</f>
        <v/>
      </c>
      <c r="J34" s="28" t="str">
        <f>IF(A34="","",IF(VLOOKUP(A34,[7]令和3年度契約状況調査票!$D:$AR,15,FALSE)="他官署で調達手続きを実施のため","－",IF(VLOOKUP(A34,[7]令和3年度契約状況調査票!$D:$AR,22,FALSE)="②同種の他の契約の予定価格を類推されるおそれがあるため公表しない","－",IF(VLOOKUP(A34,[7]令和3年度契約状況調査票!$D:$AR,22,FALSE)="－","－",IF(VLOOKUP(A34,[7]令和3年度契約状況調査票!$D:$AR,8,FALSE)&lt;&gt;"",TEXT(VLOOKUP(A34,[7]令和3年度契約状況調査票!$D:$AR,18,FALSE),"#.0%")&amp;CHAR(10)&amp;"(B/A×100)",VLOOKUP(A34,[7]令和3年度契約状況調査票!$D:$AR,18,FALSE))))))</f>
        <v/>
      </c>
      <c r="K34" s="29" t="s">
        <v>16</v>
      </c>
      <c r="L34" s="28" t="str">
        <f>IF(A34="","",IF(VLOOKUP(A34,[7]令和3年度契約状況調査票!$D:$AR,28,FALSE)="①公益社団法人","公社",IF(VLOOKUP(A34,[7]令和3年度契約状況調査票!$D:$AR,28,FALSE)="②公益財団法人","公財","")))</f>
        <v/>
      </c>
      <c r="M34" s="28" t="str">
        <f>IF(A34="","",VLOOKUP(A34,[7]令和3年度契約状況調査票!$D:$AR,29,FALSE))</f>
        <v/>
      </c>
      <c r="N34" s="30" t="str">
        <f>IF(A34="","",IF(VLOOKUP(A34,[7]令和3年度契約状況調査票!$D:$AR,29,FALSE)="国所管",VLOOKUP(A34,[7]令和3年度契約状況調査票!$D:$AR,23,FALSE),""))</f>
        <v/>
      </c>
      <c r="O34" s="31" t="str">
        <f>IF(A34="","",IF(AND(Q34="○",P34="分担契約/単価契約"),"単価契約"&amp;CHAR(10)&amp;"予定調達総額 "&amp;TEXT(VLOOKUP(A34,[7]令和3年度契約状況調査票!$D:$AR,17,FALSE),"#,##0円")&amp;"(B)"&amp;CHAR(10)&amp;"分担契約"&amp;CHAR(10)&amp;VLOOKUP(A34,[7]令和3年度契約状況調査票!$D:$AR,33,FALSE),IF(AND(Q34="○",P34="分担契約"),"分担契約"&amp;CHAR(10)&amp;"契約総額 "&amp;TEXT(VLOOKUP(A34,[7]令和3年度契約状況調査票!$D:$AR,17,FALSE),"#,##0円")&amp;"(B)"&amp;CHAR(10)&amp;VLOOKUP(A34,[7]令和3年度契約状況調査票!$D:$AR,33,FALSE),(IF(P34="分担契約/単価契約","単価契約"&amp;CHAR(10)&amp;"予定調達総額 "&amp;TEXT(VLOOKUP(A34,[7]令和3年度契約状況調査票!$D:$AR,17,FALSE),"#,##0円")&amp;CHAR(10)&amp;"分担契約"&amp;CHAR(10)&amp;VLOOKUP(A34,[7]令和3年度契約状況調査票!$D:$AR,33,FALSE),IF(P34="分担契約","分担契約"&amp;CHAR(10)&amp;"契約総額 "&amp;TEXT(VLOOKUP(A34,[7]令和3年度契約状況調査票!$D:$AR,17,FALSE),"#,##0円")&amp;CHAR(10)&amp;VLOOKUP(A34,[7]令和3年度契約状況調査票!$D:$AR,33,FALSE),IF(P34="単価契約","単価契約"&amp;CHAR(10)&amp;"予定調達総額 "&amp;TEXT(VLOOKUP(A34,[7]令和3年度契約状況調査票!$D:$AR,17,FALSE),"#,##0円")&amp;CHAR(10)&amp;VLOOKUP(A34,[7]令和3年度契約状況調査票!$D:$AR,33,FALSE),VLOOKUP(A34,[7]令和3年度契約状況調査票!$D:$AR,33,FALSE))))))))</f>
        <v/>
      </c>
      <c r="P34" s="19" t="str">
        <f>IF(A34="","",VLOOKUP(A34,[7]令和3年度契約状況調査票!$D:$BY,54,FALSE))</f>
        <v/>
      </c>
      <c r="Q34" s="19" t="str">
        <f>IF(A34="","",IF(VLOOKUP(A34,[7]令和3年度契約状況調査票!$D:$AR,15,FALSE)="他官署で調達手続きを実施のため","×",IF(VLOOKUP(A34,[7]令和3年度契約状況調査票!$D:$AR,22,FALSE)="②同種の他の契約の予定価格を類推されるおそれがあるため公表しない","×","○")))</f>
        <v/>
      </c>
    </row>
    <row r="35" spans="1:17" s="20" customFormat="1" ht="67.5" customHeight="1">
      <c r="A35" s="21" t="str">
        <f>IF(MAX([7]令和3年度契約状況調査票!D34:D279)&gt;=ROW()-5,ROW()-5,"")</f>
        <v/>
      </c>
      <c r="B35" s="22" t="str">
        <f>IF(A35="","",VLOOKUP(A35,[7]令和3年度契約状況調査票!$D:$AR,6,FALSE))</f>
        <v/>
      </c>
      <c r="C35" s="23" t="str">
        <f>IF(A35="","",VLOOKUP(A35,[7]令和3年度契約状況調査票!$D:$AR,7,FALSE))</f>
        <v/>
      </c>
      <c r="D35" s="24" t="str">
        <f>IF(A35="","",VLOOKUP(A35,[7]令和3年度契約状況調査票!$D:$AR,10,FALSE))</f>
        <v/>
      </c>
      <c r="E35" s="22" t="str">
        <f>IF(A35="","",VLOOKUP(A35,[7]令和3年度契約状況調査票!$D:$AR,11,FALSE))</f>
        <v/>
      </c>
      <c r="F35" s="25" t="str">
        <f>IF(A35="","",VLOOKUP(A35,[7]令和3年度契約状況調査票!$D:$AR,12,FALSE))</f>
        <v/>
      </c>
      <c r="G35" s="26" t="str">
        <f>IF(A35="","",VLOOKUP(A35,[7]令和3年度契約状況調査票!$D:$AR,32,FALSE))</f>
        <v/>
      </c>
      <c r="H35" s="27" t="str">
        <f>IF(A35="","",IF(VLOOKUP(A35,[7]令和3年度契約状況調査票!$D:$AR,15,FALSE)="他官署で調達手続きを実施のため","他官署で調達手続きを実施のため",IF(VLOOKUP(A35,[7]令和3年度契約状況調査票!$D:$AR,22,FALSE)="②同種の他の契約の予定価格を類推されるおそれがあるため公表しない","同種の他の契約の予定価格を類推されるおそれがあるため公表しない",IF(VLOOKUP(A35,[7]令和3年度契約状況調査票!$D:$AR,22,FALSE)="－","－",IF(VLOOKUP(A35,[7]令和3年度契約状況調査票!$D:$AR,8,FALSE)&lt;&gt;"",TEXT(VLOOKUP(A35,[7]令和3年度契約状況調査票!$D:$AR,15,FALSE),"#,##0円")&amp;CHAR(10)&amp;"(A)",VLOOKUP(A35,[7]令和3年度契約状況調査票!$D:$AR,15,FALSE))))))</f>
        <v/>
      </c>
      <c r="I35" s="27" t="str">
        <f>IF(A35="","",VLOOKUP(A35,[7]令和3年度契約状況調査票!$D:$AR,16,FALSE))</f>
        <v/>
      </c>
      <c r="J35" s="28" t="str">
        <f>IF(A35="","",IF(VLOOKUP(A35,[7]令和3年度契約状況調査票!$D:$AR,15,FALSE)="他官署で調達手続きを実施のため","－",IF(VLOOKUP(A35,[7]令和3年度契約状況調査票!$D:$AR,22,FALSE)="②同種の他の契約の予定価格を類推されるおそれがあるため公表しない","－",IF(VLOOKUP(A35,[7]令和3年度契約状況調査票!$D:$AR,22,FALSE)="－","－",IF(VLOOKUP(A35,[7]令和3年度契約状況調査票!$D:$AR,8,FALSE)&lt;&gt;"",TEXT(VLOOKUP(A35,[7]令和3年度契約状況調査票!$D:$AR,18,FALSE),"#.0%")&amp;CHAR(10)&amp;"(B/A×100)",VLOOKUP(A35,[7]令和3年度契約状況調査票!$D:$AR,18,FALSE))))))</f>
        <v/>
      </c>
      <c r="K35" s="29" t="s">
        <v>16</v>
      </c>
      <c r="L35" s="28" t="str">
        <f>IF(A35="","",IF(VLOOKUP(A35,[7]令和3年度契約状況調査票!$D:$AR,28,FALSE)="①公益社団法人","公社",IF(VLOOKUP(A35,[7]令和3年度契約状況調査票!$D:$AR,28,FALSE)="②公益財団法人","公財","")))</f>
        <v/>
      </c>
      <c r="M35" s="28" t="str">
        <f>IF(A35="","",VLOOKUP(A35,[7]令和3年度契約状況調査票!$D:$AR,29,FALSE))</f>
        <v/>
      </c>
      <c r="N35" s="30" t="str">
        <f>IF(A35="","",IF(VLOOKUP(A35,[7]令和3年度契約状況調査票!$D:$AR,29,FALSE)="国所管",VLOOKUP(A35,[7]令和3年度契約状況調査票!$D:$AR,23,FALSE),""))</f>
        <v/>
      </c>
      <c r="O35" s="31" t="str">
        <f>IF(A35="","",IF(AND(Q35="○",P35="分担契約/単価契約"),"単価契約"&amp;CHAR(10)&amp;"予定調達総額 "&amp;TEXT(VLOOKUP(A35,[7]令和3年度契約状況調査票!$D:$AR,17,FALSE),"#,##0円")&amp;"(B)"&amp;CHAR(10)&amp;"分担契約"&amp;CHAR(10)&amp;VLOOKUP(A35,[7]令和3年度契約状況調査票!$D:$AR,33,FALSE),IF(AND(Q35="○",P35="分担契約"),"分担契約"&amp;CHAR(10)&amp;"契約総額 "&amp;TEXT(VLOOKUP(A35,[7]令和3年度契約状況調査票!$D:$AR,17,FALSE),"#,##0円")&amp;"(B)"&amp;CHAR(10)&amp;VLOOKUP(A35,[7]令和3年度契約状況調査票!$D:$AR,33,FALSE),(IF(P35="分担契約/単価契約","単価契約"&amp;CHAR(10)&amp;"予定調達総額 "&amp;TEXT(VLOOKUP(A35,[7]令和3年度契約状況調査票!$D:$AR,17,FALSE),"#,##0円")&amp;CHAR(10)&amp;"分担契約"&amp;CHAR(10)&amp;VLOOKUP(A35,[7]令和3年度契約状況調査票!$D:$AR,33,FALSE),IF(P35="分担契約","分担契約"&amp;CHAR(10)&amp;"契約総額 "&amp;TEXT(VLOOKUP(A35,[7]令和3年度契約状況調査票!$D:$AR,17,FALSE),"#,##0円")&amp;CHAR(10)&amp;VLOOKUP(A35,[7]令和3年度契約状況調査票!$D:$AR,33,FALSE),IF(P35="単価契約","単価契約"&amp;CHAR(10)&amp;"予定調達総額 "&amp;TEXT(VLOOKUP(A35,[7]令和3年度契約状況調査票!$D:$AR,17,FALSE),"#,##0円")&amp;CHAR(10)&amp;VLOOKUP(A35,[7]令和3年度契約状況調査票!$D:$AR,33,FALSE),VLOOKUP(A35,[7]令和3年度契約状況調査票!$D:$AR,33,FALSE))))))))</f>
        <v/>
      </c>
      <c r="P35" s="19" t="str">
        <f>IF(A35="","",VLOOKUP(A35,[7]令和3年度契約状況調査票!$D:$BY,54,FALSE))</f>
        <v/>
      </c>
      <c r="Q35" s="19" t="str">
        <f>IF(A35="","",IF(VLOOKUP(A35,[7]令和3年度契約状況調査票!$D:$AR,15,FALSE)="他官署で調達手続きを実施のため","×",IF(VLOOKUP(A35,[7]令和3年度契約状況調査票!$D:$AR,22,FALSE)="②同種の他の契約の予定価格を類推されるおそれがあるため公表しない","×","○")))</f>
        <v/>
      </c>
    </row>
    <row r="36" spans="1:17" s="20" customFormat="1" ht="67.5" customHeight="1">
      <c r="A36" s="21" t="str">
        <f>IF(MAX([7]令和3年度契約状況調査票!D35:D280)&gt;=ROW()-5,ROW()-5,"")</f>
        <v/>
      </c>
      <c r="B36" s="22" t="str">
        <f>IF(A36="","",VLOOKUP(A36,[7]令和3年度契約状況調査票!$D:$AR,6,FALSE))</f>
        <v/>
      </c>
      <c r="C36" s="23" t="str">
        <f>IF(A36="","",VLOOKUP(A36,[7]令和3年度契約状況調査票!$D:$AR,7,FALSE))</f>
        <v/>
      </c>
      <c r="D36" s="24" t="str">
        <f>IF(A36="","",VLOOKUP(A36,[7]令和3年度契約状況調査票!$D:$AR,10,FALSE))</f>
        <v/>
      </c>
      <c r="E36" s="22" t="str">
        <f>IF(A36="","",VLOOKUP(A36,[7]令和3年度契約状況調査票!$D:$AR,11,FALSE))</f>
        <v/>
      </c>
      <c r="F36" s="25" t="str">
        <f>IF(A36="","",VLOOKUP(A36,[7]令和3年度契約状況調査票!$D:$AR,12,FALSE))</f>
        <v/>
      </c>
      <c r="G36" s="26" t="str">
        <f>IF(A36="","",VLOOKUP(A36,[7]令和3年度契約状況調査票!$D:$AR,32,FALSE))</f>
        <v/>
      </c>
      <c r="H36" s="27" t="str">
        <f>IF(A36="","",IF(VLOOKUP(A36,[7]令和3年度契約状況調査票!$D:$AR,15,FALSE)="他官署で調達手続きを実施のため","他官署で調達手続きを実施のため",IF(VLOOKUP(A36,[7]令和3年度契約状況調査票!$D:$AR,22,FALSE)="②同種の他の契約の予定価格を類推されるおそれがあるため公表しない","同種の他の契約の予定価格を類推されるおそれがあるため公表しない",IF(VLOOKUP(A36,[7]令和3年度契約状況調査票!$D:$AR,22,FALSE)="－","－",IF(VLOOKUP(A36,[7]令和3年度契約状況調査票!$D:$AR,8,FALSE)&lt;&gt;"",TEXT(VLOOKUP(A36,[7]令和3年度契約状況調査票!$D:$AR,15,FALSE),"#,##0円")&amp;CHAR(10)&amp;"(A)",VLOOKUP(A36,[7]令和3年度契約状況調査票!$D:$AR,15,FALSE))))))</f>
        <v/>
      </c>
      <c r="I36" s="27" t="str">
        <f>IF(A36="","",VLOOKUP(A36,[7]令和3年度契約状況調査票!$D:$AR,16,FALSE))</f>
        <v/>
      </c>
      <c r="J36" s="28" t="str">
        <f>IF(A36="","",IF(VLOOKUP(A36,[7]令和3年度契約状況調査票!$D:$AR,15,FALSE)="他官署で調達手続きを実施のため","－",IF(VLOOKUP(A36,[7]令和3年度契約状況調査票!$D:$AR,22,FALSE)="②同種の他の契約の予定価格を類推されるおそれがあるため公表しない","－",IF(VLOOKUP(A36,[7]令和3年度契約状況調査票!$D:$AR,22,FALSE)="－","－",IF(VLOOKUP(A36,[7]令和3年度契約状況調査票!$D:$AR,8,FALSE)&lt;&gt;"",TEXT(VLOOKUP(A36,[7]令和3年度契約状況調査票!$D:$AR,18,FALSE),"#.0%")&amp;CHAR(10)&amp;"(B/A×100)",VLOOKUP(A36,[7]令和3年度契約状況調査票!$D:$AR,18,FALSE))))))</f>
        <v/>
      </c>
      <c r="K36" s="29" t="s">
        <v>16</v>
      </c>
      <c r="L36" s="28" t="str">
        <f>IF(A36="","",IF(VLOOKUP(A36,[7]令和3年度契約状況調査票!$D:$AR,28,FALSE)="①公益社団法人","公社",IF(VLOOKUP(A36,[7]令和3年度契約状況調査票!$D:$AR,28,FALSE)="②公益財団法人","公財","")))</f>
        <v/>
      </c>
      <c r="M36" s="28" t="str">
        <f>IF(A36="","",VLOOKUP(A36,[7]令和3年度契約状況調査票!$D:$AR,29,FALSE))</f>
        <v/>
      </c>
      <c r="N36" s="30" t="str">
        <f>IF(A36="","",IF(VLOOKUP(A36,[7]令和3年度契約状況調査票!$D:$AR,29,FALSE)="国所管",VLOOKUP(A36,[7]令和3年度契約状況調査票!$D:$AR,23,FALSE),""))</f>
        <v/>
      </c>
      <c r="O36" s="31" t="str">
        <f>IF(A36="","",IF(AND(Q36="○",P36="分担契約/単価契約"),"単価契約"&amp;CHAR(10)&amp;"予定調達総額 "&amp;TEXT(VLOOKUP(A36,[7]令和3年度契約状況調査票!$D:$AR,17,FALSE),"#,##0円")&amp;"(B)"&amp;CHAR(10)&amp;"分担契約"&amp;CHAR(10)&amp;VLOOKUP(A36,[7]令和3年度契約状況調査票!$D:$AR,33,FALSE),IF(AND(Q36="○",P36="分担契約"),"分担契約"&amp;CHAR(10)&amp;"契約総額 "&amp;TEXT(VLOOKUP(A36,[7]令和3年度契約状況調査票!$D:$AR,17,FALSE),"#,##0円")&amp;"(B)"&amp;CHAR(10)&amp;VLOOKUP(A36,[7]令和3年度契約状況調査票!$D:$AR,33,FALSE),(IF(P36="分担契約/単価契約","単価契約"&amp;CHAR(10)&amp;"予定調達総額 "&amp;TEXT(VLOOKUP(A36,[7]令和3年度契約状況調査票!$D:$AR,17,FALSE),"#,##0円")&amp;CHAR(10)&amp;"分担契約"&amp;CHAR(10)&amp;VLOOKUP(A36,[7]令和3年度契約状況調査票!$D:$AR,33,FALSE),IF(P36="分担契約","分担契約"&amp;CHAR(10)&amp;"契約総額 "&amp;TEXT(VLOOKUP(A36,[7]令和3年度契約状況調査票!$D:$AR,17,FALSE),"#,##0円")&amp;CHAR(10)&amp;VLOOKUP(A36,[7]令和3年度契約状況調査票!$D:$AR,33,FALSE),IF(P36="単価契約","単価契約"&amp;CHAR(10)&amp;"予定調達総額 "&amp;TEXT(VLOOKUP(A36,[7]令和3年度契約状況調査票!$D:$AR,17,FALSE),"#,##0円")&amp;CHAR(10)&amp;VLOOKUP(A36,[7]令和3年度契約状況調査票!$D:$AR,33,FALSE),VLOOKUP(A36,[7]令和3年度契約状況調査票!$D:$AR,33,FALSE))))))))</f>
        <v/>
      </c>
      <c r="P36" s="19" t="str">
        <f>IF(A36="","",VLOOKUP(A36,[7]令和3年度契約状況調査票!$D:$BY,54,FALSE))</f>
        <v/>
      </c>
      <c r="Q36" s="19" t="str">
        <f>IF(A36="","",IF(VLOOKUP(A36,[7]令和3年度契約状況調査票!$D:$AR,15,FALSE)="他官署で調達手続きを実施のため","×",IF(VLOOKUP(A36,[7]令和3年度契約状況調査票!$D:$AR,22,FALSE)="②同種の他の契約の予定価格を類推されるおそれがあるため公表しない","×","○")))</f>
        <v/>
      </c>
    </row>
    <row r="37" spans="1:17" s="20" customFormat="1" ht="67.5" customHeight="1">
      <c r="A37" s="21" t="str">
        <f>IF(MAX([7]令和3年度契約状況調査票!D36:D281)&gt;=ROW()-5,ROW()-5,"")</f>
        <v/>
      </c>
      <c r="B37" s="22" t="str">
        <f>IF(A37="","",VLOOKUP(A37,[7]令和3年度契約状況調査票!$D:$AR,6,FALSE))</f>
        <v/>
      </c>
      <c r="C37" s="23" t="str">
        <f>IF(A37="","",VLOOKUP(A37,[7]令和3年度契約状況調査票!$D:$AR,7,FALSE))</f>
        <v/>
      </c>
      <c r="D37" s="24" t="str">
        <f>IF(A37="","",VLOOKUP(A37,[7]令和3年度契約状況調査票!$D:$AR,10,FALSE))</f>
        <v/>
      </c>
      <c r="E37" s="22" t="str">
        <f>IF(A37="","",VLOOKUP(A37,[7]令和3年度契約状況調査票!$D:$AR,11,FALSE))</f>
        <v/>
      </c>
      <c r="F37" s="25" t="str">
        <f>IF(A37="","",VLOOKUP(A37,[7]令和3年度契約状況調査票!$D:$AR,12,FALSE))</f>
        <v/>
      </c>
      <c r="G37" s="26" t="str">
        <f>IF(A37="","",VLOOKUP(A37,[7]令和3年度契約状況調査票!$D:$AR,32,FALSE))</f>
        <v/>
      </c>
      <c r="H37" s="27" t="str">
        <f>IF(A37="","",IF(VLOOKUP(A37,[7]令和3年度契約状況調査票!$D:$AR,15,FALSE)="他官署で調達手続きを実施のため","他官署で調達手続きを実施のため",IF(VLOOKUP(A37,[7]令和3年度契約状況調査票!$D:$AR,22,FALSE)="②同種の他の契約の予定価格を類推されるおそれがあるため公表しない","同種の他の契約の予定価格を類推されるおそれがあるため公表しない",IF(VLOOKUP(A37,[7]令和3年度契約状況調査票!$D:$AR,22,FALSE)="－","－",IF(VLOOKUP(A37,[7]令和3年度契約状況調査票!$D:$AR,8,FALSE)&lt;&gt;"",TEXT(VLOOKUP(A37,[7]令和3年度契約状況調査票!$D:$AR,15,FALSE),"#,##0円")&amp;CHAR(10)&amp;"(A)",VLOOKUP(A37,[7]令和3年度契約状況調査票!$D:$AR,15,FALSE))))))</f>
        <v/>
      </c>
      <c r="I37" s="27" t="str">
        <f>IF(A37="","",VLOOKUP(A37,[7]令和3年度契約状況調査票!$D:$AR,16,FALSE))</f>
        <v/>
      </c>
      <c r="J37" s="28" t="str">
        <f>IF(A37="","",IF(VLOOKUP(A37,[7]令和3年度契約状況調査票!$D:$AR,15,FALSE)="他官署で調達手続きを実施のため","－",IF(VLOOKUP(A37,[7]令和3年度契約状況調査票!$D:$AR,22,FALSE)="②同種の他の契約の予定価格を類推されるおそれがあるため公表しない","－",IF(VLOOKUP(A37,[7]令和3年度契約状況調査票!$D:$AR,22,FALSE)="－","－",IF(VLOOKUP(A37,[7]令和3年度契約状況調査票!$D:$AR,8,FALSE)&lt;&gt;"",TEXT(VLOOKUP(A37,[7]令和3年度契約状況調査票!$D:$AR,18,FALSE),"#.0%")&amp;CHAR(10)&amp;"(B/A×100)",VLOOKUP(A37,[7]令和3年度契約状況調査票!$D:$AR,18,FALSE))))))</f>
        <v/>
      </c>
      <c r="K37" s="29" t="s">
        <v>16</v>
      </c>
      <c r="L37" s="28" t="str">
        <f>IF(A37="","",IF(VLOOKUP(A37,[7]令和3年度契約状況調査票!$D:$AR,28,FALSE)="①公益社団法人","公社",IF(VLOOKUP(A37,[7]令和3年度契約状況調査票!$D:$AR,28,FALSE)="②公益財団法人","公財","")))</f>
        <v/>
      </c>
      <c r="M37" s="28" t="str">
        <f>IF(A37="","",VLOOKUP(A37,[7]令和3年度契約状況調査票!$D:$AR,29,FALSE))</f>
        <v/>
      </c>
      <c r="N37" s="30" t="str">
        <f>IF(A37="","",IF(VLOOKUP(A37,[7]令和3年度契約状況調査票!$D:$AR,29,FALSE)="国所管",VLOOKUP(A37,[7]令和3年度契約状況調査票!$D:$AR,23,FALSE),""))</f>
        <v/>
      </c>
      <c r="O37" s="31" t="str">
        <f>IF(A37="","",IF(AND(Q37="○",P37="分担契約/単価契約"),"単価契約"&amp;CHAR(10)&amp;"予定調達総額 "&amp;TEXT(VLOOKUP(A37,[7]令和3年度契約状況調査票!$D:$AR,17,FALSE),"#,##0円")&amp;"(B)"&amp;CHAR(10)&amp;"分担契約"&amp;CHAR(10)&amp;VLOOKUP(A37,[7]令和3年度契約状況調査票!$D:$AR,33,FALSE),IF(AND(Q37="○",P37="分担契約"),"分担契約"&amp;CHAR(10)&amp;"契約総額 "&amp;TEXT(VLOOKUP(A37,[7]令和3年度契約状況調査票!$D:$AR,17,FALSE),"#,##0円")&amp;"(B)"&amp;CHAR(10)&amp;VLOOKUP(A37,[7]令和3年度契約状況調査票!$D:$AR,33,FALSE),(IF(P37="分担契約/単価契約","単価契約"&amp;CHAR(10)&amp;"予定調達総額 "&amp;TEXT(VLOOKUP(A37,[7]令和3年度契約状況調査票!$D:$AR,17,FALSE),"#,##0円")&amp;CHAR(10)&amp;"分担契約"&amp;CHAR(10)&amp;VLOOKUP(A37,[7]令和3年度契約状況調査票!$D:$AR,33,FALSE),IF(P37="分担契約","分担契約"&amp;CHAR(10)&amp;"契約総額 "&amp;TEXT(VLOOKUP(A37,[7]令和3年度契約状況調査票!$D:$AR,17,FALSE),"#,##0円")&amp;CHAR(10)&amp;VLOOKUP(A37,[7]令和3年度契約状況調査票!$D:$AR,33,FALSE),IF(P37="単価契約","単価契約"&amp;CHAR(10)&amp;"予定調達総額 "&amp;TEXT(VLOOKUP(A37,[7]令和3年度契約状況調査票!$D:$AR,17,FALSE),"#,##0円")&amp;CHAR(10)&amp;VLOOKUP(A37,[7]令和3年度契約状況調査票!$D:$AR,33,FALSE),VLOOKUP(A37,[7]令和3年度契約状況調査票!$D:$AR,33,FALSE))))))))</f>
        <v/>
      </c>
      <c r="P37" s="19" t="str">
        <f>IF(A37="","",VLOOKUP(A37,[7]令和3年度契約状況調査票!$D:$BY,54,FALSE))</f>
        <v/>
      </c>
      <c r="Q37" s="19" t="str">
        <f>IF(A37="","",IF(VLOOKUP(A37,[7]令和3年度契約状況調査票!$D:$AR,15,FALSE)="他官署で調達手続きを実施のため","×",IF(VLOOKUP(A37,[7]令和3年度契約状況調査票!$D:$AR,22,FALSE)="②同種の他の契約の予定価格を類推されるおそれがあるため公表しない","×","○")))</f>
        <v/>
      </c>
    </row>
    <row r="38" spans="1:17" s="20" customFormat="1" ht="67.5" customHeight="1">
      <c r="A38" s="21" t="str">
        <f>IF(MAX([7]令和3年度契約状況調査票!D37:D282)&gt;=ROW()-5,ROW()-5,"")</f>
        <v/>
      </c>
      <c r="B38" s="22" t="str">
        <f>IF(A38="","",VLOOKUP(A38,[7]令和3年度契約状況調査票!$D:$AR,6,FALSE))</f>
        <v/>
      </c>
      <c r="C38" s="23" t="str">
        <f>IF(A38="","",VLOOKUP(A38,[7]令和3年度契約状況調査票!$D:$AR,7,FALSE))</f>
        <v/>
      </c>
      <c r="D38" s="24" t="str">
        <f>IF(A38="","",VLOOKUP(A38,[7]令和3年度契約状況調査票!$D:$AR,10,FALSE))</f>
        <v/>
      </c>
      <c r="E38" s="22" t="str">
        <f>IF(A38="","",VLOOKUP(A38,[7]令和3年度契約状況調査票!$D:$AR,11,FALSE))</f>
        <v/>
      </c>
      <c r="F38" s="25" t="str">
        <f>IF(A38="","",VLOOKUP(A38,[7]令和3年度契約状況調査票!$D:$AR,12,FALSE))</f>
        <v/>
      </c>
      <c r="G38" s="26" t="str">
        <f>IF(A38="","",VLOOKUP(A38,[7]令和3年度契約状況調査票!$D:$AR,32,FALSE))</f>
        <v/>
      </c>
      <c r="H38" s="27" t="str">
        <f>IF(A38="","",IF(VLOOKUP(A38,[7]令和3年度契約状況調査票!$D:$AR,15,FALSE)="他官署で調達手続きを実施のため","他官署で調達手続きを実施のため",IF(VLOOKUP(A38,[7]令和3年度契約状況調査票!$D:$AR,22,FALSE)="②同種の他の契約の予定価格を類推されるおそれがあるため公表しない","同種の他の契約の予定価格を類推されるおそれがあるため公表しない",IF(VLOOKUP(A38,[7]令和3年度契約状況調査票!$D:$AR,22,FALSE)="－","－",IF(VLOOKUP(A38,[7]令和3年度契約状況調査票!$D:$AR,8,FALSE)&lt;&gt;"",TEXT(VLOOKUP(A38,[7]令和3年度契約状況調査票!$D:$AR,15,FALSE),"#,##0円")&amp;CHAR(10)&amp;"(A)",VLOOKUP(A38,[7]令和3年度契約状況調査票!$D:$AR,15,FALSE))))))</f>
        <v/>
      </c>
      <c r="I38" s="27" t="str">
        <f>IF(A38="","",VLOOKUP(A38,[7]令和3年度契約状況調査票!$D:$AR,16,FALSE))</f>
        <v/>
      </c>
      <c r="J38" s="28" t="str">
        <f>IF(A38="","",IF(VLOOKUP(A38,[7]令和3年度契約状況調査票!$D:$AR,15,FALSE)="他官署で調達手続きを実施のため","－",IF(VLOOKUP(A38,[7]令和3年度契約状況調査票!$D:$AR,22,FALSE)="②同種の他の契約の予定価格を類推されるおそれがあるため公表しない","－",IF(VLOOKUP(A38,[7]令和3年度契約状況調査票!$D:$AR,22,FALSE)="－","－",IF(VLOOKUP(A38,[7]令和3年度契約状況調査票!$D:$AR,8,FALSE)&lt;&gt;"",TEXT(VLOOKUP(A38,[7]令和3年度契約状況調査票!$D:$AR,18,FALSE),"#.0%")&amp;CHAR(10)&amp;"(B/A×100)",VLOOKUP(A38,[7]令和3年度契約状況調査票!$D:$AR,18,FALSE))))))</f>
        <v/>
      </c>
      <c r="K38" s="29" t="s">
        <v>16</v>
      </c>
      <c r="L38" s="28" t="str">
        <f>IF(A38="","",IF(VLOOKUP(A38,[7]令和3年度契約状況調査票!$D:$AR,28,FALSE)="①公益社団法人","公社",IF(VLOOKUP(A38,[7]令和3年度契約状況調査票!$D:$AR,28,FALSE)="②公益財団法人","公財","")))</f>
        <v/>
      </c>
      <c r="M38" s="28" t="str">
        <f>IF(A38="","",VLOOKUP(A38,[7]令和3年度契約状況調査票!$D:$AR,29,FALSE))</f>
        <v/>
      </c>
      <c r="N38" s="30" t="str">
        <f>IF(A38="","",IF(VLOOKUP(A38,[7]令和3年度契約状況調査票!$D:$AR,29,FALSE)="国所管",VLOOKUP(A38,[7]令和3年度契約状況調査票!$D:$AR,23,FALSE),""))</f>
        <v/>
      </c>
      <c r="O38" s="31" t="str">
        <f>IF(A38="","",IF(AND(Q38="○",P38="分担契約/単価契約"),"単価契約"&amp;CHAR(10)&amp;"予定調達総額 "&amp;TEXT(VLOOKUP(A38,[7]令和3年度契約状況調査票!$D:$AR,17,FALSE),"#,##0円")&amp;"(B)"&amp;CHAR(10)&amp;"分担契約"&amp;CHAR(10)&amp;VLOOKUP(A38,[7]令和3年度契約状況調査票!$D:$AR,33,FALSE),IF(AND(Q38="○",P38="分担契約"),"分担契約"&amp;CHAR(10)&amp;"契約総額 "&amp;TEXT(VLOOKUP(A38,[7]令和3年度契約状況調査票!$D:$AR,17,FALSE),"#,##0円")&amp;"(B)"&amp;CHAR(10)&amp;VLOOKUP(A38,[7]令和3年度契約状況調査票!$D:$AR,33,FALSE),(IF(P38="分担契約/単価契約","単価契約"&amp;CHAR(10)&amp;"予定調達総額 "&amp;TEXT(VLOOKUP(A38,[7]令和3年度契約状況調査票!$D:$AR,17,FALSE),"#,##0円")&amp;CHAR(10)&amp;"分担契約"&amp;CHAR(10)&amp;VLOOKUP(A38,[7]令和3年度契約状況調査票!$D:$AR,33,FALSE),IF(P38="分担契約","分担契約"&amp;CHAR(10)&amp;"契約総額 "&amp;TEXT(VLOOKUP(A38,[7]令和3年度契約状況調査票!$D:$AR,17,FALSE),"#,##0円")&amp;CHAR(10)&amp;VLOOKUP(A38,[7]令和3年度契約状況調査票!$D:$AR,33,FALSE),IF(P38="単価契約","単価契約"&amp;CHAR(10)&amp;"予定調達総額 "&amp;TEXT(VLOOKUP(A38,[7]令和3年度契約状況調査票!$D:$AR,17,FALSE),"#,##0円")&amp;CHAR(10)&amp;VLOOKUP(A38,[7]令和3年度契約状況調査票!$D:$AR,33,FALSE),VLOOKUP(A38,[7]令和3年度契約状況調査票!$D:$AR,33,FALSE))))))))</f>
        <v/>
      </c>
      <c r="P38" s="19" t="str">
        <f>IF(A38="","",VLOOKUP(A38,[7]令和3年度契約状況調査票!$D:$BY,54,FALSE))</f>
        <v/>
      </c>
      <c r="Q38" s="19" t="str">
        <f>IF(A38="","",IF(VLOOKUP(A38,[7]令和3年度契約状況調査票!$D:$AR,15,FALSE)="他官署で調達手続きを実施のため","×",IF(VLOOKUP(A38,[7]令和3年度契約状況調査票!$D:$AR,22,FALSE)="②同種の他の契約の予定価格を類推されるおそれがあるため公表しない","×","○")))</f>
        <v/>
      </c>
    </row>
    <row r="39" spans="1:17" s="20" customFormat="1" ht="67.5" customHeight="1">
      <c r="A39" s="21" t="str">
        <f>IF(MAX([7]令和3年度契約状況調査票!D38:D283)&gt;=ROW()-5,ROW()-5,"")</f>
        <v/>
      </c>
      <c r="B39" s="22" t="str">
        <f>IF(A39="","",VLOOKUP(A39,[7]令和3年度契約状況調査票!$D:$AR,6,FALSE))</f>
        <v/>
      </c>
      <c r="C39" s="23" t="str">
        <f>IF(A39="","",VLOOKUP(A39,[7]令和3年度契約状況調査票!$D:$AR,7,FALSE))</f>
        <v/>
      </c>
      <c r="D39" s="24" t="str">
        <f>IF(A39="","",VLOOKUP(A39,[7]令和3年度契約状況調査票!$D:$AR,10,FALSE))</f>
        <v/>
      </c>
      <c r="E39" s="22" t="str">
        <f>IF(A39="","",VLOOKUP(A39,[7]令和3年度契約状況調査票!$D:$AR,11,FALSE))</f>
        <v/>
      </c>
      <c r="F39" s="25" t="str">
        <f>IF(A39="","",VLOOKUP(A39,[7]令和3年度契約状況調査票!$D:$AR,12,FALSE))</f>
        <v/>
      </c>
      <c r="G39" s="26" t="str">
        <f>IF(A39="","",VLOOKUP(A39,[7]令和3年度契約状況調査票!$D:$AR,32,FALSE))</f>
        <v/>
      </c>
      <c r="H39" s="27" t="str">
        <f>IF(A39="","",IF(VLOOKUP(A39,[7]令和3年度契約状況調査票!$D:$AR,15,FALSE)="他官署で調達手続きを実施のため","他官署で調達手続きを実施のため",IF(VLOOKUP(A39,[7]令和3年度契約状況調査票!$D:$AR,22,FALSE)="②同種の他の契約の予定価格を類推されるおそれがあるため公表しない","同種の他の契約の予定価格を類推されるおそれがあるため公表しない",IF(VLOOKUP(A39,[7]令和3年度契約状況調査票!$D:$AR,22,FALSE)="－","－",IF(VLOOKUP(A39,[7]令和3年度契約状況調査票!$D:$AR,8,FALSE)&lt;&gt;"",TEXT(VLOOKUP(A39,[7]令和3年度契約状況調査票!$D:$AR,15,FALSE),"#,##0円")&amp;CHAR(10)&amp;"(A)",VLOOKUP(A39,[7]令和3年度契約状況調査票!$D:$AR,15,FALSE))))))</f>
        <v/>
      </c>
      <c r="I39" s="27" t="str">
        <f>IF(A39="","",VLOOKUP(A39,[7]令和3年度契約状況調査票!$D:$AR,16,FALSE))</f>
        <v/>
      </c>
      <c r="J39" s="28" t="str">
        <f>IF(A39="","",IF(VLOOKUP(A39,[7]令和3年度契約状況調査票!$D:$AR,15,FALSE)="他官署で調達手続きを実施のため","－",IF(VLOOKUP(A39,[7]令和3年度契約状況調査票!$D:$AR,22,FALSE)="②同種の他の契約の予定価格を類推されるおそれがあるため公表しない","－",IF(VLOOKUP(A39,[7]令和3年度契約状況調査票!$D:$AR,22,FALSE)="－","－",IF(VLOOKUP(A39,[7]令和3年度契約状況調査票!$D:$AR,8,FALSE)&lt;&gt;"",TEXT(VLOOKUP(A39,[7]令和3年度契約状況調査票!$D:$AR,18,FALSE),"#.0%")&amp;CHAR(10)&amp;"(B/A×100)",VLOOKUP(A39,[7]令和3年度契約状況調査票!$D:$AR,18,FALSE))))))</f>
        <v/>
      </c>
      <c r="K39" s="29" t="s">
        <v>16</v>
      </c>
      <c r="L39" s="28" t="str">
        <f>IF(A39="","",IF(VLOOKUP(A39,[7]令和3年度契約状況調査票!$D:$AR,28,FALSE)="①公益社団法人","公社",IF(VLOOKUP(A39,[7]令和3年度契約状況調査票!$D:$AR,28,FALSE)="②公益財団法人","公財","")))</f>
        <v/>
      </c>
      <c r="M39" s="28" t="str">
        <f>IF(A39="","",VLOOKUP(A39,[7]令和3年度契約状況調査票!$D:$AR,29,FALSE))</f>
        <v/>
      </c>
      <c r="N39" s="30" t="str">
        <f>IF(A39="","",IF(VLOOKUP(A39,[7]令和3年度契約状況調査票!$D:$AR,29,FALSE)="国所管",VLOOKUP(A39,[7]令和3年度契約状況調査票!$D:$AR,23,FALSE),""))</f>
        <v/>
      </c>
      <c r="O39" s="31" t="str">
        <f>IF(A39="","",IF(AND(Q39="○",P39="分担契約/単価契約"),"単価契約"&amp;CHAR(10)&amp;"予定調達総額 "&amp;TEXT(VLOOKUP(A39,[7]令和3年度契約状況調査票!$D:$AR,17,FALSE),"#,##0円")&amp;"(B)"&amp;CHAR(10)&amp;"分担契約"&amp;CHAR(10)&amp;VLOOKUP(A39,[7]令和3年度契約状況調査票!$D:$AR,33,FALSE),IF(AND(Q39="○",P39="分担契約"),"分担契約"&amp;CHAR(10)&amp;"契約総額 "&amp;TEXT(VLOOKUP(A39,[7]令和3年度契約状況調査票!$D:$AR,17,FALSE),"#,##0円")&amp;"(B)"&amp;CHAR(10)&amp;VLOOKUP(A39,[7]令和3年度契約状況調査票!$D:$AR,33,FALSE),(IF(P39="分担契約/単価契約","単価契約"&amp;CHAR(10)&amp;"予定調達総額 "&amp;TEXT(VLOOKUP(A39,[7]令和3年度契約状況調査票!$D:$AR,17,FALSE),"#,##0円")&amp;CHAR(10)&amp;"分担契約"&amp;CHAR(10)&amp;VLOOKUP(A39,[7]令和3年度契約状況調査票!$D:$AR,33,FALSE),IF(P39="分担契約","分担契約"&amp;CHAR(10)&amp;"契約総額 "&amp;TEXT(VLOOKUP(A39,[7]令和3年度契約状況調査票!$D:$AR,17,FALSE),"#,##0円")&amp;CHAR(10)&amp;VLOOKUP(A39,[7]令和3年度契約状況調査票!$D:$AR,33,FALSE),IF(P39="単価契約","単価契約"&amp;CHAR(10)&amp;"予定調達総額 "&amp;TEXT(VLOOKUP(A39,[7]令和3年度契約状況調査票!$D:$AR,17,FALSE),"#,##0円")&amp;CHAR(10)&amp;VLOOKUP(A39,[7]令和3年度契約状況調査票!$D:$AR,33,FALSE),VLOOKUP(A39,[7]令和3年度契約状況調査票!$D:$AR,33,FALSE))))))))</f>
        <v/>
      </c>
      <c r="P39" s="19" t="str">
        <f>IF(A39="","",VLOOKUP(A39,[7]令和3年度契約状況調査票!$D:$BY,54,FALSE))</f>
        <v/>
      </c>
      <c r="Q39" s="19" t="str">
        <f>IF(A39="","",IF(VLOOKUP(A39,[7]令和3年度契約状況調査票!$D:$AR,15,FALSE)="他官署で調達手続きを実施のため","×",IF(VLOOKUP(A39,[7]令和3年度契約状況調査票!$D:$AR,22,FALSE)="②同種の他の契約の予定価格を類推されるおそれがあるため公表しない","×","○")))</f>
        <v/>
      </c>
    </row>
    <row r="40" spans="1:17" s="20" customFormat="1" ht="67.5" customHeight="1">
      <c r="A40" s="21" t="str">
        <f>IF(MAX([7]令和3年度契約状況調査票!D39:D284)&gt;=ROW()-5,ROW()-5,"")</f>
        <v/>
      </c>
      <c r="B40" s="22" t="str">
        <f>IF(A40="","",VLOOKUP(A40,[7]令和3年度契約状況調査票!$D:$AR,6,FALSE))</f>
        <v/>
      </c>
      <c r="C40" s="23" t="str">
        <f>IF(A40="","",VLOOKUP(A40,[7]令和3年度契約状況調査票!$D:$AR,7,FALSE))</f>
        <v/>
      </c>
      <c r="D40" s="24" t="str">
        <f>IF(A40="","",VLOOKUP(A40,[7]令和3年度契約状況調査票!$D:$AR,10,FALSE))</f>
        <v/>
      </c>
      <c r="E40" s="22" t="str">
        <f>IF(A40="","",VLOOKUP(A40,[7]令和3年度契約状況調査票!$D:$AR,11,FALSE))</f>
        <v/>
      </c>
      <c r="F40" s="25" t="str">
        <f>IF(A40="","",VLOOKUP(A40,[7]令和3年度契約状況調査票!$D:$AR,12,FALSE))</f>
        <v/>
      </c>
      <c r="G40" s="26" t="str">
        <f>IF(A40="","",VLOOKUP(A40,[7]令和3年度契約状況調査票!$D:$AR,32,FALSE))</f>
        <v/>
      </c>
      <c r="H40" s="27" t="str">
        <f>IF(A40="","",IF(VLOOKUP(A40,[7]令和3年度契約状況調査票!$D:$AR,15,FALSE)="他官署で調達手続きを実施のため","他官署で調達手続きを実施のため",IF(VLOOKUP(A40,[7]令和3年度契約状況調査票!$D:$AR,22,FALSE)="②同種の他の契約の予定価格を類推されるおそれがあるため公表しない","同種の他の契約の予定価格を類推されるおそれがあるため公表しない",IF(VLOOKUP(A40,[7]令和3年度契約状況調査票!$D:$AR,22,FALSE)="－","－",IF(VLOOKUP(A40,[7]令和3年度契約状況調査票!$D:$AR,8,FALSE)&lt;&gt;"",TEXT(VLOOKUP(A40,[7]令和3年度契約状況調査票!$D:$AR,15,FALSE),"#,##0円")&amp;CHAR(10)&amp;"(A)",VLOOKUP(A40,[7]令和3年度契約状況調査票!$D:$AR,15,FALSE))))))</f>
        <v/>
      </c>
      <c r="I40" s="27" t="str">
        <f>IF(A40="","",VLOOKUP(A40,[7]令和3年度契約状況調査票!$D:$AR,16,FALSE))</f>
        <v/>
      </c>
      <c r="J40" s="28" t="str">
        <f>IF(A40="","",IF(VLOOKUP(A40,[7]令和3年度契約状況調査票!$D:$AR,15,FALSE)="他官署で調達手続きを実施のため","－",IF(VLOOKUP(A40,[7]令和3年度契約状況調査票!$D:$AR,22,FALSE)="②同種の他の契約の予定価格を類推されるおそれがあるため公表しない","－",IF(VLOOKUP(A40,[7]令和3年度契約状況調査票!$D:$AR,22,FALSE)="－","－",IF(VLOOKUP(A40,[7]令和3年度契約状況調査票!$D:$AR,8,FALSE)&lt;&gt;"",TEXT(VLOOKUP(A40,[7]令和3年度契約状況調査票!$D:$AR,18,FALSE),"#.0%")&amp;CHAR(10)&amp;"(B/A×100)",VLOOKUP(A40,[7]令和3年度契約状況調査票!$D:$AR,18,FALSE))))))</f>
        <v/>
      </c>
      <c r="K40" s="29" t="s">
        <v>16</v>
      </c>
      <c r="L40" s="28" t="str">
        <f>IF(A40="","",IF(VLOOKUP(A40,[7]令和3年度契約状況調査票!$D:$AR,28,FALSE)="①公益社団法人","公社",IF(VLOOKUP(A40,[7]令和3年度契約状況調査票!$D:$AR,28,FALSE)="②公益財団法人","公財","")))</f>
        <v/>
      </c>
      <c r="M40" s="28" t="str">
        <f>IF(A40="","",VLOOKUP(A40,[7]令和3年度契約状況調査票!$D:$AR,29,FALSE))</f>
        <v/>
      </c>
      <c r="N40" s="30" t="str">
        <f>IF(A40="","",IF(VLOOKUP(A40,[7]令和3年度契約状況調査票!$D:$AR,29,FALSE)="国所管",VLOOKUP(A40,[7]令和3年度契約状況調査票!$D:$AR,23,FALSE),""))</f>
        <v/>
      </c>
      <c r="O40" s="31" t="str">
        <f>IF(A40="","",IF(AND(Q40="○",P40="分担契約/単価契約"),"単価契約"&amp;CHAR(10)&amp;"予定調達総額 "&amp;TEXT(VLOOKUP(A40,[7]令和3年度契約状況調査票!$D:$AR,17,FALSE),"#,##0円")&amp;"(B)"&amp;CHAR(10)&amp;"分担契約"&amp;CHAR(10)&amp;VLOOKUP(A40,[7]令和3年度契約状況調査票!$D:$AR,33,FALSE),IF(AND(Q40="○",P40="分担契約"),"分担契約"&amp;CHAR(10)&amp;"契約総額 "&amp;TEXT(VLOOKUP(A40,[7]令和3年度契約状況調査票!$D:$AR,17,FALSE),"#,##0円")&amp;"(B)"&amp;CHAR(10)&amp;VLOOKUP(A40,[7]令和3年度契約状況調査票!$D:$AR,33,FALSE),(IF(P40="分担契約/単価契約","単価契約"&amp;CHAR(10)&amp;"予定調達総額 "&amp;TEXT(VLOOKUP(A40,[7]令和3年度契約状況調査票!$D:$AR,17,FALSE),"#,##0円")&amp;CHAR(10)&amp;"分担契約"&amp;CHAR(10)&amp;VLOOKUP(A40,[7]令和3年度契約状況調査票!$D:$AR,33,FALSE),IF(P40="分担契約","分担契約"&amp;CHAR(10)&amp;"契約総額 "&amp;TEXT(VLOOKUP(A40,[7]令和3年度契約状況調査票!$D:$AR,17,FALSE),"#,##0円")&amp;CHAR(10)&amp;VLOOKUP(A40,[7]令和3年度契約状況調査票!$D:$AR,33,FALSE),IF(P40="単価契約","単価契約"&amp;CHAR(10)&amp;"予定調達総額 "&amp;TEXT(VLOOKUP(A40,[7]令和3年度契約状況調査票!$D:$AR,17,FALSE),"#,##0円")&amp;CHAR(10)&amp;VLOOKUP(A40,[7]令和3年度契約状況調査票!$D:$AR,33,FALSE),VLOOKUP(A40,[7]令和3年度契約状況調査票!$D:$AR,33,FALSE))))))))</f>
        <v/>
      </c>
      <c r="P40" s="19" t="str">
        <f>IF(A40="","",VLOOKUP(A40,[7]令和3年度契約状況調査票!$D:$BY,54,FALSE))</f>
        <v/>
      </c>
      <c r="Q40" s="19" t="str">
        <f>IF(A40="","",IF(VLOOKUP(A40,[7]令和3年度契約状況調査票!$D:$AR,15,FALSE)="他官署で調達手続きを実施のため","×",IF(VLOOKUP(A40,[7]令和3年度契約状況調査票!$D:$AR,22,FALSE)="②同種の他の契約の予定価格を類推されるおそれがあるため公表しない","×","○")))</f>
        <v/>
      </c>
    </row>
    <row r="41" spans="1:17" s="20" customFormat="1" ht="67.5" customHeight="1">
      <c r="A41" s="21" t="str">
        <f>IF(MAX([7]令和3年度契約状況調査票!D40:D285)&gt;=ROW()-5,ROW()-5,"")</f>
        <v/>
      </c>
      <c r="B41" s="22" t="str">
        <f>IF(A41="","",VLOOKUP(A41,[7]令和3年度契約状況調査票!$D:$AR,6,FALSE))</f>
        <v/>
      </c>
      <c r="C41" s="23" t="str">
        <f>IF(A41="","",VLOOKUP(A41,[7]令和3年度契約状況調査票!$D:$AR,7,FALSE))</f>
        <v/>
      </c>
      <c r="D41" s="24" t="str">
        <f>IF(A41="","",VLOOKUP(A41,[7]令和3年度契約状況調査票!$D:$AR,10,FALSE))</f>
        <v/>
      </c>
      <c r="E41" s="22" t="str">
        <f>IF(A41="","",VLOOKUP(A41,[7]令和3年度契約状況調査票!$D:$AR,11,FALSE))</f>
        <v/>
      </c>
      <c r="F41" s="25" t="str">
        <f>IF(A41="","",VLOOKUP(A41,[7]令和3年度契約状況調査票!$D:$AR,12,FALSE))</f>
        <v/>
      </c>
      <c r="G41" s="26" t="str">
        <f>IF(A41="","",VLOOKUP(A41,[7]令和3年度契約状況調査票!$D:$AR,32,FALSE))</f>
        <v/>
      </c>
      <c r="H41" s="27" t="str">
        <f>IF(A41="","",IF(VLOOKUP(A41,[7]令和3年度契約状況調査票!$D:$AR,15,FALSE)="他官署で調達手続きを実施のため","他官署で調達手続きを実施のため",IF(VLOOKUP(A41,[7]令和3年度契約状況調査票!$D:$AR,22,FALSE)="②同種の他の契約の予定価格を類推されるおそれがあるため公表しない","同種の他の契約の予定価格を類推されるおそれがあるため公表しない",IF(VLOOKUP(A41,[7]令和3年度契約状況調査票!$D:$AR,22,FALSE)="－","－",IF(VLOOKUP(A41,[7]令和3年度契約状況調査票!$D:$AR,8,FALSE)&lt;&gt;"",TEXT(VLOOKUP(A41,[7]令和3年度契約状況調査票!$D:$AR,15,FALSE),"#,##0円")&amp;CHAR(10)&amp;"(A)",VLOOKUP(A41,[7]令和3年度契約状況調査票!$D:$AR,15,FALSE))))))</f>
        <v/>
      </c>
      <c r="I41" s="27" t="str">
        <f>IF(A41="","",VLOOKUP(A41,[7]令和3年度契約状況調査票!$D:$AR,16,FALSE))</f>
        <v/>
      </c>
      <c r="J41" s="28" t="str">
        <f>IF(A41="","",IF(VLOOKUP(A41,[7]令和3年度契約状況調査票!$D:$AR,15,FALSE)="他官署で調達手続きを実施のため","－",IF(VLOOKUP(A41,[7]令和3年度契約状況調査票!$D:$AR,22,FALSE)="②同種の他の契約の予定価格を類推されるおそれがあるため公表しない","－",IF(VLOOKUP(A41,[7]令和3年度契約状況調査票!$D:$AR,22,FALSE)="－","－",IF(VLOOKUP(A41,[7]令和3年度契約状況調査票!$D:$AR,8,FALSE)&lt;&gt;"",TEXT(VLOOKUP(A41,[7]令和3年度契約状況調査票!$D:$AR,18,FALSE),"#.0%")&amp;CHAR(10)&amp;"(B/A×100)",VLOOKUP(A41,[7]令和3年度契約状況調査票!$D:$AR,18,FALSE))))))</f>
        <v/>
      </c>
      <c r="K41" s="29" t="s">
        <v>16</v>
      </c>
      <c r="L41" s="28" t="str">
        <f>IF(A41="","",IF(VLOOKUP(A41,[7]令和3年度契約状況調査票!$D:$AR,28,FALSE)="①公益社団法人","公社",IF(VLOOKUP(A41,[7]令和3年度契約状況調査票!$D:$AR,28,FALSE)="②公益財団法人","公財","")))</f>
        <v/>
      </c>
      <c r="M41" s="28" t="str">
        <f>IF(A41="","",VLOOKUP(A41,[7]令和3年度契約状況調査票!$D:$AR,29,FALSE))</f>
        <v/>
      </c>
      <c r="N41" s="30" t="str">
        <f>IF(A41="","",IF(VLOOKUP(A41,[7]令和3年度契約状況調査票!$D:$AR,29,FALSE)="国所管",VLOOKUP(A41,[7]令和3年度契約状況調査票!$D:$AR,23,FALSE),""))</f>
        <v/>
      </c>
      <c r="O41" s="31" t="str">
        <f>IF(A41="","",IF(AND(Q41="○",P41="分担契約/単価契約"),"単価契約"&amp;CHAR(10)&amp;"予定調達総額 "&amp;TEXT(VLOOKUP(A41,[7]令和3年度契約状況調査票!$D:$AR,17,FALSE),"#,##0円")&amp;"(B)"&amp;CHAR(10)&amp;"分担契約"&amp;CHAR(10)&amp;VLOOKUP(A41,[7]令和3年度契約状況調査票!$D:$AR,33,FALSE),IF(AND(Q41="○",P41="分担契約"),"分担契約"&amp;CHAR(10)&amp;"契約総額 "&amp;TEXT(VLOOKUP(A41,[7]令和3年度契約状況調査票!$D:$AR,17,FALSE),"#,##0円")&amp;"(B)"&amp;CHAR(10)&amp;VLOOKUP(A41,[7]令和3年度契約状況調査票!$D:$AR,33,FALSE),(IF(P41="分担契約/単価契約","単価契約"&amp;CHAR(10)&amp;"予定調達総額 "&amp;TEXT(VLOOKUP(A41,[7]令和3年度契約状況調査票!$D:$AR,17,FALSE),"#,##0円")&amp;CHAR(10)&amp;"分担契約"&amp;CHAR(10)&amp;VLOOKUP(A41,[7]令和3年度契約状況調査票!$D:$AR,33,FALSE),IF(P41="分担契約","分担契約"&amp;CHAR(10)&amp;"契約総額 "&amp;TEXT(VLOOKUP(A41,[7]令和3年度契約状況調査票!$D:$AR,17,FALSE),"#,##0円")&amp;CHAR(10)&amp;VLOOKUP(A41,[7]令和3年度契約状況調査票!$D:$AR,33,FALSE),IF(P41="単価契約","単価契約"&amp;CHAR(10)&amp;"予定調達総額 "&amp;TEXT(VLOOKUP(A41,[7]令和3年度契約状況調査票!$D:$AR,17,FALSE),"#,##0円")&amp;CHAR(10)&amp;VLOOKUP(A41,[7]令和3年度契約状況調査票!$D:$AR,33,FALSE),VLOOKUP(A41,[7]令和3年度契約状況調査票!$D:$AR,33,FALSE))))))))</f>
        <v/>
      </c>
      <c r="P41" s="19" t="str">
        <f>IF(A41="","",VLOOKUP(A41,[7]令和3年度契約状況調査票!$D:$BY,54,FALSE))</f>
        <v/>
      </c>
      <c r="Q41" s="19" t="str">
        <f>IF(A41="","",IF(VLOOKUP(A41,[7]令和3年度契約状況調査票!$D:$AR,15,FALSE)="他官署で調達手続きを実施のため","×",IF(VLOOKUP(A41,[7]令和3年度契約状況調査票!$D:$AR,22,FALSE)="②同種の他の契約の予定価格を類推されるおそれがあるため公表しない","×","○")))</f>
        <v/>
      </c>
    </row>
    <row r="42" spans="1:17" s="20" customFormat="1" ht="67.5" customHeight="1">
      <c r="A42" s="21" t="str">
        <f>IF(MAX([7]令和3年度契約状況調査票!D41:D286)&gt;=ROW()-5,ROW()-5,"")</f>
        <v/>
      </c>
      <c r="B42" s="22" t="str">
        <f>IF(A42="","",VLOOKUP(A42,[7]令和3年度契約状況調査票!$D:$AR,6,FALSE))</f>
        <v/>
      </c>
      <c r="C42" s="23" t="str">
        <f>IF(A42="","",VLOOKUP(A42,[7]令和3年度契約状況調査票!$D:$AR,7,FALSE))</f>
        <v/>
      </c>
      <c r="D42" s="24" t="str">
        <f>IF(A42="","",VLOOKUP(A42,[7]令和3年度契約状況調査票!$D:$AR,10,FALSE))</f>
        <v/>
      </c>
      <c r="E42" s="22" t="str">
        <f>IF(A42="","",VLOOKUP(A42,[7]令和3年度契約状況調査票!$D:$AR,11,FALSE))</f>
        <v/>
      </c>
      <c r="F42" s="25" t="str">
        <f>IF(A42="","",VLOOKUP(A42,[7]令和3年度契約状況調査票!$D:$AR,12,FALSE))</f>
        <v/>
      </c>
      <c r="G42" s="26" t="str">
        <f>IF(A42="","",VLOOKUP(A42,[7]令和3年度契約状況調査票!$D:$AR,32,FALSE))</f>
        <v/>
      </c>
      <c r="H42" s="27" t="str">
        <f>IF(A42="","",IF(VLOOKUP(A42,[7]令和3年度契約状況調査票!$D:$AR,15,FALSE)="他官署で調達手続きを実施のため","他官署で調達手続きを実施のため",IF(VLOOKUP(A42,[7]令和3年度契約状況調査票!$D:$AR,22,FALSE)="②同種の他の契約の予定価格を類推されるおそれがあるため公表しない","同種の他の契約の予定価格を類推されるおそれがあるため公表しない",IF(VLOOKUP(A42,[7]令和3年度契約状況調査票!$D:$AR,22,FALSE)="－","－",IF(VLOOKUP(A42,[7]令和3年度契約状況調査票!$D:$AR,8,FALSE)&lt;&gt;"",TEXT(VLOOKUP(A42,[7]令和3年度契約状況調査票!$D:$AR,15,FALSE),"#,##0円")&amp;CHAR(10)&amp;"(A)",VLOOKUP(A42,[7]令和3年度契約状況調査票!$D:$AR,15,FALSE))))))</f>
        <v/>
      </c>
      <c r="I42" s="27" t="str">
        <f>IF(A42="","",VLOOKUP(A42,[7]令和3年度契約状況調査票!$D:$AR,16,FALSE))</f>
        <v/>
      </c>
      <c r="J42" s="28" t="str">
        <f>IF(A42="","",IF(VLOOKUP(A42,[7]令和3年度契約状況調査票!$D:$AR,15,FALSE)="他官署で調達手続きを実施のため","－",IF(VLOOKUP(A42,[7]令和3年度契約状況調査票!$D:$AR,22,FALSE)="②同種の他の契約の予定価格を類推されるおそれがあるため公表しない","－",IF(VLOOKUP(A42,[7]令和3年度契約状況調査票!$D:$AR,22,FALSE)="－","－",IF(VLOOKUP(A42,[7]令和3年度契約状況調査票!$D:$AR,8,FALSE)&lt;&gt;"",TEXT(VLOOKUP(A42,[7]令和3年度契約状況調査票!$D:$AR,18,FALSE),"#.0%")&amp;CHAR(10)&amp;"(B/A×100)",VLOOKUP(A42,[7]令和3年度契約状況調査票!$D:$AR,18,FALSE))))))</f>
        <v/>
      </c>
      <c r="K42" s="29" t="s">
        <v>16</v>
      </c>
      <c r="L42" s="28" t="str">
        <f>IF(A42="","",IF(VLOOKUP(A42,[7]令和3年度契約状況調査票!$D:$AR,28,FALSE)="①公益社団法人","公社",IF(VLOOKUP(A42,[7]令和3年度契約状況調査票!$D:$AR,28,FALSE)="②公益財団法人","公財","")))</f>
        <v/>
      </c>
      <c r="M42" s="28" t="str">
        <f>IF(A42="","",VLOOKUP(A42,[7]令和3年度契約状況調査票!$D:$AR,29,FALSE))</f>
        <v/>
      </c>
      <c r="N42" s="30" t="str">
        <f>IF(A42="","",IF(VLOOKUP(A42,[7]令和3年度契約状況調査票!$D:$AR,29,FALSE)="国所管",VLOOKUP(A42,[7]令和3年度契約状況調査票!$D:$AR,23,FALSE),""))</f>
        <v/>
      </c>
      <c r="O42" s="31" t="str">
        <f>IF(A42="","",IF(AND(Q42="○",P42="分担契約/単価契約"),"単価契約"&amp;CHAR(10)&amp;"予定調達総額 "&amp;TEXT(VLOOKUP(A42,[7]令和3年度契約状況調査票!$D:$AR,17,FALSE),"#,##0円")&amp;"(B)"&amp;CHAR(10)&amp;"分担契約"&amp;CHAR(10)&amp;VLOOKUP(A42,[7]令和3年度契約状況調査票!$D:$AR,33,FALSE),IF(AND(Q42="○",P42="分担契約"),"分担契約"&amp;CHAR(10)&amp;"契約総額 "&amp;TEXT(VLOOKUP(A42,[7]令和3年度契約状況調査票!$D:$AR,17,FALSE),"#,##0円")&amp;"(B)"&amp;CHAR(10)&amp;VLOOKUP(A42,[7]令和3年度契約状況調査票!$D:$AR,33,FALSE),(IF(P42="分担契約/単価契約","単価契約"&amp;CHAR(10)&amp;"予定調達総額 "&amp;TEXT(VLOOKUP(A42,[7]令和3年度契約状況調査票!$D:$AR,17,FALSE),"#,##0円")&amp;CHAR(10)&amp;"分担契約"&amp;CHAR(10)&amp;VLOOKUP(A42,[7]令和3年度契約状況調査票!$D:$AR,33,FALSE),IF(P42="分担契約","分担契約"&amp;CHAR(10)&amp;"契約総額 "&amp;TEXT(VLOOKUP(A42,[7]令和3年度契約状況調査票!$D:$AR,17,FALSE),"#,##0円")&amp;CHAR(10)&amp;VLOOKUP(A42,[7]令和3年度契約状況調査票!$D:$AR,33,FALSE),IF(P42="単価契約","単価契約"&amp;CHAR(10)&amp;"予定調達総額 "&amp;TEXT(VLOOKUP(A42,[7]令和3年度契約状況調査票!$D:$AR,17,FALSE),"#,##0円")&amp;CHAR(10)&amp;VLOOKUP(A42,[7]令和3年度契約状況調査票!$D:$AR,33,FALSE),VLOOKUP(A42,[7]令和3年度契約状況調査票!$D:$AR,33,FALSE))))))))</f>
        <v/>
      </c>
      <c r="P42" s="19" t="str">
        <f>IF(A42="","",VLOOKUP(A42,[7]令和3年度契約状況調査票!$D:$BY,54,FALSE))</f>
        <v/>
      </c>
      <c r="Q42" s="19" t="str">
        <f>IF(A42="","",IF(VLOOKUP(A42,[7]令和3年度契約状況調査票!$D:$AR,15,FALSE)="他官署で調達手続きを実施のため","×",IF(VLOOKUP(A42,[7]令和3年度契約状況調査票!$D:$AR,22,FALSE)="②同種の他の契約の予定価格を類推されるおそれがあるため公表しない","×","○")))</f>
        <v/>
      </c>
    </row>
    <row r="43" spans="1:17" s="20" customFormat="1" ht="67.5" customHeight="1">
      <c r="A43" s="21" t="str">
        <f>IF(MAX([7]令和3年度契約状況調査票!D42:D287)&gt;=ROW()-5,ROW()-5,"")</f>
        <v/>
      </c>
      <c r="B43" s="22" t="str">
        <f>IF(A43="","",VLOOKUP(A43,[7]令和3年度契約状況調査票!$D:$AR,6,FALSE))</f>
        <v/>
      </c>
      <c r="C43" s="23" t="str">
        <f>IF(A43="","",VLOOKUP(A43,[7]令和3年度契約状況調査票!$D:$AR,7,FALSE))</f>
        <v/>
      </c>
      <c r="D43" s="24" t="str">
        <f>IF(A43="","",VLOOKUP(A43,[7]令和3年度契約状況調査票!$D:$AR,10,FALSE))</f>
        <v/>
      </c>
      <c r="E43" s="22" t="str">
        <f>IF(A43="","",VLOOKUP(A43,[7]令和3年度契約状況調査票!$D:$AR,11,FALSE))</f>
        <v/>
      </c>
      <c r="F43" s="25" t="str">
        <f>IF(A43="","",VLOOKUP(A43,[7]令和3年度契約状況調査票!$D:$AR,12,FALSE))</f>
        <v/>
      </c>
      <c r="G43" s="26" t="str">
        <f>IF(A43="","",VLOOKUP(A43,[7]令和3年度契約状況調査票!$D:$AR,32,FALSE))</f>
        <v/>
      </c>
      <c r="H43" s="27" t="str">
        <f>IF(A43="","",IF(VLOOKUP(A43,[7]令和3年度契約状況調査票!$D:$AR,15,FALSE)="他官署で調達手続きを実施のため","他官署で調達手続きを実施のため",IF(VLOOKUP(A43,[7]令和3年度契約状況調査票!$D:$AR,22,FALSE)="②同種の他の契約の予定価格を類推されるおそれがあるため公表しない","同種の他の契約の予定価格を類推されるおそれがあるため公表しない",IF(VLOOKUP(A43,[7]令和3年度契約状況調査票!$D:$AR,22,FALSE)="－","－",IF(VLOOKUP(A43,[7]令和3年度契約状況調査票!$D:$AR,8,FALSE)&lt;&gt;"",TEXT(VLOOKUP(A43,[7]令和3年度契約状況調査票!$D:$AR,15,FALSE),"#,##0円")&amp;CHAR(10)&amp;"(A)",VLOOKUP(A43,[7]令和3年度契約状況調査票!$D:$AR,15,FALSE))))))</f>
        <v/>
      </c>
      <c r="I43" s="27" t="str">
        <f>IF(A43="","",VLOOKUP(A43,[7]令和3年度契約状況調査票!$D:$AR,16,FALSE))</f>
        <v/>
      </c>
      <c r="J43" s="28" t="str">
        <f>IF(A43="","",IF(VLOOKUP(A43,[7]令和3年度契約状況調査票!$D:$AR,15,FALSE)="他官署で調達手続きを実施のため","－",IF(VLOOKUP(A43,[7]令和3年度契約状況調査票!$D:$AR,22,FALSE)="②同種の他の契約の予定価格を類推されるおそれがあるため公表しない","－",IF(VLOOKUP(A43,[7]令和3年度契約状況調査票!$D:$AR,22,FALSE)="－","－",IF(VLOOKUP(A43,[7]令和3年度契約状況調査票!$D:$AR,8,FALSE)&lt;&gt;"",TEXT(VLOOKUP(A43,[7]令和3年度契約状況調査票!$D:$AR,18,FALSE),"#.0%")&amp;CHAR(10)&amp;"(B/A×100)",VLOOKUP(A43,[7]令和3年度契約状況調査票!$D:$AR,18,FALSE))))))</f>
        <v/>
      </c>
      <c r="K43" s="29" t="s">
        <v>16</v>
      </c>
      <c r="L43" s="28" t="str">
        <f>IF(A43="","",IF(VLOOKUP(A43,[7]令和3年度契約状況調査票!$D:$AR,28,FALSE)="①公益社団法人","公社",IF(VLOOKUP(A43,[7]令和3年度契約状況調査票!$D:$AR,28,FALSE)="②公益財団法人","公財","")))</f>
        <v/>
      </c>
      <c r="M43" s="28" t="str">
        <f>IF(A43="","",VLOOKUP(A43,[7]令和3年度契約状況調査票!$D:$AR,29,FALSE))</f>
        <v/>
      </c>
      <c r="N43" s="30" t="str">
        <f>IF(A43="","",IF(VLOOKUP(A43,[7]令和3年度契約状況調査票!$D:$AR,29,FALSE)="国所管",VLOOKUP(A43,[7]令和3年度契約状況調査票!$D:$AR,23,FALSE),""))</f>
        <v/>
      </c>
      <c r="O43" s="31" t="str">
        <f>IF(A43="","",IF(AND(Q43="○",P43="分担契約/単価契約"),"単価契約"&amp;CHAR(10)&amp;"予定調達総額 "&amp;TEXT(VLOOKUP(A43,[7]令和3年度契約状況調査票!$D:$AR,17,FALSE),"#,##0円")&amp;"(B)"&amp;CHAR(10)&amp;"分担契約"&amp;CHAR(10)&amp;VLOOKUP(A43,[7]令和3年度契約状況調査票!$D:$AR,33,FALSE),IF(AND(Q43="○",P43="分担契約"),"分担契約"&amp;CHAR(10)&amp;"契約総額 "&amp;TEXT(VLOOKUP(A43,[7]令和3年度契約状況調査票!$D:$AR,17,FALSE),"#,##0円")&amp;"(B)"&amp;CHAR(10)&amp;VLOOKUP(A43,[7]令和3年度契約状況調査票!$D:$AR,33,FALSE),(IF(P43="分担契約/単価契約","単価契約"&amp;CHAR(10)&amp;"予定調達総額 "&amp;TEXT(VLOOKUP(A43,[7]令和3年度契約状況調査票!$D:$AR,17,FALSE),"#,##0円")&amp;CHAR(10)&amp;"分担契約"&amp;CHAR(10)&amp;VLOOKUP(A43,[7]令和3年度契約状況調査票!$D:$AR,33,FALSE),IF(P43="分担契約","分担契約"&amp;CHAR(10)&amp;"契約総額 "&amp;TEXT(VLOOKUP(A43,[7]令和3年度契約状況調査票!$D:$AR,17,FALSE),"#,##0円")&amp;CHAR(10)&amp;VLOOKUP(A43,[7]令和3年度契約状況調査票!$D:$AR,33,FALSE),IF(P43="単価契約","単価契約"&amp;CHAR(10)&amp;"予定調達総額 "&amp;TEXT(VLOOKUP(A43,[7]令和3年度契約状況調査票!$D:$AR,17,FALSE),"#,##0円")&amp;CHAR(10)&amp;VLOOKUP(A43,[7]令和3年度契約状況調査票!$D:$AR,33,FALSE),VLOOKUP(A43,[7]令和3年度契約状況調査票!$D:$AR,33,FALSE))))))))</f>
        <v/>
      </c>
      <c r="P43" s="19" t="str">
        <f>IF(A43="","",VLOOKUP(A43,[7]令和3年度契約状況調査票!$D:$BY,54,FALSE))</f>
        <v/>
      </c>
      <c r="Q43" s="19" t="str">
        <f>IF(A43="","",IF(VLOOKUP(A43,[7]令和3年度契約状況調査票!$D:$AR,15,FALSE)="他官署で調達手続きを実施のため","×",IF(VLOOKUP(A43,[7]令和3年度契約状況調査票!$D:$AR,22,FALSE)="②同種の他の契約の予定価格を類推されるおそれがあるため公表しない","×","○")))</f>
        <v/>
      </c>
    </row>
    <row r="44" spans="1:17" s="20" customFormat="1" ht="67.5" customHeight="1">
      <c r="A44" s="21" t="str">
        <f>IF(MAX([7]令和3年度契約状況調査票!D43:D288)&gt;=ROW()-5,ROW()-5,"")</f>
        <v/>
      </c>
      <c r="B44" s="22" t="str">
        <f>IF(A44="","",VLOOKUP(A44,[7]令和3年度契約状況調査票!$D:$AR,6,FALSE))</f>
        <v/>
      </c>
      <c r="C44" s="23" t="str">
        <f>IF(A44="","",VLOOKUP(A44,[7]令和3年度契約状況調査票!$D:$AR,7,FALSE))</f>
        <v/>
      </c>
      <c r="D44" s="24" t="str">
        <f>IF(A44="","",VLOOKUP(A44,[7]令和3年度契約状況調査票!$D:$AR,10,FALSE))</f>
        <v/>
      </c>
      <c r="E44" s="22" t="str">
        <f>IF(A44="","",VLOOKUP(A44,[7]令和3年度契約状況調査票!$D:$AR,11,FALSE))</f>
        <v/>
      </c>
      <c r="F44" s="25" t="str">
        <f>IF(A44="","",VLOOKUP(A44,[7]令和3年度契約状況調査票!$D:$AR,12,FALSE))</f>
        <v/>
      </c>
      <c r="G44" s="26" t="str">
        <f>IF(A44="","",VLOOKUP(A44,[7]令和3年度契約状況調査票!$D:$AR,32,FALSE))</f>
        <v/>
      </c>
      <c r="H44" s="27" t="str">
        <f>IF(A44="","",IF(VLOOKUP(A44,[7]令和3年度契約状況調査票!$D:$AR,15,FALSE)="他官署で調達手続きを実施のため","他官署で調達手続きを実施のため",IF(VLOOKUP(A44,[7]令和3年度契約状況調査票!$D:$AR,22,FALSE)="②同種の他の契約の予定価格を類推されるおそれがあるため公表しない","同種の他の契約の予定価格を類推されるおそれがあるため公表しない",IF(VLOOKUP(A44,[7]令和3年度契約状況調査票!$D:$AR,22,FALSE)="－","－",IF(VLOOKUP(A44,[7]令和3年度契約状況調査票!$D:$AR,8,FALSE)&lt;&gt;"",TEXT(VLOOKUP(A44,[7]令和3年度契約状況調査票!$D:$AR,15,FALSE),"#,##0円")&amp;CHAR(10)&amp;"(A)",VLOOKUP(A44,[7]令和3年度契約状況調査票!$D:$AR,15,FALSE))))))</f>
        <v/>
      </c>
      <c r="I44" s="27" t="str">
        <f>IF(A44="","",VLOOKUP(A44,[7]令和3年度契約状況調査票!$D:$AR,16,FALSE))</f>
        <v/>
      </c>
      <c r="J44" s="28" t="str">
        <f>IF(A44="","",IF(VLOOKUP(A44,[7]令和3年度契約状況調査票!$D:$AR,15,FALSE)="他官署で調達手続きを実施のため","－",IF(VLOOKUP(A44,[7]令和3年度契約状況調査票!$D:$AR,22,FALSE)="②同種の他の契約の予定価格を類推されるおそれがあるため公表しない","－",IF(VLOOKUP(A44,[7]令和3年度契約状況調査票!$D:$AR,22,FALSE)="－","－",IF(VLOOKUP(A44,[7]令和3年度契約状況調査票!$D:$AR,8,FALSE)&lt;&gt;"",TEXT(VLOOKUP(A44,[7]令和3年度契約状況調査票!$D:$AR,18,FALSE),"#.0%")&amp;CHAR(10)&amp;"(B/A×100)",VLOOKUP(A44,[7]令和3年度契約状況調査票!$D:$AR,18,FALSE))))))</f>
        <v/>
      </c>
      <c r="K44" s="29" t="s">
        <v>16</v>
      </c>
      <c r="L44" s="28" t="str">
        <f>IF(A44="","",IF(VLOOKUP(A44,[7]令和3年度契約状況調査票!$D:$AR,28,FALSE)="①公益社団法人","公社",IF(VLOOKUP(A44,[7]令和3年度契約状況調査票!$D:$AR,28,FALSE)="②公益財団法人","公財","")))</f>
        <v/>
      </c>
      <c r="M44" s="28" t="str">
        <f>IF(A44="","",VLOOKUP(A44,[7]令和3年度契約状況調査票!$D:$AR,29,FALSE))</f>
        <v/>
      </c>
      <c r="N44" s="30" t="str">
        <f>IF(A44="","",IF(VLOOKUP(A44,[7]令和3年度契約状況調査票!$D:$AR,29,FALSE)="国所管",VLOOKUP(A44,[7]令和3年度契約状況調査票!$D:$AR,23,FALSE),""))</f>
        <v/>
      </c>
      <c r="O44" s="31" t="str">
        <f>IF(A44="","",IF(AND(Q44="○",P44="分担契約/単価契約"),"単価契約"&amp;CHAR(10)&amp;"予定調達総額 "&amp;TEXT(VLOOKUP(A44,[7]令和3年度契約状況調査票!$D:$AR,17,FALSE),"#,##0円")&amp;"(B)"&amp;CHAR(10)&amp;"分担契約"&amp;CHAR(10)&amp;VLOOKUP(A44,[7]令和3年度契約状況調査票!$D:$AR,33,FALSE),IF(AND(Q44="○",P44="分担契約"),"分担契約"&amp;CHAR(10)&amp;"契約総額 "&amp;TEXT(VLOOKUP(A44,[7]令和3年度契約状況調査票!$D:$AR,17,FALSE),"#,##0円")&amp;"(B)"&amp;CHAR(10)&amp;VLOOKUP(A44,[7]令和3年度契約状況調査票!$D:$AR,33,FALSE),(IF(P44="分担契約/単価契約","単価契約"&amp;CHAR(10)&amp;"予定調達総額 "&amp;TEXT(VLOOKUP(A44,[7]令和3年度契約状況調査票!$D:$AR,17,FALSE),"#,##0円")&amp;CHAR(10)&amp;"分担契約"&amp;CHAR(10)&amp;VLOOKUP(A44,[7]令和3年度契約状況調査票!$D:$AR,33,FALSE),IF(P44="分担契約","分担契約"&amp;CHAR(10)&amp;"契約総額 "&amp;TEXT(VLOOKUP(A44,[7]令和3年度契約状況調査票!$D:$AR,17,FALSE),"#,##0円")&amp;CHAR(10)&amp;VLOOKUP(A44,[7]令和3年度契約状況調査票!$D:$AR,33,FALSE),IF(P44="単価契約","単価契約"&amp;CHAR(10)&amp;"予定調達総額 "&amp;TEXT(VLOOKUP(A44,[7]令和3年度契約状況調査票!$D:$AR,17,FALSE),"#,##0円")&amp;CHAR(10)&amp;VLOOKUP(A44,[7]令和3年度契約状況調査票!$D:$AR,33,FALSE),VLOOKUP(A44,[7]令和3年度契約状況調査票!$D:$AR,33,FALSE))))))))</f>
        <v/>
      </c>
      <c r="P44" s="19" t="str">
        <f>IF(A44="","",VLOOKUP(A44,[7]令和3年度契約状況調査票!$D:$BY,54,FALSE))</f>
        <v/>
      </c>
      <c r="Q44" s="19" t="str">
        <f>IF(A44="","",IF(VLOOKUP(A44,[7]令和3年度契約状況調査票!$D:$AR,15,FALSE)="他官署で調達手続きを実施のため","×",IF(VLOOKUP(A44,[7]令和3年度契約状況調査票!$D:$AR,22,FALSE)="②同種の他の契約の予定価格を類推されるおそれがあるため公表しない","×","○")))</f>
        <v/>
      </c>
    </row>
    <row r="45" spans="1:17" s="20" customFormat="1" ht="67.5" customHeight="1">
      <c r="A45" s="21" t="str">
        <f>IF(MAX([7]令和3年度契約状況調査票!D44:D289)&gt;=ROW()-5,ROW()-5,"")</f>
        <v/>
      </c>
      <c r="B45" s="22" t="str">
        <f>IF(A45="","",VLOOKUP(A45,[7]令和3年度契約状況調査票!$D:$AR,6,FALSE))</f>
        <v/>
      </c>
      <c r="C45" s="23" t="str">
        <f>IF(A45="","",VLOOKUP(A45,[7]令和3年度契約状況調査票!$D:$AR,7,FALSE))</f>
        <v/>
      </c>
      <c r="D45" s="24" t="str">
        <f>IF(A45="","",VLOOKUP(A45,[7]令和3年度契約状況調査票!$D:$AR,10,FALSE))</f>
        <v/>
      </c>
      <c r="E45" s="22" t="str">
        <f>IF(A45="","",VLOOKUP(A45,[7]令和3年度契約状況調査票!$D:$AR,11,FALSE))</f>
        <v/>
      </c>
      <c r="F45" s="25" t="str">
        <f>IF(A45="","",VLOOKUP(A45,[7]令和3年度契約状況調査票!$D:$AR,12,FALSE))</f>
        <v/>
      </c>
      <c r="G45" s="26" t="str">
        <f>IF(A45="","",VLOOKUP(A45,[7]令和3年度契約状況調査票!$D:$AR,32,FALSE))</f>
        <v/>
      </c>
      <c r="H45" s="27" t="str">
        <f>IF(A45="","",IF(VLOOKUP(A45,[7]令和3年度契約状況調査票!$D:$AR,15,FALSE)="他官署で調達手続きを実施のため","他官署で調達手続きを実施のため",IF(VLOOKUP(A45,[7]令和3年度契約状況調査票!$D:$AR,22,FALSE)="②同種の他の契約の予定価格を類推されるおそれがあるため公表しない","同種の他の契約の予定価格を類推されるおそれがあるため公表しない",IF(VLOOKUP(A45,[7]令和3年度契約状況調査票!$D:$AR,22,FALSE)="－","－",IF(VLOOKUP(A45,[7]令和3年度契約状況調査票!$D:$AR,8,FALSE)&lt;&gt;"",TEXT(VLOOKUP(A45,[7]令和3年度契約状況調査票!$D:$AR,15,FALSE),"#,##0円")&amp;CHAR(10)&amp;"(A)",VLOOKUP(A45,[7]令和3年度契約状況調査票!$D:$AR,15,FALSE))))))</f>
        <v/>
      </c>
      <c r="I45" s="27" t="str">
        <f>IF(A45="","",VLOOKUP(A45,[7]令和3年度契約状況調査票!$D:$AR,16,FALSE))</f>
        <v/>
      </c>
      <c r="J45" s="28" t="str">
        <f>IF(A45="","",IF(VLOOKUP(A45,[7]令和3年度契約状況調査票!$D:$AR,15,FALSE)="他官署で調達手続きを実施のため","－",IF(VLOOKUP(A45,[7]令和3年度契約状況調査票!$D:$AR,22,FALSE)="②同種の他の契約の予定価格を類推されるおそれがあるため公表しない","－",IF(VLOOKUP(A45,[7]令和3年度契約状況調査票!$D:$AR,22,FALSE)="－","－",IF(VLOOKUP(A45,[7]令和3年度契約状況調査票!$D:$AR,8,FALSE)&lt;&gt;"",TEXT(VLOOKUP(A45,[7]令和3年度契約状況調査票!$D:$AR,18,FALSE),"#.0%")&amp;CHAR(10)&amp;"(B/A×100)",VLOOKUP(A45,[7]令和3年度契約状況調査票!$D:$AR,18,FALSE))))))</f>
        <v/>
      </c>
      <c r="K45" s="29" t="s">
        <v>16</v>
      </c>
      <c r="L45" s="28" t="str">
        <f>IF(A45="","",IF(VLOOKUP(A45,[7]令和3年度契約状況調査票!$D:$AR,28,FALSE)="①公益社団法人","公社",IF(VLOOKUP(A45,[7]令和3年度契約状況調査票!$D:$AR,28,FALSE)="②公益財団法人","公財","")))</f>
        <v/>
      </c>
      <c r="M45" s="28" t="str">
        <f>IF(A45="","",VLOOKUP(A45,[7]令和3年度契約状況調査票!$D:$AR,29,FALSE))</f>
        <v/>
      </c>
      <c r="N45" s="30" t="str">
        <f>IF(A45="","",IF(VLOOKUP(A45,[7]令和3年度契約状況調査票!$D:$AR,29,FALSE)="国所管",VLOOKUP(A45,[7]令和3年度契約状況調査票!$D:$AR,23,FALSE),""))</f>
        <v/>
      </c>
      <c r="O45" s="31" t="str">
        <f>IF(A45="","",IF(AND(Q45="○",P45="分担契約/単価契約"),"単価契約"&amp;CHAR(10)&amp;"予定調達総額 "&amp;TEXT(VLOOKUP(A45,[7]令和3年度契約状況調査票!$D:$AR,17,FALSE),"#,##0円")&amp;"(B)"&amp;CHAR(10)&amp;"分担契約"&amp;CHAR(10)&amp;VLOOKUP(A45,[7]令和3年度契約状況調査票!$D:$AR,33,FALSE),IF(AND(Q45="○",P45="分担契約"),"分担契約"&amp;CHAR(10)&amp;"契約総額 "&amp;TEXT(VLOOKUP(A45,[7]令和3年度契約状況調査票!$D:$AR,17,FALSE),"#,##0円")&amp;"(B)"&amp;CHAR(10)&amp;VLOOKUP(A45,[7]令和3年度契約状況調査票!$D:$AR,33,FALSE),(IF(P45="分担契約/単価契約","単価契約"&amp;CHAR(10)&amp;"予定調達総額 "&amp;TEXT(VLOOKUP(A45,[7]令和3年度契約状況調査票!$D:$AR,17,FALSE),"#,##0円")&amp;CHAR(10)&amp;"分担契約"&amp;CHAR(10)&amp;VLOOKUP(A45,[7]令和3年度契約状況調査票!$D:$AR,33,FALSE),IF(P45="分担契約","分担契約"&amp;CHAR(10)&amp;"契約総額 "&amp;TEXT(VLOOKUP(A45,[7]令和3年度契約状況調査票!$D:$AR,17,FALSE),"#,##0円")&amp;CHAR(10)&amp;VLOOKUP(A45,[7]令和3年度契約状況調査票!$D:$AR,33,FALSE),IF(P45="単価契約","単価契約"&amp;CHAR(10)&amp;"予定調達総額 "&amp;TEXT(VLOOKUP(A45,[7]令和3年度契約状況調査票!$D:$AR,17,FALSE),"#,##0円")&amp;CHAR(10)&amp;VLOOKUP(A45,[7]令和3年度契約状況調査票!$D:$AR,33,FALSE),VLOOKUP(A45,[7]令和3年度契約状況調査票!$D:$AR,33,FALSE))))))))</f>
        <v/>
      </c>
      <c r="P45" s="19" t="str">
        <f>IF(A45="","",VLOOKUP(A45,[7]令和3年度契約状況調査票!$D:$BY,54,FALSE))</f>
        <v/>
      </c>
      <c r="Q45" s="19" t="str">
        <f>IF(A45="","",IF(VLOOKUP(A45,[7]令和3年度契約状況調査票!$D:$AR,15,FALSE)="他官署で調達手続きを実施のため","×",IF(VLOOKUP(A45,[7]令和3年度契約状況調査票!$D:$AR,22,FALSE)="②同種の他の契約の予定価格を類推されるおそれがあるため公表しない","×","○")))</f>
        <v/>
      </c>
    </row>
    <row r="46" spans="1:17" s="20" customFormat="1" ht="67.5" customHeight="1">
      <c r="A46" s="21" t="str">
        <f>IF(MAX([7]令和3年度契約状況調査票!D45:D290)&gt;=ROW()-5,ROW()-5,"")</f>
        <v/>
      </c>
      <c r="B46" s="22" t="str">
        <f>IF(A46="","",VLOOKUP(A46,[7]令和3年度契約状況調査票!$D:$AR,6,FALSE))</f>
        <v/>
      </c>
      <c r="C46" s="23" t="str">
        <f>IF(A46="","",VLOOKUP(A46,[7]令和3年度契約状況調査票!$D:$AR,7,FALSE))</f>
        <v/>
      </c>
      <c r="D46" s="24" t="str">
        <f>IF(A46="","",VLOOKUP(A46,[7]令和3年度契約状況調査票!$D:$AR,10,FALSE))</f>
        <v/>
      </c>
      <c r="E46" s="22" t="str">
        <f>IF(A46="","",VLOOKUP(A46,[7]令和3年度契約状況調査票!$D:$AR,11,FALSE))</f>
        <v/>
      </c>
      <c r="F46" s="25" t="str">
        <f>IF(A46="","",VLOOKUP(A46,[7]令和3年度契約状況調査票!$D:$AR,12,FALSE))</f>
        <v/>
      </c>
      <c r="G46" s="26" t="str">
        <f>IF(A46="","",VLOOKUP(A46,[7]令和3年度契約状況調査票!$D:$AR,32,FALSE))</f>
        <v/>
      </c>
      <c r="H46" s="27" t="str">
        <f>IF(A46="","",IF(VLOOKUP(A46,[7]令和3年度契約状況調査票!$D:$AR,15,FALSE)="他官署で調達手続きを実施のため","他官署で調達手続きを実施のため",IF(VLOOKUP(A46,[7]令和3年度契約状況調査票!$D:$AR,22,FALSE)="②同種の他の契約の予定価格を類推されるおそれがあるため公表しない","同種の他の契約の予定価格を類推されるおそれがあるため公表しない",IF(VLOOKUP(A46,[7]令和3年度契約状況調査票!$D:$AR,22,FALSE)="－","－",IF(VLOOKUP(A46,[7]令和3年度契約状況調査票!$D:$AR,8,FALSE)&lt;&gt;"",TEXT(VLOOKUP(A46,[7]令和3年度契約状況調査票!$D:$AR,15,FALSE),"#,##0円")&amp;CHAR(10)&amp;"(A)",VLOOKUP(A46,[7]令和3年度契約状況調査票!$D:$AR,15,FALSE))))))</f>
        <v/>
      </c>
      <c r="I46" s="27" t="str">
        <f>IF(A46="","",VLOOKUP(A46,[7]令和3年度契約状況調査票!$D:$AR,16,FALSE))</f>
        <v/>
      </c>
      <c r="J46" s="28" t="str">
        <f>IF(A46="","",IF(VLOOKUP(A46,[7]令和3年度契約状況調査票!$D:$AR,15,FALSE)="他官署で調達手続きを実施のため","－",IF(VLOOKUP(A46,[7]令和3年度契約状況調査票!$D:$AR,22,FALSE)="②同種の他の契約の予定価格を類推されるおそれがあるため公表しない","－",IF(VLOOKUP(A46,[7]令和3年度契約状況調査票!$D:$AR,22,FALSE)="－","－",IF(VLOOKUP(A46,[7]令和3年度契約状況調査票!$D:$AR,8,FALSE)&lt;&gt;"",TEXT(VLOOKUP(A46,[7]令和3年度契約状況調査票!$D:$AR,18,FALSE),"#.0%")&amp;CHAR(10)&amp;"(B/A×100)",VLOOKUP(A46,[7]令和3年度契約状況調査票!$D:$AR,18,FALSE))))))</f>
        <v/>
      </c>
      <c r="K46" s="29" t="s">
        <v>16</v>
      </c>
      <c r="L46" s="28" t="str">
        <f>IF(A46="","",IF(VLOOKUP(A46,[7]令和3年度契約状況調査票!$D:$AR,28,FALSE)="①公益社団法人","公社",IF(VLOOKUP(A46,[7]令和3年度契約状況調査票!$D:$AR,28,FALSE)="②公益財団法人","公財","")))</f>
        <v/>
      </c>
      <c r="M46" s="28" t="str">
        <f>IF(A46="","",VLOOKUP(A46,[7]令和3年度契約状況調査票!$D:$AR,29,FALSE))</f>
        <v/>
      </c>
      <c r="N46" s="30" t="str">
        <f>IF(A46="","",IF(VLOOKUP(A46,[7]令和3年度契約状況調査票!$D:$AR,29,FALSE)="国所管",VLOOKUP(A46,[7]令和3年度契約状況調査票!$D:$AR,23,FALSE),""))</f>
        <v/>
      </c>
      <c r="O46" s="31" t="str">
        <f>IF(A46="","",IF(AND(Q46="○",P46="分担契約/単価契約"),"単価契約"&amp;CHAR(10)&amp;"予定調達総額 "&amp;TEXT(VLOOKUP(A46,[7]令和3年度契約状況調査票!$D:$AR,17,FALSE),"#,##0円")&amp;"(B)"&amp;CHAR(10)&amp;"分担契約"&amp;CHAR(10)&amp;VLOOKUP(A46,[7]令和3年度契約状況調査票!$D:$AR,33,FALSE),IF(AND(Q46="○",P46="分担契約"),"分担契約"&amp;CHAR(10)&amp;"契約総額 "&amp;TEXT(VLOOKUP(A46,[7]令和3年度契約状況調査票!$D:$AR,17,FALSE),"#,##0円")&amp;"(B)"&amp;CHAR(10)&amp;VLOOKUP(A46,[7]令和3年度契約状況調査票!$D:$AR,33,FALSE),(IF(P46="分担契約/単価契約","単価契約"&amp;CHAR(10)&amp;"予定調達総額 "&amp;TEXT(VLOOKUP(A46,[7]令和3年度契約状況調査票!$D:$AR,17,FALSE),"#,##0円")&amp;CHAR(10)&amp;"分担契約"&amp;CHAR(10)&amp;VLOOKUP(A46,[7]令和3年度契約状況調査票!$D:$AR,33,FALSE),IF(P46="分担契約","分担契約"&amp;CHAR(10)&amp;"契約総額 "&amp;TEXT(VLOOKUP(A46,[7]令和3年度契約状況調査票!$D:$AR,17,FALSE),"#,##0円")&amp;CHAR(10)&amp;VLOOKUP(A46,[7]令和3年度契約状況調査票!$D:$AR,33,FALSE),IF(P46="単価契約","単価契約"&amp;CHAR(10)&amp;"予定調達総額 "&amp;TEXT(VLOOKUP(A46,[7]令和3年度契約状況調査票!$D:$AR,17,FALSE),"#,##0円")&amp;CHAR(10)&amp;VLOOKUP(A46,[7]令和3年度契約状況調査票!$D:$AR,33,FALSE),VLOOKUP(A46,[7]令和3年度契約状況調査票!$D:$AR,33,FALSE))))))))</f>
        <v/>
      </c>
      <c r="P46" s="19" t="str">
        <f>IF(A46="","",VLOOKUP(A46,[7]令和3年度契約状況調査票!$D:$BY,54,FALSE))</f>
        <v/>
      </c>
      <c r="Q46" s="19" t="str">
        <f>IF(A46="","",IF(VLOOKUP(A46,[7]令和3年度契約状況調査票!$D:$AR,15,FALSE)="他官署で調達手続きを実施のため","×",IF(VLOOKUP(A46,[7]令和3年度契約状況調査票!$D:$AR,22,FALSE)="②同種の他の契約の予定価格を類推されるおそれがあるため公表しない","×","○")))</f>
        <v/>
      </c>
    </row>
    <row r="47" spans="1:17" s="20" customFormat="1" ht="67.5" customHeight="1">
      <c r="A47" s="21" t="str">
        <f>IF(MAX([7]令和3年度契約状況調査票!D46:D291)&gt;=ROW()-5,ROW()-5,"")</f>
        <v/>
      </c>
      <c r="B47" s="22" t="str">
        <f>IF(A47="","",VLOOKUP(A47,[7]令和3年度契約状況調査票!$D:$AR,6,FALSE))</f>
        <v/>
      </c>
      <c r="C47" s="23" t="str">
        <f>IF(A47="","",VLOOKUP(A47,[7]令和3年度契約状況調査票!$D:$AR,7,FALSE))</f>
        <v/>
      </c>
      <c r="D47" s="24" t="str">
        <f>IF(A47="","",VLOOKUP(A47,[7]令和3年度契約状況調査票!$D:$AR,10,FALSE))</f>
        <v/>
      </c>
      <c r="E47" s="22" t="str">
        <f>IF(A47="","",VLOOKUP(A47,[7]令和3年度契約状況調査票!$D:$AR,11,FALSE))</f>
        <v/>
      </c>
      <c r="F47" s="25" t="str">
        <f>IF(A47="","",VLOOKUP(A47,[7]令和3年度契約状況調査票!$D:$AR,12,FALSE))</f>
        <v/>
      </c>
      <c r="G47" s="26" t="str">
        <f>IF(A47="","",VLOOKUP(A47,[7]令和3年度契約状況調査票!$D:$AR,32,FALSE))</f>
        <v/>
      </c>
      <c r="H47" s="27" t="str">
        <f>IF(A47="","",IF(VLOOKUP(A47,[7]令和3年度契約状況調査票!$D:$AR,15,FALSE)="他官署で調達手続きを実施のため","他官署で調達手続きを実施のため",IF(VLOOKUP(A47,[7]令和3年度契約状況調査票!$D:$AR,22,FALSE)="②同種の他の契約の予定価格を類推されるおそれがあるため公表しない","同種の他の契約の予定価格を類推されるおそれがあるため公表しない",IF(VLOOKUP(A47,[7]令和3年度契約状況調査票!$D:$AR,22,FALSE)="－","－",IF(VLOOKUP(A47,[7]令和3年度契約状況調査票!$D:$AR,8,FALSE)&lt;&gt;"",TEXT(VLOOKUP(A47,[7]令和3年度契約状況調査票!$D:$AR,15,FALSE),"#,##0円")&amp;CHAR(10)&amp;"(A)",VLOOKUP(A47,[7]令和3年度契約状況調査票!$D:$AR,15,FALSE))))))</f>
        <v/>
      </c>
      <c r="I47" s="27" t="str">
        <f>IF(A47="","",VLOOKUP(A47,[7]令和3年度契約状況調査票!$D:$AR,16,FALSE))</f>
        <v/>
      </c>
      <c r="J47" s="28" t="str">
        <f>IF(A47="","",IF(VLOOKUP(A47,[7]令和3年度契約状況調査票!$D:$AR,15,FALSE)="他官署で調達手続きを実施のため","－",IF(VLOOKUP(A47,[7]令和3年度契約状況調査票!$D:$AR,22,FALSE)="②同種の他の契約の予定価格を類推されるおそれがあるため公表しない","－",IF(VLOOKUP(A47,[7]令和3年度契約状況調査票!$D:$AR,22,FALSE)="－","－",IF(VLOOKUP(A47,[7]令和3年度契約状況調査票!$D:$AR,8,FALSE)&lt;&gt;"",TEXT(VLOOKUP(A47,[7]令和3年度契約状況調査票!$D:$AR,18,FALSE),"#.0%")&amp;CHAR(10)&amp;"(B/A×100)",VLOOKUP(A47,[7]令和3年度契約状況調査票!$D:$AR,18,FALSE))))))</f>
        <v/>
      </c>
      <c r="K47" s="29" t="s">
        <v>16</v>
      </c>
      <c r="L47" s="28" t="str">
        <f>IF(A47="","",IF(VLOOKUP(A47,[7]令和3年度契約状況調査票!$D:$AR,28,FALSE)="①公益社団法人","公社",IF(VLOOKUP(A47,[7]令和3年度契約状況調査票!$D:$AR,28,FALSE)="②公益財団法人","公財","")))</f>
        <v/>
      </c>
      <c r="M47" s="28" t="str">
        <f>IF(A47="","",VLOOKUP(A47,[7]令和3年度契約状況調査票!$D:$AR,29,FALSE))</f>
        <v/>
      </c>
      <c r="N47" s="30" t="str">
        <f>IF(A47="","",IF(VLOOKUP(A47,[7]令和3年度契約状況調査票!$D:$AR,29,FALSE)="国所管",VLOOKUP(A47,[7]令和3年度契約状況調査票!$D:$AR,23,FALSE),""))</f>
        <v/>
      </c>
      <c r="O47" s="31" t="str">
        <f>IF(A47="","",IF(AND(Q47="○",P47="分担契約/単価契約"),"単価契約"&amp;CHAR(10)&amp;"予定調達総額 "&amp;TEXT(VLOOKUP(A47,[7]令和3年度契約状況調査票!$D:$AR,17,FALSE),"#,##0円")&amp;"(B)"&amp;CHAR(10)&amp;"分担契約"&amp;CHAR(10)&amp;VLOOKUP(A47,[7]令和3年度契約状況調査票!$D:$AR,33,FALSE),IF(AND(Q47="○",P47="分担契約"),"分担契約"&amp;CHAR(10)&amp;"契約総額 "&amp;TEXT(VLOOKUP(A47,[7]令和3年度契約状況調査票!$D:$AR,17,FALSE),"#,##0円")&amp;"(B)"&amp;CHAR(10)&amp;VLOOKUP(A47,[7]令和3年度契約状況調査票!$D:$AR,33,FALSE),(IF(P47="分担契約/単価契約","単価契約"&amp;CHAR(10)&amp;"予定調達総額 "&amp;TEXT(VLOOKUP(A47,[7]令和3年度契約状況調査票!$D:$AR,17,FALSE),"#,##0円")&amp;CHAR(10)&amp;"分担契約"&amp;CHAR(10)&amp;VLOOKUP(A47,[7]令和3年度契約状況調査票!$D:$AR,33,FALSE),IF(P47="分担契約","分担契約"&amp;CHAR(10)&amp;"契約総額 "&amp;TEXT(VLOOKUP(A47,[7]令和3年度契約状況調査票!$D:$AR,17,FALSE),"#,##0円")&amp;CHAR(10)&amp;VLOOKUP(A47,[7]令和3年度契約状況調査票!$D:$AR,33,FALSE),IF(P47="単価契約","単価契約"&amp;CHAR(10)&amp;"予定調達総額 "&amp;TEXT(VLOOKUP(A47,[7]令和3年度契約状況調査票!$D:$AR,17,FALSE),"#,##0円")&amp;CHAR(10)&amp;VLOOKUP(A47,[7]令和3年度契約状況調査票!$D:$AR,33,FALSE),VLOOKUP(A47,[7]令和3年度契約状況調査票!$D:$AR,33,FALSE))))))))</f>
        <v/>
      </c>
      <c r="P47" s="19" t="str">
        <f>IF(A47="","",VLOOKUP(A47,[7]令和3年度契約状況調査票!$D:$BY,54,FALSE))</f>
        <v/>
      </c>
      <c r="Q47" s="19" t="str">
        <f>IF(A47="","",IF(VLOOKUP(A47,[7]令和3年度契約状況調査票!$D:$AR,15,FALSE)="他官署で調達手続きを実施のため","×",IF(VLOOKUP(A47,[7]令和3年度契約状況調査票!$D:$AR,22,FALSE)="②同種の他の契約の予定価格を類推されるおそれがあるため公表しない","×","○")))</f>
        <v/>
      </c>
    </row>
    <row r="48" spans="1:17" s="20" customFormat="1" ht="67.5" customHeight="1">
      <c r="A48" s="21" t="str">
        <f>IF(MAX([7]令和3年度契約状況調査票!D47:D292)&gt;=ROW()-5,ROW()-5,"")</f>
        <v/>
      </c>
      <c r="B48" s="22" t="str">
        <f>IF(A48="","",VLOOKUP(A48,[7]令和3年度契約状況調査票!$D:$AR,6,FALSE))</f>
        <v/>
      </c>
      <c r="C48" s="23" t="str">
        <f>IF(A48="","",VLOOKUP(A48,[7]令和3年度契約状況調査票!$D:$AR,7,FALSE))</f>
        <v/>
      </c>
      <c r="D48" s="24" t="str">
        <f>IF(A48="","",VLOOKUP(A48,[7]令和3年度契約状況調査票!$D:$AR,10,FALSE))</f>
        <v/>
      </c>
      <c r="E48" s="22" t="str">
        <f>IF(A48="","",VLOOKUP(A48,[7]令和3年度契約状況調査票!$D:$AR,11,FALSE))</f>
        <v/>
      </c>
      <c r="F48" s="25" t="str">
        <f>IF(A48="","",VLOOKUP(A48,[7]令和3年度契約状況調査票!$D:$AR,12,FALSE))</f>
        <v/>
      </c>
      <c r="G48" s="26" t="str">
        <f>IF(A48="","",VLOOKUP(A48,[7]令和3年度契約状況調査票!$D:$AR,32,FALSE))</f>
        <v/>
      </c>
      <c r="H48" s="27" t="str">
        <f>IF(A48="","",IF(VLOOKUP(A48,[7]令和3年度契約状況調査票!$D:$AR,15,FALSE)="他官署で調達手続きを実施のため","他官署で調達手続きを実施のため",IF(VLOOKUP(A48,[7]令和3年度契約状況調査票!$D:$AR,22,FALSE)="②同種の他の契約の予定価格を類推されるおそれがあるため公表しない","同種の他の契約の予定価格を類推されるおそれがあるため公表しない",IF(VLOOKUP(A48,[7]令和3年度契約状況調査票!$D:$AR,22,FALSE)="－","－",IF(VLOOKUP(A48,[7]令和3年度契約状況調査票!$D:$AR,8,FALSE)&lt;&gt;"",TEXT(VLOOKUP(A48,[7]令和3年度契約状況調査票!$D:$AR,15,FALSE),"#,##0円")&amp;CHAR(10)&amp;"(A)",VLOOKUP(A48,[7]令和3年度契約状況調査票!$D:$AR,15,FALSE))))))</f>
        <v/>
      </c>
      <c r="I48" s="27" t="str">
        <f>IF(A48="","",VLOOKUP(A48,[7]令和3年度契約状況調査票!$D:$AR,16,FALSE))</f>
        <v/>
      </c>
      <c r="J48" s="28" t="str">
        <f>IF(A48="","",IF(VLOOKUP(A48,[7]令和3年度契約状況調査票!$D:$AR,15,FALSE)="他官署で調達手続きを実施のため","－",IF(VLOOKUP(A48,[7]令和3年度契約状況調査票!$D:$AR,22,FALSE)="②同種の他の契約の予定価格を類推されるおそれがあるため公表しない","－",IF(VLOOKUP(A48,[7]令和3年度契約状況調査票!$D:$AR,22,FALSE)="－","－",IF(VLOOKUP(A48,[7]令和3年度契約状況調査票!$D:$AR,8,FALSE)&lt;&gt;"",TEXT(VLOOKUP(A48,[7]令和3年度契約状況調査票!$D:$AR,18,FALSE),"#.0%")&amp;CHAR(10)&amp;"(B/A×100)",VLOOKUP(A48,[7]令和3年度契約状況調査票!$D:$AR,18,FALSE))))))</f>
        <v/>
      </c>
      <c r="K48" s="29" t="s">
        <v>16</v>
      </c>
      <c r="L48" s="28" t="str">
        <f>IF(A48="","",IF(VLOOKUP(A48,[7]令和3年度契約状況調査票!$D:$AR,28,FALSE)="①公益社団法人","公社",IF(VLOOKUP(A48,[7]令和3年度契約状況調査票!$D:$AR,28,FALSE)="②公益財団法人","公財","")))</f>
        <v/>
      </c>
      <c r="M48" s="28" t="str">
        <f>IF(A48="","",VLOOKUP(A48,[7]令和3年度契約状況調査票!$D:$AR,29,FALSE))</f>
        <v/>
      </c>
      <c r="N48" s="30" t="str">
        <f>IF(A48="","",IF(VLOOKUP(A48,[7]令和3年度契約状況調査票!$D:$AR,29,FALSE)="国所管",VLOOKUP(A48,[7]令和3年度契約状況調査票!$D:$AR,23,FALSE),""))</f>
        <v/>
      </c>
      <c r="O48" s="31" t="str">
        <f>IF(A48="","",IF(AND(Q48="○",P48="分担契約/単価契約"),"単価契約"&amp;CHAR(10)&amp;"予定調達総額 "&amp;TEXT(VLOOKUP(A48,[7]令和3年度契約状況調査票!$D:$AR,17,FALSE),"#,##0円")&amp;"(B)"&amp;CHAR(10)&amp;"分担契約"&amp;CHAR(10)&amp;VLOOKUP(A48,[7]令和3年度契約状況調査票!$D:$AR,33,FALSE),IF(AND(Q48="○",P48="分担契約"),"分担契約"&amp;CHAR(10)&amp;"契約総額 "&amp;TEXT(VLOOKUP(A48,[7]令和3年度契約状況調査票!$D:$AR,17,FALSE),"#,##0円")&amp;"(B)"&amp;CHAR(10)&amp;VLOOKUP(A48,[7]令和3年度契約状況調査票!$D:$AR,33,FALSE),(IF(P48="分担契約/単価契約","単価契約"&amp;CHAR(10)&amp;"予定調達総額 "&amp;TEXT(VLOOKUP(A48,[7]令和3年度契約状況調査票!$D:$AR,17,FALSE),"#,##0円")&amp;CHAR(10)&amp;"分担契約"&amp;CHAR(10)&amp;VLOOKUP(A48,[7]令和3年度契約状況調査票!$D:$AR,33,FALSE),IF(P48="分担契約","分担契約"&amp;CHAR(10)&amp;"契約総額 "&amp;TEXT(VLOOKUP(A48,[7]令和3年度契約状況調査票!$D:$AR,17,FALSE),"#,##0円")&amp;CHAR(10)&amp;VLOOKUP(A48,[7]令和3年度契約状況調査票!$D:$AR,33,FALSE),IF(P48="単価契約","単価契約"&amp;CHAR(10)&amp;"予定調達総額 "&amp;TEXT(VLOOKUP(A48,[7]令和3年度契約状況調査票!$D:$AR,17,FALSE),"#,##0円")&amp;CHAR(10)&amp;VLOOKUP(A48,[7]令和3年度契約状況調査票!$D:$AR,33,FALSE),VLOOKUP(A48,[7]令和3年度契約状況調査票!$D:$AR,33,FALSE))))))))</f>
        <v/>
      </c>
      <c r="P48" s="19" t="str">
        <f>IF(A48="","",VLOOKUP(A48,[7]令和3年度契約状況調査票!$D:$BY,54,FALSE))</f>
        <v/>
      </c>
      <c r="Q48" s="19" t="str">
        <f>IF(A48="","",IF(VLOOKUP(A48,[7]令和3年度契約状況調査票!$D:$AR,15,FALSE)="他官署で調達手続きを実施のため","×",IF(VLOOKUP(A48,[7]令和3年度契約状況調査票!$D:$AR,22,FALSE)="②同種の他の契約の予定価格を類推されるおそれがあるため公表しない","×","○")))</f>
        <v/>
      </c>
    </row>
    <row r="49" spans="1:17" s="20" customFormat="1" ht="67.5" customHeight="1">
      <c r="A49" s="21" t="str">
        <f>IF(MAX([7]令和3年度契約状況調査票!D48:D293)&gt;=ROW()-5,ROW()-5,"")</f>
        <v/>
      </c>
      <c r="B49" s="22" t="str">
        <f>IF(A49="","",VLOOKUP(A49,[7]令和3年度契約状況調査票!$D:$AR,6,FALSE))</f>
        <v/>
      </c>
      <c r="C49" s="23" t="str">
        <f>IF(A49="","",VLOOKUP(A49,[7]令和3年度契約状況調査票!$D:$AR,7,FALSE))</f>
        <v/>
      </c>
      <c r="D49" s="24" t="str">
        <f>IF(A49="","",VLOOKUP(A49,[7]令和3年度契約状況調査票!$D:$AR,10,FALSE))</f>
        <v/>
      </c>
      <c r="E49" s="22" t="str">
        <f>IF(A49="","",VLOOKUP(A49,[7]令和3年度契約状況調査票!$D:$AR,11,FALSE))</f>
        <v/>
      </c>
      <c r="F49" s="25" t="str">
        <f>IF(A49="","",VLOOKUP(A49,[7]令和3年度契約状況調査票!$D:$AR,12,FALSE))</f>
        <v/>
      </c>
      <c r="G49" s="26" t="str">
        <f>IF(A49="","",VLOOKUP(A49,[7]令和3年度契約状況調査票!$D:$AR,32,FALSE))</f>
        <v/>
      </c>
      <c r="H49" s="27" t="str">
        <f>IF(A49="","",IF(VLOOKUP(A49,[7]令和3年度契約状況調査票!$D:$AR,15,FALSE)="他官署で調達手続きを実施のため","他官署で調達手続きを実施のため",IF(VLOOKUP(A49,[7]令和3年度契約状況調査票!$D:$AR,22,FALSE)="②同種の他の契約の予定価格を類推されるおそれがあるため公表しない","同種の他の契約の予定価格を類推されるおそれがあるため公表しない",IF(VLOOKUP(A49,[7]令和3年度契約状況調査票!$D:$AR,22,FALSE)="－","－",IF(VLOOKUP(A49,[7]令和3年度契約状況調査票!$D:$AR,8,FALSE)&lt;&gt;"",TEXT(VLOOKUP(A49,[7]令和3年度契約状況調査票!$D:$AR,15,FALSE),"#,##0円")&amp;CHAR(10)&amp;"(A)",VLOOKUP(A49,[7]令和3年度契約状況調査票!$D:$AR,15,FALSE))))))</f>
        <v/>
      </c>
      <c r="I49" s="27" t="str">
        <f>IF(A49="","",VLOOKUP(A49,[7]令和3年度契約状況調査票!$D:$AR,16,FALSE))</f>
        <v/>
      </c>
      <c r="J49" s="28" t="str">
        <f>IF(A49="","",IF(VLOOKUP(A49,[7]令和3年度契約状況調査票!$D:$AR,15,FALSE)="他官署で調達手続きを実施のため","－",IF(VLOOKUP(A49,[7]令和3年度契約状況調査票!$D:$AR,22,FALSE)="②同種の他の契約の予定価格を類推されるおそれがあるため公表しない","－",IF(VLOOKUP(A49,[7]令和3年度契約状況調査票!$D:$AR,22,FALSE)="－","－",IF(VLOOKUP(A49,[7]令和3年度契約状況調査票!$D:$AR,8,FALSE)&lt;&gt;"",TEXT(VLOOKUP(A49,[7]令和3年度契約状況調査票!$D:$AR,18,FALSE),"#.0%")&amp;CHAR(10)&amp;"(B/A×100)",VLOOKUP(A49,[7]令和3年度契約状況調査票!$D:$AR,18,FALSE))))))</f>
        <v/>
      </c>
      <c r="K49" s="29" t="s">
        <v>16</v>
      </c>
      <c r="L49" s="28" t="str">
        <f>IF(A49="","",IF(VLOOKUP(A49,[7]令和3年度契約状況調査票!$D:$AR,28,FALSE)="①公益社団法人","公社",IF(VLOOKUP(A49,[7]令和3年度契約状況調査票!$D:$AR,28,FALSE)="②公益財団法人","公財","")))</f>
        <v/>
      </c>
      <c r="M49" s="28" t="str">
        <f>IF(A49="","",VLOOKUP(A49,[7]令和3年度契約状況調査票!$D:$AR,29,FALSE))</f>
        <v/>
      </c>
      <c r="N49" s="30" t="str">
        <f>IF(A49="","",IF(VLOOKUP(A49,[7]令和3年度契約状況調査票!$D:$AR,29,FALSE)="国所管",VLOOKUP(A49,[7]令和3年度契約状況調査票!$D:$AR,23,FALSE),""))</f>
        <v/>
      </c>
      <c r="O49" s="31" t="str">
        <f>IF(A49="","",IF(AND(Q49="○",P49="分担契約/単価契約"),"単価契約"&amp;CHAR(10)&amp;"予定調達総額 "&amp;TEXT(VLOOKUP(A49,[7]令和3年度契約状況調査票!$D:$AR,17,FALSE),"#,##0円")&amp;"(B)"&amp;CHAR(10)&amp;"分担契約"&amp;CHAR(10)&amp;VLOOKUP(A49,[7]令和3年度契約状況調査票!$D:$AR,33,FALSE),IF(AND(Q49="○",P49="分担契約"),"分担契約"&amp;CHAR(10)&amp;"契約総額 "&amp;TEXT(VLOOKUP(A49,[7]令和3年度契約状況調査票!$D:$AR,17,FALSE),"#,##0円")&amp;"(B)"&amp;CHAR(10)&amp;VLOOKUP(A49,[7]令和3年度契約状況調査票!$D:$AR,33,FALSE),(IF(P49="分担契約/単価契約","単価契約"&amp;CHAR(10)&amp;"予定調達総額 "&amp;TEXT(VLOOKUP(A49,[7]令和3年度契約状況調査票!$D:$AR,17,FALSE),"#,##0円")&amp;CHAR(10)&amp;"分担契約"&amp;CHAR(10)&amp;VLOOKUP(A49,[7]令和3年度契約状況調査票!$D:$AR,33,FALSE),IF(P49="分担契約","分担契約"&amp;CHAR(10)&amp;"契約総額 "&amp;TEXT(VLOOKUP(A49,[7]令和3年度契約状況調査票!$D:$AR,17,FALSE),"#,##0円")&amp;CHAR(10)&amp;VLOOKUP(A49,[7]令和3年度契約状況調査票!$D:$AR,33,FALSE),IF(P49="単価契約","単価契約"&amp;CHAR(10)&amp;"予定調達総額 "&amp;TEXT(VLOOKUP(A49,[7]令和3年度契約状況調査票!$D:$AR,17,FALSE),"#,##0円")&amp;CHAR(10)&amp;VLOOKUP(A49,[7]令和3年度契約状況調査票!$D:$AR,33,FALSE),VLOOKUP(A49,[7]令和3年度契約状況調査票!$D:$AR,33,FALSE))))))))</f>
        <v/>
      </c>
      <c r="P49" s="19" t="str">
        <f>IF(A49="","",VLOOKUP(A49,[7]令和3年度契約状況調査票!$D:$BY,54,FALSE))</f>
        <v/>
      </c>
      <c r="Q49" s="19" t="str">
        <f>IF(A49="","",IF(VLOOKUP(A49,[7]令和3年度契約状況調査票!$D:$AR,15,FALSE)="他官署で調達手続きを実施のため","×",IF(VLOOKUP(A49,[7]令和3年度契約状況調査票!$D:$AR,22,FALSE)="②同種の他の契約の予定価格を類推されるおそれがあるため公表しない","×","○")))</f>
        <v/>
      </c>
    </row>
    <row r="50" spans="1:17" s="20" customFormat="1" ht="67.5" customHeight="1">
      <c r="A50" s="21" t="str">
        <f>IF(MAX([7]令和3年度契約状況調査票!D49:D294)&gt;=ROW()-5,ROW()-5,"")</f>
        <v/>
      </c>
      <c r="B50" s="22" t="str">
        <f>IF(A50="","",VLOOKUP(A50,[7]令和3年度契約状況調査票!$D:$AR,6,FALSE))</f>
        <v/>
      </c>
      <c r="C50" s="23" t="str">
        <f>IF(A50="","",VLOOKUP(A50,[7]令和3年度契約状況調査票!$D:$AR,7,FALSE))</f>
        <v/>
      </c>
      <c r="D50" s="24" t="str">
        <f>IF(A50="","",VLOOKUP(A50,[7]令和3年度契約状況調査票!$D:$AR,10,FALSE))</f>
        <v/>
      </c>
      <c r="E50" s="22" t="str">
        <f>IF(A50="","",VLOOKUP(A50,[7]令和3年度契約状況調査票!$D:$AR,11,FALSE))</f>
        <v/>
      </c>
      <c r="F50" s="25" t="str">
        <f>IF(A50="","",VLOOKUP(A50,[7]令和3年度契約状況調査票!$D:$AR,12,FALSE))</f>
        <v/>
      </c>
      <c r="G50" s="26" t="str">
        <f>IF(A50="","",VLOOKUP(A50,[7]令和3年度契約状況調査票!$D:$AR,32,FALSE))</f>
        <v/>
      </c>
      <c r="H50" s="27" t="str">
        <f>IF(A50="","",IF(VLOOKUP(A50,[7]令和3年度契約状況調査票!$D:$AR,15,FALSE)="他官署で調達手続きを実施のため","他官署で調達手続きを実施のため",IF(VLOOKUP(A50,[7]令和3年度契約状況調査票!$D:$AR,22,FALSE)="②同種の他の契約の予定価格を類推されるおそれがあるため公表しない","同種の他の契約の予定価格を類推されるおそれがあるため公表しない",IF(VLOOKUP(A50,[7]令和3年度契約状況調査票!$D:$AR,22,FALSE)="－","－",IF(VLOOKUP(A50,[7]令和3年度契約状況調査票!$D:$AR,8,FALSE)&lt;&gt;"",TEXT(VLOOKUP(A50,[7]令和3年度契約状況調査票!$D:$AR,15,FALSE),"#,##0円")&amp;CHAR(10)&amp;"(A)",VLOOKUP(A50,[7]令和3年度契約状況調査票!$D:$AR,15,FALSE))))))</f>
        <v/>
      </c>
      <c r="I50" s="27" t="str">
        <f>IF(A50="","",VLOOKUP(A50,[7]令和3年度契約状況調査票!$D:$AR,16,FALSE))</f>
        <v/>
      </c>
      <c r="J50" s="28" t="str">
        <f>IF(A50="","",IF(VLOOKUP(A50,[7]令和3年度契約状況調査票!$D:$AR,15,FALSE)="他官署で調達手続きを実施のため","－",IF(VLOOKUP(A50,[7]令和3年度契約状況調査票!$D:$AR,22,FALSE)="②同種の他の契約の予定価格を類推されるおそれがあるため公表しない","－",IF(VLOOKUP(A50,[7]令和3年度契約状況調査票!$D:$AR,22,FALSE)="－","－",IF(VLOOKUP(A50,[7]令和3年度契約状況調査票!$D:$AR,8,FALSE)&lt;&gt;"",TEXT(VLOOKUP(A50,[7]令和3年度契約状況調査票!$D:$AR,18,FALSE),"#.0%")&amp;CHAR(10)&amp;"(B/A×100)",VLOOKUP(A50,[7]令和3年度契約状況調査票!$D:$AR,18,FALSE))))))</f>
        <v/>
      </c>
      <c r="K50" s="29" t="s">
        <v>16</v>
      </c>
      <c r="L50" s="28" t="str">
        <f>IF(A50="","",IF(VLOOKUP(A50,[7]令和3年度契約状況調査票!$D:$AR,28,FALSE)="①公益社団法人","公社",IF(VLOOKUP(A50,[7]令和3年度契約状況調査票!$D:$AR,28,FALSE)="②公益財団法人","公財","")))</f>
        <v/>
      </c>
      <c r="M50" s="28" t="str">
        <f>IF(A50="","",VLOOKUP(A50,[7]令和3年度契約状況調査票!$D:$AR,29,FALSE))</f>
        <v/>
      </c>
      <c r="N50" s="30" t="str">
        <f>IF(A50="","",IF(VLOOKUP(A50,[7]令和3年度契約状況調査票!$D:$AR,29,FALSE)="国所管",VLOOKUP(A50,[7]令和3年度契約状況調査票!$D:$AR,23,FALSE),""))</f>
        <v/>
      </c>
      <c r="O50" s="31" t="str">
        <f>IF(A50="","",IF(AND(Q50="○",P50="分担契約/単価契約"),"単価契約"&amp;CHAR(10)&amp;"予定調達総額 "&amp;TEXT(VLOOKUP(A50,[7]令和3年度契約状況調査票!$D:$AR,17,FALSE),"#,##0円")&amp;"(B)"&amp;CHAR(10)&amp;"分担契約"&amp;CHAR(10)&amp;VLOOKUP(A50,[7]令和3年度契約状況調査票!$D:$AR,33,FALSE),IF(AND(Q50="○",P50="分担契約"),"分担契約"&amp;CHAR(10)&amp;"契約総額 "&amp;TEXT(VLOOKUP(A50,[7]令和3年度契約状況調査票!$D:$AR,17,FALSE),"#,##0円")&amp;"(B)"&amp;CHAR(10)&amp;VLOOKUP(A50,[7]令和3年度契約状況調査票!$D:$AR,33,FALSE),(IF(P50="分担契約/単価契約","単価契約"&amp;CHAR(10)&amp;"予定調達総額 "&amp;TEXT(VLOOKUP(A50,[7]令和3年度契約状況調査票!$D:$AR,17,FALSE),"#,##0円")&amp;CHAR(10)&amp;"分担契約"&amp;CHAR(10)&amp;VLOOKUP(A50,[7]令和3年度契約状況調査票!$D:$AR,33,FALSE),IF(P50="分担契約","分担契約"&amp;CHAR(10)&amp;"契約総額 "&amp;TEXT(VLOOKUP(A50,[7]令和3年度契約状況調査票!$D:$AR,17,FALSE),"#,##0円")&amp;CHAR(10)&amp;VLOOKUP(A50,[7]令和3年度契約状況調査票!$D:$AR,33,FALSE),IF(P50="単価契約","単価契約"&amp;CHAR(10)&amp;"予定調達総額 "&amp;TEXT(VLOOKUP(A50,[7]令和3年度契約状況調査票!$D:$AR,17,FALSE),"#,##0円")&amp;CHAR(10)&amp;VLOOKUP(A50,[7]令和3年度契約状況調査票!$D:$AR,33,FALSE),VLOOKUP(A50,[7]令和3年度契約状況調査票!$D:$AR,33,FALSE))))))))</f>
        <v/>
      </c>
      <c r="P50" s="19" t="str">
        <f>IF(A50="","",VLOOKUP(A50,[7]令和3年度契約状況調査票!$D:$BY,54,FALSE))</f>
        <v/>
      </c>
      <c r="Q50" s="19" t="str">
        <f>IF(A50="","",IF(VLOOKUP(A50,[7]令和3年度契約状況調査票!$D:$AR,15,FALSE)="他官署で調達手続きを実施のため","×",IF(VLOOKUP(A50,[7]令和3年度契約状況調査票!$D:$AR,22,FALSE)="②同種の他の契約の予定価格を類推されるおそれがあるため公表しない","×","○")))</f>
        <v/>
      </c>
    </row>
    <row r="51" spans="1:17" s="20" customFormat="1" ht="67.5" customHeight="1">
      <c r="A51" s="21" t="str">
        <f>IF(MAX([7]令和3年度契約状況調査票!D50:D295)&gt;=ROW()-5,ROW()-5,"")</f>
        <v/>
      </c>
      <c r="B51" s="22" t="str">
        <f>IF(A51="","",VLOOKUP(A51,[7]令和3年度契約状況調査票!$D:$AR,6,FALSE))</f>
        <v/>
      </c>
      <c r="C51" s="23" t="str">
        <f>IF(A51="","",VLOOKUP(A51,[7]令和3年度契約状況調査票!$D:$AR,7,FALSE))</f>
        <v/>
      </c>
      <c r="D51" s="24" t="str">
        <f>IF(A51="","",VLOOKUP(A51,[7]令和3年度契約状況調査票!$D:$AR,10,FALSE))</f>
        <v/>
      </c>
      <c r="E51" s="22" t="str">
        <f>IF(A51="","",VLOOKUP(A51,[7]令和3年度契約状況調査票!$D:$AR,11,FALSE))</f>
        <v/>
      </c>
      <c r="F51" s="25" t="str">
        <f>IF(A51="","",VLOOKUP(A51,[7]令和3年度契約状況調査票!$D:$AR,12,FALSE))</f>
        <v/>
      </c>
      <c r="G51" s="26" t="str">
        <f>IF(A51="","",VLOOKUP(A51,[7]令和3年度契約状況調査票!$D:$AR,32,FALSE))</f>
        <v/>
      </c>
      <c r="H51" s="27" t="str">
        <f>IF(A51="","",IF(VLOOKUP(A51,[7]令和3年度契約状況調査票!$D:$AR,15,FALSE)="他官署で調達手続きを実施のため","他官署で調達手続きを実施のため",IF(VLOOKUP(A51,[7]令和3年度契約状況調査票!$D:$AR,22,FALSE)="②同種の他の契約の予定価格を類推されるおそれがあるため公表しない","同種の他の契約の予定価格を類推されるおそれがあるため公表しない",IF(VLOOKUP(A51,[7]令和3年度契約状況調査票!$D:$AR,22,FALSE)="－","－",IF(VLOOKUP(A51,[7]令和3年度契約状況調査票!$D:$AR,8,FALSE)&lt;&gt;"",TEXT(VLOOKUP(A51,[7]令和3年度契約状況調査票!$D:$AR,15,FALSE),"#,##0円")&amp;CHAR(10)&amp;"(A)",VLOOKUP(A51,[7]令和3年度契約状況調査票!$D:$AR,15,FALSE))))))</f>
        <v/>
      </c>
      <c r="I51" s="27" t="str">
        <f>IF(A51="","",VLOOKUP(A51,[7]令和3年度契約状況調査票!$D:$AR,16,FALSE))</f>
        <v/>
      </c>
      <c r="J51" s="28" t="str">
        <f>IF(A51="","",IF(VLOOKUP(A51,[7]令和3年度契約状況調査票!$D:$AR,15,FALSE)="他官署で調達手続きを実施のため","－",IF(VLOOKUP(A51,[7]令和3年度契約状況調査票!$D:$AR,22,FALSE)="②同種の他の契約の予定価格を類推されるおそれがあるため公表しない","－",IF(VLOOKUP(A51,[7]令和3年度契約状況調査票!$D:$AR,22,FALSE)="－","－",IF(VLOOKUP(A51,[7]令和3年度契約状況調査票!$D:$AR,8,FALSE)&lt;&gt;"",TEXT(VLOOKUP(A51,[7]令和3年度契約状況調査票!$D:$AR,18,FALSE),"#.0%")&amp;CHAR(10)&amp;"(B/A×100)",VLOOKUP(A51,[7]令和3年度契約状況調査票!$D:$AR,18,FALSE))))))</f>
        <v/>
      </c>
      <c r="K51" s="29" t="s">
        <v>16</v>
      </c>
      <c r="L51" s="28" t="str">
        <f>IF(A51="","",IF(VLOOKUP(A51,[7]令和3年度契約状況調査票!$D:$AR,28,FALSE)="①公益社団法人","公社",IF(VLOOKUP(A51,[7]令和3年度契約状況調査票!$D:$AR,28,FALSE)="②公益財団法人","公財","")))</f>
        <v/>
      </c>
      <c r="M51" s="28" t="str">
        <f>IF(A51="","",VLOOKUP(A51,[7]令和3年度契約状況調査票!$D:$AR,29,FALSE))</f>
        <v/>
      </c>
      <c r="N51" s="30" t="str">
        <f>IF(A51="","",IF(VLOOKUP(A51,[7]令和3年度契約状況調査票!$D:$AR,29,FALSE)="国所管",VLOOKUP(A51,[7]令和3年度契約状況調査票!$D:$AR,23,FALSE),""))</f>
        <v/>
      </c>
      <c r="O51" s="31" t="str">
        <f>IF(A51="","",IF(AND(Q51="○",P51="分担契約/単価契約"),"単価契約"&amp;CHAR(10)&amp;"予定調達総額 "&amp;TEXT(VLOOKUP(A51,[7]令和3年度契約状況調査票!$D:$AR,17,FALSE),"#,##0円")&amp;"(B)"&amp;CHAR(10)&amp;"分担契約"&amp;CHAR(10)&amp;VLOOKUP(A51,[7]令和3年度契約状況調査票!$D:$AR,33,FALSE),IF(AND(Q51="○",P51="分担契約"),"分担契約"&amp;CHAR(10)&amp;"契約総額 "&amp;TEXT(VLOOKUP(A51,[7]令和3年度契約状況調査票!$D:$AR,17,FALSE),"#,##0円")&amp;"(B)"&amp;CHAR(10)&amp;VLOOKUP(A51,[7]令和3年度契約状況調査票!$D:$AR,33,FALSE),(IF(P51="分担契約/単価契約","単価契約"&amp;CHAR(10)&amp;"予定調達総額 "&amp;TEXT(VLOOKUP(A51,[7]令和3年度契約状況調査票!$D:$AR,17,FALSE),"#,##0円")&amp;CHAR(10)&amp;"分担契約"&amp;CHAR(10)&amp;VLOOKUP(A51,[7]令和3年度契約状況調査票!$D:$AR,33,FALSE),IF(P51="分担契約","分担契約"&amp;CHAR(10)&amp;"契約総額 "&amp;TEXT(VLOOKUP(A51,[7]令和3年度契約状況調査票!$D:$AR,17,FALSE),"#,##0円")&amp;CHAR(10)&amp;VLOOKUP(A51,[7]令和3年度契約状況調査票!$D:$AR,33,FALSE),IF(P51="単価契約","単価契約"&amp;CHAR(10)&amp;"予定調達総額 "&amp;TEXT(VLOOKUP(A51,[7]令和3年度契約状況調査票!$D:$AR,17,FALSE),"#,##0円")&amp;CHAR(10)&amp;VLOOKUP(A51,[7]令和3年度契約状況調査票!$D:$AR,33,FALSE),VLOOKUP(A51,[7]令和3年度契約状況調査票!$D:$AR,33,FALSE))))))))</f>
        <v/>
      </c>
      <c r="P51" s="19" t="str">
        <f>IF(A51="","",VLOOKUP(A51,[7]令和3年度契約状況調査票!$D:$BY,54,FALSE))</f>
        <v/>
      </c>
      <c r="Q51" s="19" t="str">
        <f>IF(A51="","",IF(VLOOKUP(A51,[7]令和3年度契約状況調査票!$D:$AR,15,FALSE)="他官署で調達手続きを実施のため","×",IF(VLOOKUP(A51,[7]令和3年度契約状況調査票!$D:$AR,22,FALSE)="②同種の他の契約の予定価格を類推されるおそれがあるため公表しない","×","○")))</f>
        <v/>
      </c>
    </row>
    <row r="52" spans="1:17" s="20" customFormat="1" ht="67.5" customHeight="1">
      <c r="A52" s="21" t="str">
        <f>IF(MAX([7]令和3年度契約状況調査票!D51:D296)&gt;=ROW()-5,ROW()-5,"")</f>
        <v/>
      </c>
      <c r="B52" s="22" t="str">
        <f>IF(A52="","",VLOOKUP(A52,[7]令和3年度契約状況調査票!$D:$AR,6,FALSE))</f>
        <v/>
      </c>
      <c r="C52" s="23" t="str">
        <f>IF(A52="","",VLOOKUP(A52,[7]令和3年度契約状況調査票!$D:$AR,7,FALSE))</f>
        <v/>
      </c>
      <c r="D52" s="24" t="str">
        <f>IF(A52="","",VLOOKUP(A52,[7]令和3年度契約状況調査票!$D:$AR,10,FALSE))</f>
        <v/>
      </c>
      <c r="E52" s="22" t="str">
        <f>IF(A52="","",VLOOKUP(A52,[7]令和3年度契約状況調査票!$D:$AR,11,FALSE))</f>
        <v/>
      </c>
      <c r="F52" s="25" t="str">
        <f>IF(A52="","",VLOOKUP(A52,[7]令和3年度契約状況調査票!$D:$AR,12,FALSE))</f>
        <v/>
      </c>
      <c r="G52" s="26" t="str">
        <f>IF(A52="","",VLOOKUP(A52,[7]令和3年度契約状況調査票!$D:$AR,32,FALSE))</f>
        <v/>
      </c>
      <c r="H52" s="27" t="str">
        <f>IF(A52="","",IF(VLOOKUP(A52,[7]令和3年度契約状況調査票!$D:$AR,15,FALSE)="他官署で調達手続きを実施のため","他官署で調達手続きを実施のため",IF(VLOOKUP(A52,[7]令和3年度契約状況調査票!$D:$AR,22,FALSE)="②同種の他の契約の予定価格を類推されるおそれがあるため公表しない","同種の他の契約の予定価格を類推されるおそれがあるため公表しない",IF(VLOOKUP(A52,[7]令和3年度契約状況調査票!$D:$AR,22,FALSE)="－","－",IF(VLOOKUP(A52,[7]令和3年度契約状況調査票!$D:$AR,8,FALSE)&lt;&gt;"",TEXT(VLOOKUP(A52,[7]令和3年度契約状況調査票!$D:$AR,15,FALSE),"#,##0円")&amp;CHAR(10)&amp;"(A)",VLOOKUP(A52,[7]令和3年度契約状況調査票!$D:$AR,15,FALSE))))))</f>
        <v/>
      </c>
      <c r="I52" s="27" t="str">
        <f>IF(A52="","",VLOOKUP(A52,[7]令和3年度契約状況調査票!$D:$AR,16,FALSE))</f>
        <v/>
      </c>
      <c r="J52" s="28" t="str">
        <f>IF(A52="","",IF(VLOOKUP(A52,[7]令和3年度契約状況調査票!$D:$AR,15,FALSE)="他官署で調達手続きを実施のため","－",IF(VLOOKUP(A52,[7]令和3年度契約状況調査票!$D:$AR,22,FALSE)="②同種の他の契約の予定価格を類推されるおそれがあるため公表しない","－",IF(VLOOKUP(A52,[7]令和3年度契約状況調査票!$D:$AR,22,FALSE)="－","－",IF(VLOOKUP(A52,[7]令和3年度契約状況調査票!$D:$AR,8,FALSE)&lt;&gt;"",TEXT(VLOOKUP(A52,[7]令和3年度契約状況調査票!$D:$AR,18,FALSE),"#.0%")&amp;CHAR(10)&amp;"(B/A×100)",VLOOKUP(A52,[7]令和3年度契約状況調査票!$D:$AR,18,FALSE))))))</f>
        <v/>
      </c>
      <c r="K52" s="29" t="s">
        <v>16</v>
      </c>
      <c r="L52" s="28" t="str">
        <f>IF(A52="","",IF(VLOOKUP(A52,[7]令和3年度契約状況調査票!$D:$AR,28,FALSE)="①公益社団法人","公社",IF(VLOOKUP(A52,[7]令和3年度契約状況調査票!$D:$AR,28,FALSE)="②公益財団法人","公財","")))</f>
        <v/>
      </c>
      <c r="M52" s="28" t="str">
        <f>IF(A52="","",VLOOKUP(A52,[7]令和3年度契約状況調査票!$D:$AR,29,FALSE))</f>
        <v/>
      </c>
      <c r="N52" s="30" t="str">
        <f>IF(A52="","",IF(VLOOKUP(A52,[7]令和3年度契約状況調査票!$D:$AR,29,FALSE)="国所管",VLOOKUP(A52,[7]令和3年度契約状況調査票!$D:$AR,23,FALSE),""))</f>
        <v/>
      </c>
      <c r="O52" s="31" t="str">
        <f>IF(A52="","",IF(AND(Q52="○",P52="分担契約/単価契約"),"単価契約"&amp;CHAR(10)&amp;"予定調達総額 "&amp;TEXT(VLOOKUP(A52,[7]令和3年度契約状況調査票!$D:$AR,17,FALSE),"#,##0円")&amp;"(B)"&amp;CHAR(10)&amp;"分担契約"&amp;CHAR(10)&amp;VLOOKUP(A52,[7]令和3年度契約状況調査票!$D:$AR,33,FALSE),IF(AND(Q52="○",P52="分担契約"),"分担契約"&amp;CHAR(10)&amp;"契約総額 "&amp;TEXT(VLOOKUP(A52,[7]令和3年度契約状況調査票!$D:$AR,17,FALSE),"#,##0円")&amp;"(B)"&amp;CHAR(10)&amp;VLOOKUP(A52,[7]令和3年度契約状況調査票!$D:$AR,33,FALSE),(IF(P52="分担契約/単価契約","単価契約"&amp;CHAR(10)&amp;"予定調達総額 "&amp;TEXT(VLOOKUP(A52,[7]令和3年度契約状況調査票!$D:$AR,17,FALSE),"#,##0円")&amp;CHAR(10)&amp;"分担契約"&amp;CHAR(10)&amp;VLOOKUP(A52,[7]令和3年度契約状況調査票!$D:$AR,33,FALSE),IF(P52="分担契約","分担契約"&amp;CHAR(10)&amp;"契約総額 "&amp;TEXT(VLOOKUP(A52,[7]令和3年度契約状況調査票!$D:$AR,17,FALSE),"#,##0円")&amp;CHAR(10)&amp;VLOOKUP(A52,[7]令和3年度契約状況調査票!$D:$AR,33,FALSE),IF(P52="単価契約","単価契約"&amp;CHAR(10)&amp;"予定調達総額 "&amp;TEXT(VLOOKUP(A52,[7]令和3年度契約状況調査票!$D:$AR,17,FALSE),"#,##0円")&amp;CHAR(10)&amp;VLOOKUP(A52,[7]令和3年度契約状況調査票!$D:$AR,33,FALSE),VLOOKUP(A52,[7]令和3年度契約状況調査票!$D:$AR,33,FALSE))))))))</f>
        <v/>
      </c>
      <c r="P52" s="19" t="str">
        <f>IF(A52="","",VLOOKUP(A52,[7]令和3年度契約状況調査票!$D:$BY,54,FALSE))</f>
        <v/>
      </c>
      <c r="Q52" s="19" t="str">
        <f>IF(A52="","",IF(VLOOKUP(A52,[7]令和3年度契約状況調査票!$D:$AR,15,FALSE)="他官署で調達手続きを実施のため","×",IF(VLOOKUP(A52,[7]令和3年度契約状況調査票!$D:$AR,22,FALSE)="②同種の他の契約の予定価格を類推されるおそれがあるため公表しない","×","○")))</f>
        <v/>
      </c>
    </row>
  </sheetData>
  <mergeCells count="14">
    <mergeCell ref="J4:J5"/>
    <mergeCell ref="K4:K5"/>
    <mergeCell ref="L4:N4"/>
    <mergeCell ref="O4:O5"/>
    <mergeCell ref="A1:A5"/>
    <mergeCell ref="B1:O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I52"/>
    <dataValidation operator="greaterThanOrEqual" allowBlank="1" showInputMessage="1" showErrorMessage="1" errorTitle="注意" error="プルダウンメニューから選択して下さい_x000a_" sqref="G6:G52"/>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