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107\Desktop\"/>
    </mc:Choice>
  </mc:AlternateContent>
  <bookViews>
    <workbookView xWindow="0" yWindow="0" windowWidth="15345" windowHeight="4110"/>
  </bookViews>
  <sheets>
    <sheet name="別紙様式３"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[2]契約状況コード表!$F$5:$F$9</definedName>
    <definedName name="aaaa">[2]契約状況コード表!$G$5:$G$6</definedName>
    <definedName name="_xlnm.Print_Area" localSheetId="0">別紙様式３!$B$1:$N$105</definedName>
    <definedName name="_xlnm.Print_Titles" localSheetId="0">別紙様式３!$1:$5</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2" l="1"/>
  <c r="A104" i="2"/>
  <c r="A103" i="2"/>
  <c r="A102" i="2"/>
  <c r="A101" i="2"/>
  <c r="E100" i="2"/>
  <c r="A100" i="2"/>
  <c r="A99" i="2"/>
  <c r="A98" i="2"/>
  <c r="A97" i="2"/>
  <c r="A96" i="2"/>
  <c r="E96" i="2" s="1"/>
  <c r="A95" i="2"/>
  <c r="A94" i="2"/>
  <c r="A93" i="2"/>
  <c r="E92" i="2"/>
  <c r="A92" i="2"/>
  <c r="A91" i="2"/>
  <c r="A90" i="2"/>
  <c r="A89" i="2"/>
  <c r="A88" i="2"/>
  <c r="E88" i="2" s="1"/>
  <c r="A87" i="2"/>
  <c r="E86" i="2"/>
  <c r="A86" i="2"/>
  <c r="E85" i="2"/>
  <c r="D85" i="2"/>
  <c r="A85" i="2"/>
  <c r="I85" i="2" s="1"/>
  <c r="M84" i="2"/>
  <c r="H84" i="2"/>
  <c r="E84" i="2"/>
  <c r="A84" i="2"/>
  <c r="P83" i="2"/>
  <c r="M83" i="2"/>
  <c r="H83" i="2"/>
  <c r="E83" i="2"/>
  <c r="A83" i="2"/>
  <c r="P82" i="2"/>
  <c r="M82" i="2"/>
  <c r="H82" i="2"/>
  <c r="E82" i="2"/>
  <c r="A82" i="2"/>
  <c r="P81" i="2"/>
  <c r="M81" i="2"/>
  <c r="H81" i="2"/>
  <c r="E81" i="2"/>
  <c r="A81" i="2"/>
  <c r="P80" i="2"/>
  <c r="M80" i="2"/>
  <c r="H80" i="2"/>
  <c r="E80" i="2"/>
  <c r="A80" i="2"/>
  <c r="P79" i="2"/>
  <c r="M79" i="2"/>
  <c r="H79" i="2"/>
  <c r="E79" i="2"/>
  <c r="A79" i="2"/>
  <c r="P78" i="2"/>
  <c r="M78" i="2"/>
  <c r="H78" i="2"/>
  <c r="E78" i="2"/>
  <c r="A78" i="2"/>
  <c r="P77" i="2"/>
  <c r="M77" i="2"/>
  <c r="H77" i="2"/>
  <c r="E77" i="2"/>
  <c r="A77" i="2"/>
  <c r="P76" i="2"/>
  <c r="M76" i="2"/>
  <c r="H76" i="2"/>
  <c r="E76" i="2"/>
  <c r="A76" i="2"/>
  <c r="P75" i="2"/>
  <c r="M75" i="2"/>
  <c r="H75" i="2"/>
  <c r="E75" i="2"/>
  <c r="A75" i="2"/>
  <c r="P74" i="2"/>
  <c r="M74" i="2"/>
  <c r="H74" i="2"/>
  <c r="E74" i="2"/>
  <c r="A74" i="2"/>
  <c r="P73" i="2"/>
  <c r="M73" i="2"/>
  <c r="H73" i="2"/>
  <c r="E73" i="2"/>
  <c r="A73" i="2"/>
  <c r="P72" i="2"/>
  <c r="M72" i="2"/>
  <c r="H72" i="2"/>
  <c r="E72" i="2"/>
  <c r="A72" i="2"/>
  <c r="P71" i="2"/>
  <c r="M71" i="2"/>
  <c r="H71" i="2"/>
  <c r="E71" i="2"/>
  <c r="A71" i="2"/>
  <c r="P70" i="2"/>
  <c r="M70" i="2"/>
  <c r="H70" i="2"/>
  <c r="E70" i="2"/>
  <c r="A70" i="2"/>
  <c r="P69" i="2"/>
  <c r="M69" i="2"/>
  <c r="H69" i="2"/>
  <c r="E69" i="2"/>
  <c r="A69" i="2"/>
  <c r="P68" i="2"/>
  <c r="M68" i="2"/>
  <c r="K68" i="2"/>
  <c r="I68" i="2"/>
  <c r="H68" i="2"/>
  <c r="E68" i="2"/>
  <c r="D68" i="2"/>
  <c r="C68" i="2"/>
  <c r="A68" i="2"/>
  <c r="P67" i="2"/>
  <c r="O67" i="2"/>
  <c r="M67" i="2"/>
  <c r="K67" i="2"/>
  <c r="I67" i="2"/>
  <c r="H67" i="2"/>
  <c r="E67" i="2"/>
  <c r="D67" i="2"/>
  <c r="C67" i="2"/>
  <c r="A67" i="2"/>
  <c r="P66" i="2"/>
  <c r="O66" i="2"/>
  <c r="M66" i="2"/>
  <c r="K66" i="2"/>
  <c r="I66" i="2"/>
  <c r="H66" i="2"/>
  <c r="E66" i="2"/>
  <c r="D66" i="2"/>
  <c r="C66" i="2"/>
  <c r="A66" i="2"/>
  <c r="P65" i="2"/>
  <c r="O65" i="2"/>
  <c r="M65" i="2"/>
  <c r="K65" i="2"/>
  <c r="I65" i="2"/>
  <c r="H65" i="2"/>
  <c r="E65" i="2"/>
  <c r="D65" i="2"/>
  <c r="C65" i="2"/>
  <c r="A65" i="2"/>
  <c r="P64" i="2"/>
  <c r="O64" i="2"/>
  <c r="M64" i="2"/>
  <c r="K64" i="2"/>
  <c r="I64" i="2"/>
  <c r="H64" i="2"/>
  <c r="E64" i="2"/>
  <c r="D64" i="2"/>
  <c r="C64" i="2"/>
  <c r="A64" i="2"/>
  <c r="P63" i="2"/>
  <c r="O63" i="2"/>
  <c r="M63" i="2"/>
  <c r="K63" i="2"/>
  <c r="I63" i="2"/>
  <c r="H63" i="2"/>
  <c r="E63" i="2"/>
  <c r="D63" i="2"/>
  <c r="C63" i="2"/>
  <c r="A63" i="2"/>
  <c r="P62" i="2"/>
  <c r="O62" i="2"/>
  <c r="M62" i="2"/>
  <c r="K62" i="2"/>
  <c r="I62" i="2"/>
  <c r="H62" i="2"/>
  <c r="E62" i="2"/>
  <c r="D62" i="2"/>
  <c r="C62" i="2"/>
  <c r="A62" i="2"/>
  <c r="P61" i="2"/>
  <c r="O61" i="2"/>
  <c r="M61" i="2"/>
  <c r="K61" i="2"/>
  <c r="I61" i="2"/>
  <c r="H61" i="2"/>
  <c r="E61" i="2"/>
  <c r="D61" i="2"/>
  <c r="C61" i="2"/>
  <c r="A61" i="2"/>
  <c r="P60" i="2"/>
  <c r="O60" i="2"/>
  <c r="M60" i="2"/>
  <c r="K60" i="2"/>
  <c r="I60" i="2"/>
  <c r="H60" i="2"/>
  <c r="E60" i="2"/>
  <c r="D60" i="2"/>
  <c r="C60" i="2"/>
  <c r="A60" i="2"/>
  <c r="P59" i="2"/>
  <c r="O59" i="2"/>
  <c r="M59" i="2"/>
  <c r="K59" i="2"/>
  <c r="I59" i="2"/>
  <c r="H59" i="2"/>
  <c r="E59" i="2"/>
  <c r="D59" i="2"/>
  <c r="C59" i="2"/>
  <c r="A59" i="2"/>
  <c r="P58" i="2"/>
  <c r="O58" i="2"/>
  <c r="M58" i="2"/>
  <c r="K58" i="2"/>
  <c r="I58" i="2"/>
  <c r="H58" i="2"/>
  <c r="E58" i="2"/>
  <c r="D58" i="2"/>
  <c r="C58" i="2"/>
  <c r="A58" i="2"/>
  <c r="P57" i="2"/>
  <c r="O57" i="2"/>
  <c r="M57" i="2"/>
  <c r="K57" i="2"/>
  <c r="I57" i="2"/>
  <c r="H57" i="2"/>
  <c r="E57" i="2"/>
  <c r="D57" i="2"/>
  <c r="C57" i="2"/>
  <c r="A57" i="2"/>
  <c r="P56" i="2"/>
  <c r="O56" i="2"/>
  <c r="M56" i="2"/>
  <c r="K56" i="2"/>
  <c r="I56" i="2"/>
  <c r="H56" i="2"/>
  <c r="E56" i="2"/>
  <c r="D56" i="2"/>
  <c r="C56" i="2"/>
  <c r="A56" i="2"/>
  <c r="P55" i="2"/>
  <c r="O55" i="2"/>
  <c r="M55" i="2"/>
  <c r="K55" i="2"/>
  <c r="I55" i="2"/>
  <c r="H55" i="2"/>
  <c r="E55" i="2"/>
  <c r="D55" i="2"/>
  <c r="C55" i="2"/>
  <c r="A55" i="2"/>
  <c r="P54" i="2"/>
  <c r="O54" i="2"/>
  <c r="M54" i="2"/>
  <c r="K54" i="2"/>
  <c r="I54" i="2"/>
  <c r="H54" i="2"/>
  <c r="E54" i="2"/>
  <c r="D54" i="2"/>
  <c r="C54" i="2"/>
  <c r="A54" i="2"/>
  <c r="P53" i="2"/>
  <c r="O53" i="2"/>
  <c r="N53" i="2"/>
  <c r="L53" i="2"/>
  <c r="K53" i="2"/>
  <c r="J53" i="2"/>
  <c r="H53" i="2"/>
  <c r="G53" i="2"/>
  <c r="F53" i="2"/>
  <c r="D53" i="2"/>
  <c r="C53" i="2"/>
  <c r="B53" i="2"/>
  <c r="A53" i="2"/>
  <c r="M53" i="2" s="1"/>
  <c r="P52" i="2"/>
  <c r="O52" i="2"/>
  <c r="N52" i="2"/>
  <c r="L52" i="2"/>
  <c r="K52" i="2"/>
  <c r="J52" i="2"/>
  <c r="H52" i="2"/>
  <c r="G52" i="2"/>
  <c r="F52" i="2"/>
  <c r="D52" i="2"/>
  <c r="C52" i="2"/>
  <c r="B52" i="2"/>
  <c r="A52" i="2"/>
  <c r="M52" i="2" s="1"/>
  <c r="P51" i="2"/>
  <c r="O51" i="2"/>
  <c r="N51" i="2"/>
  <c r="L51" i="2"/>
  <c r="K51" i="2"/>
  <c r="J51" i="2"/>
  <c r="H51" i="2"/>
  <c r="G51" i="2"/>
  <c r="F51" i="2"/>
  <c r="D51" i="2"/>
  <c r="C51" i="2"/>
  <c r="B51" i="2"/>
  <c r="A51" i="2"/>
  <c r="M51" i="2" s="1"/>
  <c r="P50" i="2"/>
  <c r="O50" i="2"/>
  <c r="N50" i="2"/>
  <c r="L50" i="2"/>
  <c r="K50" i="2"/>
  <c r="J50" i="2"/>
  <c r="H50" i="2"/>
  <c r="G50" i="2"/>
  <c r="F50" i="2"/>
  <c r="D50" i="2"/>
  <c r="C50" i="2"/>
  <c r="B50" i="2"/>
  <c r="A50" i="2"/>
  <c r="M50" i="2" s="1"/>
  <c r="P49" i="2"/>
  <c r="O49" i="2"/>
  <c r="N49" i="2"/>
  <c r="L49" i="2"/>
  <c r="K49" i="2"/>
  <c r="J49" i="2"/>
  <c r="H49" i="2"/>
  <c r="G49" i="2"/>
  <c r="F49" i="2"/>
  <c r="D49" i="2"/>
  <c r="C49" i="2"/>
  <c r="B49" i="2"/>
  <c r="A49" i="2"/>
  <c r="M49" i="2" s="1"/>
  <c r="P48" i="2"/>
  <c r="O48" i="2"/>
  <c r="N48" i="2"/>
  <c r="L48" i="2"/>
  <c r="K48" i="2"/>
  <c r="J48" i="2"/>
  <c r="H48" i="2"/>
  <c r="G48" i="2"/>
  <c r="F48" i="2"/>
  <c r="D48" i="2"/>
  <c r="C48" i="2"/>
  <c r="B48" i="2"/>
  <c r="A48" i="2"/>
  <c r="M48" i="2" s="1"/>
  <c r="P47" i="2"/>
  <c r="O47" i="2"/>
  <c r="N47" i="2"/>
  <c r="L47" i="2"/>
  <c r="K47" i="2"/>
  <c r="J47" i="2"/>
  <c r="H47" i="2"/>
  <c r="G47" i="2"/>
  <c r="F47" i="2"/>
  <c r="D47" i="2"/>
  <c r="C47" i="2"/>
  <c r="B47" i="2"/>
  <c r="A47" i="2"/>
  <c r="M47" i="2" s="1"/>
  <c r="P46" i="2"/>
  <c r="O46" i="2"/>
  <c r="N46" i="2"/>
  <c r="L46" i="2"/>
  <c r="K46" i="2"/>
  <c r="J46" i="2"/>
  <c r="H46" i="2"/>
  <c r="G46" i="2"/>
  <c r="F46" i="2"/>
  <c r="D46" i="2"/>
  <c r="C46" i="2"/>
  <c r="B46" i="2"/>
  <c r="A46" i="2"/>
  <c r="M46" i="2" s="1"/>
  <c r="P45" i="2"/>
  <c r="O45" i="2"/>
  <c r="N45" i="2"/>
  <c r="L45" i="2"/>
  <c r="K45" i="2"/>
  <c r="J45" i="2"/>
  <c r="H45" i="2"/>
  <c r="G45" i="2"/>
  <c r="F45" i="2"/>
  <c r="D45" i="2"/>
  <c r="C45" i="2"/>
  <c r="B45" i="2"/>
  <c r="A45" i="2"/>
  <c r="M45" i="2" s="1"/>
  <c r="P44" i="2"/>
  <c r="O44" i="2"/>
  <c r="N44" i="2"/>
  <c r="L44" i="2"/>
  <c r="K44" i="2"/>
  <c r="J44" i="2"/>
  <c r="H44" i="2"/>
  <c r="G44" i="2"/>
  <c r="F44" i="2"/>
  <c r="D44" i="2"/>
  <c r="C44" i="2"/>
  <c r="B44" i="2"/>
  <c r="A44" i="2"/>
  <c r="M44" i="2" s="1"/>
  <c r="P43" i="2"/>
  <c r="O43" i="2"/>
  <c r="N43" i="2"/>
  <c r="L43" i="2"/>
  <c r="K43" i="2"/>
  <c r="J43" i="2"/>
  <c r="H43" i="2"/>
  <c r="G43" i="2"/>
  <c r="F43" i="2"/>
  <c r="D43" i="2"/>
  <c r="C43" i="2"/>
  <c r="B43" i="2"/>
  <c r="A43" i="2"/>
  <c r="M43" i="2" s="1"/>
  <c r="P42" i="2"/>
  <c r="O42" i="2"/>
  <c r="N42" i="2"/>
  <c r="L42" i="2"/>
  <c r="K42" i="2"/>
  <c r="J42" i="2"/>
  <c r="H42" i="2"/>
  <c r="G42" i="2"/>
  <c r="F42" i="2"/>
  <c r="D42" i="2"/>
  <c r="C42" i="2"/>
  <c r="B42" i="2"/>
  <c r="A42" i="2"/>
  <c r="M42" i="2" s="1"/>
  <c r="P41" i="2"/>
  <c r="O41" i="2"/>
  <c r="N41" i="2"/>
  <c r="L41" i="2"/>
  <c r="K41" i="2"/>
  <c r="J41" i="2"/>
  <c r="H41" i="2"/>
  <c r="G41" i="2"/>
  <c r="F41" i="2"/>
  <c r="D41" i="2"/>
  <c r="C41" i="2"/>
  <c r="B41" i="2"/>
  <c r="A41" i="2"/>
  <c r="M41" i="2" s="1"/>
  <c r="P40" i="2"/>
  <c r="O40" i="2"/>
  <c r="N40" i="2"/>
  <c r="L40" i="2"/>
  <c r="K40" i="2"/>
  <c r="J40" i="2"/>
  <c r="H40" i="2"/>
  <c r="G40" i="2"/>
  <c r="F40" i="2"/>
  <c r="D40" i="2"/>
  <c r="C40" i="2"/>
  <c r="B40" i="2"/>
  <c r="A40" i="2"/>
  <c r="M40" i="2" s="1"/>
  <c r="P39" i="2"/>
  <c r="O39" i="2"/>
  <c r="N39" i="2"/>
  <c r="L39" i="2"/>
  <c r="K39" i="2"/>
  <c r="J39" i="2"/>
  <c r="H39" i="2"/>
  <c r="G39" i="2"/>
  <c r="F39" i="2"/>
  <c r="D39" i="2"/>
  <c r="C39" i="2"/>
  <c r="B39" i="2"/>
  <c r="A39" i="2"/>
  <c r="M39" i="2" s="1"/>
  <c r="P38" i="2"/>
  <c r="O38" i="2"/>
  <c r="N38" i="2"/>
  <c r="L38" i="2"/>
  <c r="K38" i="2"/>
  <c r="J38" i="2"/>
  <c r="H38" i="2"/>
  <c r="G38" i="2"/>
  <c r="F38" i="2"/>
  <c r="D38" i="2"/>
  <c r="C38" i="2"/>
  <c r="B38" i="2"/>
  <c r="A38" i="2"/>
  <c r="M38" i="2" s="1"/>
  <c r="P37" i="2"/>
  <c r="O37" i="2"/>
  <c r="N37" i="2"/>
  <c r="L37" i="2"/>
  <c r="K37" i="2"/>
  <c r="J37" i="2"/>
  <c r="H37" i="2"/>
  <c r="G37" i="2"/>
  <c r="F37" i="2"/>
  <c r="D37" i="2"/>
  <c r="C37" i="2"/>
  <c r="B37" i="2"/>
  <c r="A37" i="2"/>
  <c r="M37" i="2" s="1"/>
  <c r="P36" i="2"/>
  <c r="O36" i="2"/>
  <c r="N36" i="2"/>
  <c r="L36" i="2"/>
  <c r="K36" i="2"/>
  <c r="J36" i="2"/>
  <c r="H36" i="2"/>
  <c r="G36" i="2"/>
  <c r="F36" i="2"/>
  <c r="D36" i="2"/>
  <c r="C36" i="2"/>
  <c r="B36" i="2"/>
  <c r="A36" i="2"/>
  <c r="M36" i="2" s="1"/>
  <c r="P35" i="2"/>
  <c r="O35" i="2"/>
  <c r="N35" i="2"/>
  <c r="L35" i="2"/>
  <c r="K35" i="2"/>
  <c r="J35" i="2"/>
  <c r="H35" i="2"/>
  <c r="G35" i="2"/>
  <c r="F35" i="2"/>
  <c r="D35" i="2"/>
  <c r="C35" i="2"/>
  <c r="B35" i="2"/>
  <c r="A35" i="2"/>
  <c r="M35" i="2" s="1"/>
  <c r="P34" i="2"/>
  <c r="O34" i="2"/>
  <c r="N34" i="2"/>
  <c r="L34" i="2"/>
  <c r="K34" i="2"/>
  <c r="J34" i="2"/>
  <c r="H34" i="2"/>
  <c r="G34" i="2"/>
  <c r="F34" i="2"/>
  <c r="D34" i="2"/>
  <c r="C34" i="2"/>
  <c r="B34" i="2"/>
  <c r="A34" i="2"/>
  <c r="M34" i="2" s="1"/>
  <c r="P33" i="2"/>
  <c r="O33" i="2"/>
  <c r="N33" i="2"/>
  <c r="L33" i="2"/>
  <c r="K33" i="2"/>
  <c r="J33" i="2"/>
  <c r="H33" i="2"/>
  <c r="G33" i="2"/>
  <c r="F33" i="2"/>
  <c r="D33" i="2"/>
  <c r="C33" i="2"/>
  <c r="B33" i="2"/>
  <c r="A33" i="2"/>
  <c r="M33" i="2" s="1"/>
  <c r="P32" i="2"/>
  <c r="O32" i="2"/>
  <c r="N32" i="2"/>
  <c r="L32" i="2"/>
  <c r="K32" i="2"/>
  <c r="J32" i="2"/>
  <c r="H32" i="2"/>
  <c r="G32" i="2"/>
  <c r="F32" i="2"/>
  <c r="D32" i="2"/>
  <c r="C32" i="2"/>
  <c r="B32" i="2"/>
  <c r="A32" i="2"/>
  <c r="M32" i="2" s="1"/>
  <c r="P31" i="2"/>
  <c r="O31" i="2"/>
  <c r="N31" i="2"/>
  <c r="L31" i="2"/>
  <c r="K31" i="2"/>
  <c r="J31" i="2"/>
  <c r="H31" i="2"/>
  <c r="G31" i="2"/>
  <c r="F31" i="2"/>
  <c r="D31" i="2"/>
  <c r="C31" i="2"/>
  <c r="B31" i="2"/>
  <c r="A31" i="2"/>
  <c r="M31" i="2" s="1"/>
  <c r="P30" i="2"/>
  <c r="O30" i="2"/>
  <c r="N30" i="2"/>
  <c r="L30" i="2"/>
  <c r="K30" i="2"/>
  <c r="J30" i="2"/>
  <c r="H30" i="2"/>
  <c r="G30" i="2"/>
  <c r="F30" i="2"/>
  <c r="D30" i="2"/>
  <c r="C30" i="2"/>
  <c r="B30" i="2"/>
  <c r="A30" i="2"/>
  <c r="M30" i="2" s="1"/>
  <c r="P29" i="2"/>
  <c r="O29" i="2"/>
  <c r="N29" i="2"/>
  <c r="L29" i="2"/>
  <c r="K29" i="2"/>
  <c r="J29" i="2"/>
  <c r="H29" i="2"/>
  <c r="G29" i="2"/>
  <c r="F29" i="2"/>
  <c r="D29" i="2"/>
  <c r="C29" i="2"/>
  <c r="B29" i="2"/>
  <c r="A29" i="2"/>
  <c r="M29" i="2" s="1"/>
  <c r="P28" i="2"/>
  <c r="O28" i="2"/>
  <c r="N28" i="2"/>
  <c r="L28" i="2"/>
  <c r="K28" i="2"/>
  <c r="J28" i="2"/>
  <c r="H28" i="2"/>
  <c r="G28" i="2"/>
  <c r="F28" i="2"/>
  <c r="D28" i="2"/>
  <c r="C28" i="2"/>
  <c r="B28" i="2"/>
  <c r="A28" i="2"/>
  <c r="M28" i="2" s="1"/>
  <c r="P27" i="2"/>
  <c r="O27" i="2"/>
  <c r="N27" i="2"/>
  <c r="L27" i="2"/>
  <c r="K27" i="2"/>
  <c r="J27" i="2"/>
  <c r="H27" i="2"/>
  <c r="G27" i="2"/>
  <c r="F27" i="2"/>
  <c r="D27" i="2"/>
  <c r="C27" i="2"/>
  <c r="B27" i="2"/>
  <c r="A27" i="2"/>
  <c r="M27" i="2" s="1"/>
  <c r="P26" i="2"/>
  <c r="O26" i="2"/>
  <c r="N26" i="2"/>
  <c r="L26" i="2"/>
  <c r="K26" i="2"/>
  <c r="J26" i="2"/>
  <c r="H26" i="2"/>
  <c r="G26" i="2"/>
  <c r="F26" i="2"/>
  <c r="D26" i="2"/>
  <c r="C26" i="2"/>
  <c r="B26" i="2"/>
  <c r="A26" i="2"/>
  <c r="M26" i="2" s="1"/>
  <c r="P25" i="2"/>
  <c r="O25" i="2"/>
  <c r="N25" i="2"/>
  <c r="L25" i="2"/>
  <c r="K25" i="2"/>
  <c r="J25" i="2"/>
  <c r="H25" i="2"/>
  <c r="G25" i="2"/>
  <c r="F25" i="2"/>
  <c r="D25" i="2"/>
  <c r="C25" i="2"/>
  <c r="B25" i="2"/>
  <c r="A25" i="2"/>
  <c r="M25" i="2" s="1"/>
  <c r="P24" i="2"/>
  <c r="O24" i="2"/>
  <c r="N24" i="2"/>
  <c r="L24" i="2"/>
  <c r="K24" i="2"/>
  <c r="J24" i="2"/>
  <c r="H24" i="2"/>
  <c r="G24" i="2"/>
  <c r="F24" i="2"/>
  <c r="D24" i="2"/>
  <c r="C24" i="2"/>
  <c r="B24" i="2"/>
  <c r="A24" i="2"/>
  <c r="M24" i="2" s="1"/>
  <c r="A23" i="2"/>
  <c r="A22" i="2"/>
  <c r="P22" i="2" s="1"/>
  <c r="A21" i="2"/>
  <c r="P21" i="2" s="1"/>
  <c r="A20" i="2"/>
  <c r="P20" i="2" s="1"/>
  <c r="A19" i="2"/>
  <c r="P19" i="2" s="1"/>
  <c r="A18" i="2"/>
  <c r="P18" i="2" s="1"/>
  <c r="A17" i="2"/>
  <c r="P17" i="2" s="1"/>
  <c r="A16" i="2"/>
  <c r="P16" i="2" s="1"/>
  <c r="A15" i="2"/>
  <c r="P15" i="2" s="1"/>
  <c r="A14" i="2"/>
  <c r="P14" i="2" s="1"/>
  <c r="A13" i="2"/>
  <c r="P13" i="2" s="1"/>
  <c r="A12" i="2"/>
  <c r="P12" i="2" s="1"/>
  <c r="A11" i="2"/>
  <c r="P11" i="2" s="1"/>
  <c r="A10" i="2"/>
  <c r="P10" i="2" s="1"/>
  <c r="A9" i="2"/>
  <c r="P9" i="2" s="1"/>
  <c r="A8" i="2"/>
  <c r="P8" i="2" s="1"/>
  <c r="A7" i="2"/>
  <c r="P7" i="2" s="1"/>
  <c r="A6" i="2"/>
  <c r="P6" i="2" s="1"/>
  <c r="E6" i="2" l="1"/>
  <c r="I6" i="2"/>
  <c r="M6" i="2"/>
  <c r="E7" i="2"/>
  <c r="I7" i="2"/>
  <c r="M7" i="2"/>
  <c r="E10" i="2"/>
  <c r="I10" i="2"/>
  <c r="M10" i="2"/>
  <c r="E12" i="2"/>
  <c r="I12" i="2"/>
  <c r="M12" i="2"/>
  <c r="E13" i="2"/>
  <c r="E15" i="2"/>
  <c r="I15" i="2"/>
  <c r="M15" i="2"/>
  <c r="M23" i="2"/>
  <c r="I23" i="2"/>
  <c r="E23" i="2"/>
  <c r="B17" i="2"/>
  <c r="J17" i="2"/>
  <c r="F18" i="2"/>
  <c r="N18" i="2"/>
  <c r="F19" i="2"/>
  <c r="B20" i="2"/>
  <c r="J20" i="2"/>
  <c r="B21" i="2"/>
  <c r="N21" i="2"/>
  <c r="J22" i="2"/>
  <c r="B23" i="2"/>
  <c r="L23" i="2"/>
  <c r="P104" i="2"/>
  <c r="L104" i="2"/>
  <c r="H104" i="2"/>
  <c r="D104" i="2"/>
  <c r="O104" i="2"/>
  <c r="K104" i="2"/>
  <c r="G104" i="2"/>
  <c r="C104" i="2"/>
  <c r="N104" i="2"/>
  <c r="J104" i="2"/>
  <c r="F104" i="2"/>
  <c r="B104" i="2"/>
  <c r="M104" i="2"/>
  <c r="I104" i="2"/>
  <c r="C6" i="2"/>
  <c r="G6" i="2"/>
  <c r="K6" i="2"/>
  <c r="O6" i="2"/>
  <c r="C7" i="2"/>
  <c r="G7" i="2"/>
  <c r="K7" i="2"/>
  <c r="O7" i="2"/>
  <c r="C8" i="2"/>
  <c r="G8" i="2"/>
  <c r="K8" i="2"/>
  <c r="O8" i="2"/>
  <c r="C9" i="2"/>
  <c r="G9" i="2"/>
  <c r="K9" i="2"/>
  <c r="O9" i="2"/>
  <c r="C10" i="2"/>
  <c r="G10" i="2"/>
  <c r="K10" i="2"/>
  <c r="O10" i="2"/>
  <c r="C11" i="2"/>
  <c r="G11" i="2"/>
  <c r="K11" i="2"/>
  <c r="O11" i="2"/>
  <c r="C12" i="2"/>
  <c r="G12" i="2"/>
  <c r="K12" i="2"/>
  <c r="O12" i="2"/>
  <c r="N12" i="2" s="1"/>
  <c r="C13" i="2"/>
  <c r="G13" i="2"/>
  <c r="K13" i="2"/>
  <c r="O13" i="2"/>
  <c r="C14" i="2"/>
  <c r="G14" i="2"/>
  <c r="K14" i="2"/>
  <c r="O14" i="2"/>
  <c r="C15" i="2"/>
  <c r="G15" i="2"/>
  <c r="K15" i="2"/>
  <c r="O15" i="2"/>
  <c r="C16" i="2"/>
  <c r="G16" i="2"/>
  <c r="K16" i="2"/>
  <c r="O16" i="2"/>
  <c r="C17" i="2"/>
  <c r="G17" i="2"/>
  <c r="K17" i="2"/>
  <c r="O17" i="2"/>
  <c r="C18" i="2"/>
  <c r="G18" i="2"/>
  <c r="K18" i="2"/>
  <c r="O18" i="2"/>
  <c r="C19" i="2"/>
  <c r="G19" i="2"/>
  <c r="K19" i="2"/>
  <c r="O19" i="2"/>
  <c r="C20" i="2"/>
  <c r="G20" i="2"/>
  <c r="K20" i="2"/>
  <c r="O20" i="2"/>
  <c r="C21" i="2"/>
  <c r="G21" i="2"/>
  <c r="K21" i="2"/>
  <c r="O21" i="2"/>
  <c r="C22" i="2"/>
  <c r="G22" i="2"/>
  <c r="K22" i="2"/>
  <c r="O22" i="2"/>
  <c r="C23" i="2"/>
  <c r="H23" i="2"/>
  <c r="N23" i="2"/>
  <c r="P86" i="2"/>
  <c r="L86" i="2"/>
  <c r="H86" i="2"/>
  <c r="D86" i="2"/>
  <c r="O86" i="2"/>
  <c r="K86" i="2"/>
  <c r="G86" i="2"/>
  <c r="C86" i="2"/>
  <c r="N86" i="2"/>
  <c r="J86" i="2"/>
  <c r="F86" i="2"/>
  <c r="B86" i="2"/>
  <c r="M86" i="2"/>
  <c r="I86" i="2"/>
  <c r="P94" i="2"/>
  <c r="L94" i="2"/>
  <c r="H94" i="2"/>
  <c r="D94" i="2"/>
  <c r="O94" i="2"/>
  <c r="K94" i="2"/>
  <c r="G94" i="2"/>
  <c r="C94" i="2"/>
  <c r="N94" i="2"/>
  <c r="J94" i="2"/>
  <c r="F94" i="2"/>
  <c r="B94" i="2"/>
  <c r="M94" i="2"/>
  <c r="I94" i="2"/>
  <c r="P102" i="2"/>
  <c r="L102" i="2"/>
  <c r="H102" i="2"/>
  <c r="D102" i="2"/>
  <c r="O102" i="2"/>
  <c r="K102" i="2"/>
  <c r="G102" i="2"/>
  <c r="C102" i="2"/>
  <c r="N102" i="2"/>
  <c r="J102" i="2"/>
  <c r="F102" i="2"/>
  <c r="B102" i="2"/>
  <c r="M102" i="2"/>
  <c r="I102" i="2"/>
  <c r="E104" i="2"/>
  <c r="E8" i="2"/>
  <c r="I8" i="2"/>
  <c r="M8" i="2"/>
  <c r="E9" i="2"/>
  <c r="I9" i="2"/>
  <c r="M9" i="2"/>
  <c r="E11" i="2"/>
  <c r="I11" i="2"/>
  <c r="M11" i="2"/>
  <c r="I13" i="2"/>
  <c r="M13" i="2"/>
  <c r="E14" i="2"/>
  <c r="I14" i="2"/>
  <c r="M14" i="2"/>
  <c r="E16" i="2"/>
  <c r="I16" i="2"/>
  <c r="M16" i="2"/>
  <c r="E17" i="2"/>
  <c r="I17" i="2"/>
  <c r="M17" i="2"/>
  <c r="E18" i="2"/>
  <c r="I18" i="2"/>
  <c r="M18" i="2"/>
  <c r="E19" i="2"/>
  <c r="I19" i="2"/>
  <c r="M19" i="2"/>
  <c r="E20" i="2"/>
  <c r="I20" i="2"/>
  <c r="M20" i="2"/>
  <c r="E21" i="2"/>
  <c r="I21" i="2"/>
  <c r="M21" i="2"/>
  <c r="E22" i="2"/>
  <c r="I22" i="2"/>
  <c r="M22" i="2"/>
  <c r="F23" i="2"/>
  <c r="K23" i="2"/>
  <c r="P23" i="2"/>
  <c r="P90" i="2"/>
  <c r="L90" i="2"/>
  <c r="H90" i="2"/>
  <c r="D90" i="2"/>
  <c r="O90" i="2"/>
  <c r="K90" i="2"/>
  <c r="G90" i="2"/>
  <c r="C90" i="2"/>
  <c r="N90" i="2"/>
  <c r="J90" i="2"/>
  <c r="F90" i="2"/>
  <c r="B90" i="2"/>
  <c r="M90" i="2"/>
  <c r="I90" i="2"/>
  <c r="P98" i="2"/>
  <c r="L98" i="2"/>
  <c r="H98" i="2"/>
  <c r="D98" i="2"/>
  <c r="O98" i="2"/>
  <c r="K98" i="2"/>
  <c r="G98" i="2"/>
  <c r="C98" i="2"/>
  <c r="N98" i="2"/>
  <c r="J98" i="2"/>
  <c r="F98" i="2"/>
  <c r="B98" i="2"/>
  <c r="M98" i="2"/>
  <c r="I98" i="2"/>
  <c r="B6" i="2"/>
  <c r="F6" i="2"/>
  <c r="J6" i="2"/>
  <c r="N6" i="2"/>
  <c r="B7" i="2"/>
  <c r="F7" i="2"/>
  <c r="J7" i="2"/>
  <c r="N7" i="2"/>
  <c r="B8" i="2"/>
  <c r="F8" i="2"/>
  <c r="J8" i="2"/>
  <c r="N8" i="2"/>
  <c r="B9" i="2"/>
  <c r="F9" i="2"/>
  <c r="J9" i="2"/>
  <c r="N9" i="2"/>
  <c r="B10" i="2"/>
  <c r="F10" i="2"/>
  <c r="J10" i="2"/>
  <c r="N10" i="2"/>
  <c r="B11" i="2"/>
  <c r="F11" i="2"/>
  <c r="J11" i="2"/>
  <c r="N11" i="2"/>
  <c r="B12" i="2"/>
  <c r="F12" i="2"/>
  <c r="J12" i="2"/>
  <c r="B13" i="2"/>
  <c r="F13" i="2"/>
  <c r="J13" i="2"/>
  <c r="N13" i="2"/>
  <c r="B14" i="2"/>
  <c r="F14" i="2"/>
  <c r="J14" i="2"/>
  <c r="N14" i="2"/>
  <c r="B15" i="2"/>
  <c r="F15" i="2"/>
  <c r="J15" i="2"/>
  <c r="N15" i="2"/>
  <c r="B16" i="2"/>
  <c r="F16" i="2"/>
  <c r="J16" i="2"/>
  <c r="N16" i="2"/>
  <c r="F17" i="2"/>
  <c r="N17" i="2"/>
  <c r="B18" i="2"/>
  <c r="J18" i="2"/>
  <c r="B19" i="2"/>
  <c r="J19" i="2"/>
  <c r="N19" i="2"/>
  <c r="F20" i="2"/>
  <c r="N20" i="2"/>
  <c r="F21" i="2"/>
  <c r="J21" i="2"/>
  <c r="B22" i="2"/>
  <c r="F22" i="2"/>
  <c r="N22" i="2"/>
  <c r="G23" i="2"/>
  <c r="P88" i="2"/>
  <c r="L88" i="2"/>
  <c r="H88" i="2"/>
  <c r="D88" i="2"/>
  <c r="O88" i="2"/>
  <c r="K88" i="2"/>
  <c r="G88" i="2"/>
  <c r="C88" i="2"/>
  <c r="N88" i="2"/>
  <c r="J88" i="2"/>
  <c r="F88" i="2"/>
  <c r="B88" i="2"/>
  <c r="M88" i="2"/>
  <c r="I88" i="2"/>
  <c r="E90" i="2"/>
  <c r="P96" i="2"/>
  <c r="L96" i="2"/>
  <c r="H96" i="2"/>
  <c r="D96" i="2"/>
  <c r="O96" i="2"/>
  <c r="K96" i="2"/>
  <c r="G96" i="2"/>
  <c r="C96" i="2"/>
  <c r="N96" i="2"/>
  <c r="J96" i="2"/>
  <c r="F96" i="2"/>
  <c r="B96" i="2"/>
  <c r="M96" i="2"/>
  <c r="I96" i="2"/>
  <c r="E98" i="2"/>
  <c r="D6" i="2"/>
  <c r="H6" i="2"/>
  <c r="L6" i="2"/>
  <c r="D7" i="2"/>
  <c r="H7" i="2"/>
  <c r="L7" i="2"/>
  <c r="D8" i="2"/>
  <c r="H8" i="2"/>
  <c r="L8" i="2"/>
  <c r="D9" i="2"/>
  <c r="H9" i="2"/>
  <c r="L9" i="2"/>
  <c r="D10" i="2"/>
  <c r="H10" i="2"/>
  <c r="L10" i="2"/>
  <c r="D11" i="2"/>
  <c r="H11" i="2"/>
  <c r="L11" i="2"/>
  <c r="D12" i="2"/>
  <c r="H12" i="2"/>
  <c r="L12" i="2"/>
  <c r="D13" i="2"/>
  <c r="H13" i="2"/>
  <c r="L13" i="2"/>
  <c r="D14" i="2"/>
  <c r="H14" i="2"/>
  <c r="L14" i="2"/>
  <c r="D15" i="2"/>
  <c r="H15" i="2"/>
  <c r="L15" i="2"/>
  <c r="D16" i="2"/>
  <c r="H16" i="2"/>
  <c r="L16" i="2"/>
  <c r="D17" i="2"/>
  <c r="H17" i="2"/>
  <c r="L17" i="2"/>
  <c r="D18" i="2"/>
  <c r="H18" i="2"/>
  <c r="L18" i="2"/>
  <c r="D19" i="2"/>
  <c r="H19" i="2"/>
  <c r="L19" i="2"/>
  <c r="D20" i="2"/>
  <c r="H20" i="2"/>
  <c r="L20" i="2"/>
  <c r="D21" i="2"/>
  <c r="H21" i="2"/>
  <c r="L21" i="2"/>
  <c r="D22" i="2"/>
  <c r="H22" i="2"/>
  <c r="L22" i="2"/>
  <c r="D23" i="2"/>
  <c r="J23" i="2"/>
  <c r="O23" i="2"/>
  <c r="P92" i="2"/>
  <c r="L92" i="2"/>
  <c r="H92" i="2"/>
  <c r="D92" i="2"/>
  <c r="O92" i="2"/>
  <c r="K92" i="2"/>
  <c r="G92" i="2"/>
  <c r="C92" i="2"/>
  <c r="N92" i="2"/>
  <c r="J92" i="2"/>
  <c r="F92" i="2"/>
  <c r="B92" i="2"/>
  <c r="M92" i="2"/>
  <c r="I92" i="2"/>
  <c r="E94" i="2"/>
  <c r="P100" i="2"/>
  <c r="L100" i="2"/>
  <c r="H100" i="2"/>
  <c r="D100" i="2"/>
  <c r="O100" i="2"/>
  <c r="K100" i="2"/>
  <c r="G100" i="2"/>
  <c r="C100" i="2"/>
  <c r="N100" i="2"/>
  <c r="J100" i="2"/>
  <c r="F100" i="2"/>
  <c r="B100" i="2"/>
  <c r="M100" i="2"/>
  <c r="I100" i="2"/>
  <c r="E102" i="2"/>
  <c r="O69" i="2"/>
  <c r="K69" i="2"/>
  <c r="G69" i="2"/>
  <c r="C69" i="2"/>
  <c r="N69" i="2"/>
  <c r="J69" i="2"/>
  <c r="F69" i="2"/>
  <c r="B69" i="2"/>
  <c r="I69" i="2"/>
  <c r="O70" i="2"/>
  <c r="K70" i="2"/>
  <c r="G70" i="2"/>
  <c r="C70" i="2"/>
  <c r="N70" i="2"/>
  <c r="J70" i="2"/>
  <c r="F70" i="2"/>
  <c r="B70" i="2"/>
  <c r="I70" i="2"/>
  <c r="O71" i="2"/>
  <c r="K71" i="2"/>
  <c r="G71" i="2"/>
  <c r="C71" i="2"/>
  <c r="N71" i="2"/>
  <c r="J71" i="2"/>
  <c r="F71" i="2"/>
  <c r="B71" i="2"/>
  <c r="I71" i="2"/>
  <c r="O72" i="2"/>
  <c r="K72" i="2"/>
  <c r="G72" i="2"/>
  <c r="C72" i="2"/>
  <c r="N72" i="2"/>
  <c r="J72" i="2"/>
  <c r="F72" i="2"/>
  <c r="B72" i="2"/>
  <c r="I72" i="2"/>
  <c r="O73" i="2"/>
  <c r="K73" i="2"/>
  <c r="G73" i="2"/>
  <c r="C73" i="2"/>
  <c r="N73" i="2"/>
  <c r="J73" i="2"/>
  <c r="F73" i="2"/>
  <c r="B73" i="2"/>
  <c r="I73" i="2"/>
  <c r="O74" i="2"/>
  <c r="K74" i="2"/>
  <c r="G74" i="2"/>
  <c r="C74" i="2"/>
  <c r="N74" i="2"/>
  <c r="J74" i="2"/>
  <c r="F74" i="2"/>
  <c r="B74" i="2"/>
  <c r="I74" i="2"/>
  <c r="O75" i="2"/>
  <c r="K75" i="2"/>
  <c r="G75" i="2"/>
  <c r="C75" i="2"/>
  <c r="N75" i="2"/>
  <c r="J75" i="2"/>
  <c r="F75" i="2"/>
  <c r="B75" i="2"/>
  <c r="I75" i="2"/>
  <c r="O76" i="2"/>
  <c r="K76" i="2"/>
  <c r="G76" i="2"/>
  <c r="C76" i="2"/>
  <c r="N76" i="2"/>
  <c r="J76" i="2"/>
  <c r="F76" i="2"/>
  <c r="B76" i="2"/>
  <c r="I76" i="2"/>
  <c r="O77" i="2"/>
  <c r="K77" i="2"/>
  <c r="G77" i="2"/>
  <c r="C77" i="2"/>
  <c r="N77" i="2"/>
  <c r="J77" i="2"/>
  <c r="F77" i="2"/>
  <c r="B77" i="2"/>
  <c r="I77" i="2"/>
  <c r="O78" i="2"/>
  <c r="K78" i="2"/>
  <c r="G78" i="2"/>
  <c r="C78" i="2"/>
  <c r="N78" i="2"/>
  <c r="J78" i="2"/>
  <c r="F78" i="2"/>
  <c r="B78" i="2"/>
  <c r="I78" i="2"/>
  <c r="O79" i="2"/>
  <c r="K79" i="2"/>
  <c r="G79" i="2"/>
  <c r="C79" i="2"/>
  <c r="N79" i="2"/>
  <c r="J79" i="2"/>
  <c r="F79" i="2"/>
  <c r="B79" i="2"/>
  <c r="I79" i="2"/>
  <c r="O80" i="2"/>
  <c r="K80" i="2"/>
  <c r="G80" i="2"/>
  <c r="C80" i="2"/>
  <c r="N80" i="2"/>
  <c r="J80" i="2"/>
  <c r="F80" i="2"/>
  <c r="B80" i="2"/>
  <c r="I80" i="2"/>
  <c r="O81" i="2"/>
  <c r="K81" i="2"/>
  <c r="G81" i="2"/>
  <c r="C81" i="2"/>
  <c r="N81" i="2"/>
  <c r="J81" i="2"/>
  <c r="F81" i="2"/>
  <c r="B81" i="2"/>
  <c r="I81" i="2"/>
  <c r="O82" i="2"/>
  <c r="K82" i="2"/>
  <c r="G82" i="2"/>
  <c r="C82" i="2"/>
  <c r="N82" i="2"/>
  <c r="J82" i="2"/>
  <c r="F82" i="2"/>
  <c r="B82" i="2"/>
  <c r="I82" i="2"/>
  <c r="O83" i="2"/>
  <c r="K83" i="2"/>
  <c r="G83" i="2"/>
  <c r="C83" i="2"/>
  <c r="N83" i="2"/>
  <c r="J83" i="2"/>
  <c r="F83" i="2"/>
  <c r="B83" i="2"/>
  <c r="I83" i="2"/>
  <c r="O84" i="2"/>
  <c r="N84" i="2"/>
  <c r="K84" i="2"/>
  <c r="G84" i="2"/>
  <c r="C84" i="2"/>
  <c r="P84" i="2"/>
  <c r="J84" i="2"/>
  <c r="F84" i="2"/>
  <c r="B84" i="2"/>
  <c r="I84" i="2"/>
  <c r="P87" i="2"/>
  <c r="L87" i="2"/>
  <c r="H87" i="2"/>
  <c r="D87" i="2"/>
  <c r="O87" i="2"/>
  <c r="K87" i="2"/>
  <c r="G87" i="2"/>
  <c r="C87" i="2"/>
  <c r="N87" i="2"/>
  <c r="J87" i="2"/>
  <c r="F87" i="2"/>
  <c r="B87" i="2"/>
  <c r="M87" i="2"/>
  <c r="I87" i="2"/>
  <c r="P89" i="2"/>
  <c r="L89" i="2"/>
  <c r="H89" i="2"/>
  <c r="D89" i="2"/>
  <c r="O89" i="2"/>
  <c r="K89" i="2"/>
  <c r="G89" i="2"/>
  <c r="C89" i="2"/>
  <c r="N89" i="2"/>
  <c r="J89" i="2"/>
  <c r="F89" i="2"/>
  <c r="B89" i="2"/>
  <c r="M89" i="2"/>
  <c r="I89" i="2"/>
  <c r="P91" i="2"/>
  <c r="L91" i="2"/>
  <c r="H91" i="2"/>
  <c r="D91" i="2"/>
  <c r="O91" i="2"/>
  <c r="K91" i="2"/>
  <c r="G91" i="2"/>
  <c r="C91" i="2"/>
  <c r="N91" i="2"/>
  <c r="J91" i="2"/>
  <c r="F91" i="2"/>
  <c r="B91" i="2"/>
  <c r="M91" i="2"/>
  <c r="I91" i="2"/>
  <c r="P93" i="2"/>
  <c r="L93" i="2"/>
  <c r="H93" i="2"/>
  <c r="D93" i="2"/>
  <c r="O93" i="2"/>
  <c r="K93" i="2"/>
  <c r="G93" i="2"/>
  <c r="C93" i="2"/>
  <c r="N93" i="2"/>
  <c r="J93" i="2"/>
  <c r="F93" i="2"/>
  <c r="B93" i="2"/>
  <c r="M93" i="2"/>
  <c r="I93" i="2"/>
  <c r="P95" i="2"/>
  <c r="L95" i="2"/>
  <c r="H95" i="2"/>
  <c r="D95" i="2"/>
  <c r="O95" i="2"/>
  <c r="K95" i="2"/>
  <c r="G95" i="2"/>
  <c r="C95" i="2"/>
  <c r="N95" i="2"/>
  <c r="J95" i="2"/>
  <c r="F95" i="2"/>
  <c r="B95" i="2"/>
  <c r="M95" i="2"/>
  <c r="I95" i="2"/>
  <c r="P97" i="2"/>
  <c r="L97" i="2"/>
  <c r="H97" i="2"/>
  <c r="D97" i="2"/>
  <c r="O97" i="2"/>
  <c r="K97" i="2"/>
  <c r="G97" i="2"/>
  <c r="C97" i="2"/>
  <c r="N97" i="2"/>
  <c r="J97" i="2"/>
  <c r="F97" i="2"/>
  <c r="B97" i="2"/>
  <c r="M97" i="2"/>
  <c r="I97" i="2"/>
  <c r="P99" i="2"/>
  <c r="L99" i="2"/>
  <c r="H99" i="2"/>
  <c r="D99" i="2"/>
  <c r="O99" i="2"/>
  <c r="K99" i="2"/>
  <c r="G99" i="2"/>
  <c r="C99" i="2"/>
  <c r="N99" i="2"/>
  <c r="J99" i="2"/>
  <c r="F99" i="2"/>
  <c r="B99" i="2"/>
  <c r="M99" i="2"/>
  <c r="I99" i="2"/>
  <c r="P101" i="2"/>
  <c r="L101" i="2"/>
  <c r="H101" i="2"/>
  <c r="D101" i="2"/>
  <c r="O101" i="2"/>
  <c r="K101" i="2"/>
  <c r="G101" i="2"/>
  <c r="C101" i="2"/>
  <c r="N101" i="2"/>
  <c r="J101" i="2"/>
  <c r="F101" i="2"/>
  <c r="B101" i="2"/>
  <c r="M101" i="2"/>
  <c r="I101" i="2"/>
  <c r="P103" i="2"/>
  <c r="L103" i="2"/>
  <c r="H103" i="2"/>
  <c r="D103" i="2"/>
  <c r="O103" i="2"/>
  <c r="K103" i="2"/>
  <c r="G103" i="2"/>
  <c r="C103" i="2"/>
  <c r="N103" i="2"/>
  <c r="J103" i="2"/>
  <c r="F103" i="2"/>
  <c r="B103" i="2"/>
  <c r="M103" i="2"/>
  <c r="I103" i="2"/>
  <c r="P105" i="2"/>
  <c r="L105" i="2"/>
  <c r="H105" i="2"/>
  <c r="D105" i="2"/>
  <c r="O105" i="2"/>
  <c r="K105" i="2"/>
  <c r="G105" i="2"/>
  <c r="C105" i="2"/>
  <c r="N105" i="2"/>
  <c r="J105" i="2"/>
  <c r="F105" i="2"/>
  <c r="B105" i="2"/>
  <c r="M105" i="2"/>
  <c r="I105" i="2"/>
  <c r="E24" i="2"/>
  <c r="I24" i="2"/>
  <c r="E25" i="2"/>
  <c r="I25" i="2"/>
  <c r="E26" i="2"/>
  <c r="I26" i="2"/>
  <c r="E27" i="2"/>
  <c r="I27" i="2"/>
  <c r="E28" i="2"/>
  <c r="I28" i="2"/>
  <c r="E29" i="2"/>
  <c r="I29" i="2"/>
  <c r="E30" i="2"/>
  <c r="I30" i="2"/>
  <c r="E31" i="2"/>
  <c r="I31" i="2"/>
  <c r="E32" i="2"/>
  <c r="I32" i="2"/>
  <c r="E33" i="2"/>
  <c r="I33" i="2"/>
  <c r="E34" i="2"/>
  <c r="I34" i="2"/>
  <c r="E35" i="2"/>
  <c r="I35" i="2"/>
  <c r="E36" i="2"/>
  <c r="I36" i="2"/>
  <c r="E37" i="2"/>
  <c r="I37" i="2"/>
  <c r="E38" i="2"/>
  <c r="I38" i="2"/>
  <c r="E39" i="2"/>
  <c r="I39" i="2"/>
  <c r="E40" i="2"/>
  <c r="I40" i="2"/>
  <c r="E41" i="2"/>
  <c r="I41" i="2"/>
  <c r="E42" i="2"/>
  <c r="I42" i="2"/>
  <c r="E43" i="2"/>
  <c r="I43" i="2"/>
  <c r="E44" i="2"/>
  <c r="I44" i="2"/>
  <c r="E45" i="2"/>
  <c r="I45" i="2"/>
  <c r="E46" i="2"/>
  <c r="I46" i="2"/>
  <c r="E47" i="2"/>
  <c r="I47" i="2"/>
  <c r="E48" i="2"/>
  <c r="I48" i="2"/>
  <c r="E49" i="2"/>
  <c r="I49" i="2"/>
  <c r="E50" i="2"/>
  <c r="I50" i="2"/>
  <c r="E51" i="2"/>
  <c r="I51" i="2"/>
  <c r="E52" i="2"/>
  <c r="I52" i="2"/>
  <c r="E53" i="2"/>
  <c r="I53" i="2"/>
  <c r="N54" i="2"/>
  <c r="J54" i="2"/>
  <c r="F54" i="2"/>
  <c r="B54" i="2"/>
  <c r="G54" i="2"/>
  <c r="L54" i="2"/>
  <c r="N55" i="2"/>
  <c r="J55" i="2"/>
  <c r="F55" i="2"/>
  <c r="B55" i="2"/>
  <c r="G55" i="2"/>
  <c r="L55" i="2"/>
  <c r="N56" i="2"/>
  <c r="J56" i="2"/>
  <c r="F56" i="2"/>
  <c r="B56" i="2"/>
  <c r="G56" i="2"/>
  <c r="L56" i="2"/>
  <c r="N57" i="2"/>
  <c r="J57" i="2"/>
  <c r="F57" i="2"/>
  <c r="B57" i="2"/>
  <c r="G57" i="2"/>
  <c r="L57" i="2"/>
  <c r="N58" i="2"/>
  <c r="J58" i="2"/>
  <c r="F58" i="2"/>
  <c r="B58" i="2"/>
  <c r="G58" i="2"/>
  <c r="L58" i="2"/>
  <c r="N59" i="2"/>
  <c r="J59" i="2"/>
  <c r="F59" i="2"/>
  <c r="B59" i="2"/>
  <c r="G59" i="2"/>
  <c r="L59" i="2"/>
  <c r="N60" i="2"/>
  <c r="J60" i="2"/>
  <c r="F60" i="2"/>
  <c r="B60" i="2"/>
  <c r="G60" i="2"/>
  <c r="L60" i="2"/>
  <c r="N61" i="2"/>
  <c r="J61" i="2"/>
  <c r="F61" i="2"/>
  <c r="B61" i="2"/>
  <c r="G61" i="2"/>
  <c r="L61" i="2"/>
  <c r="N62" i="2"/>
  <c r="J62" i="2"/>
  <c r="F62" i="2"/>
  <c r="B62" i="2"/>
  <c r="G62" i="2"/>
  <c r="L62" i="2"/>
  <c r="N63" i="2"/>
  <c r="J63" i="2"/>
  <c r="F63" i="2"/>
  <c r="B63" i="2"/>
  <c r="G63" i="2"/>
  <c r="L63" i="2"/>
  <c r="N64" i="2"/>
  <c r="J64" i="2"/>
  <c r="F64" i="2"/>
  <c r="B64" i="2"/>
  <c r="G64" i="2"/>
  <c r="L64" i="2"/>
  <c r="N65" i="2"/>
  <c r="J65" i="2"/>
  <c r="F65" i="2"/>
  <c r="B65" i="2"/>
  <c r="G65" i="2"/>
  <c r="L65" i="2"/>
  <c r="N66" i="2"/>
  <c r="J66" i="2"/>
  <c r="F66" i="2"/>
  <c r="B66" i="2"/>
  <c r="G66" i="2"/>
  <c r="L66" i="2"/>
  <c r="N67" i="2"/>
  <c r="J67" i="2"/>
  <c r="F67" i="2"/>
  <c r="B67" i="2"/>
  <c r="G67" i="2"/>
  <c r="L67" i="2"/>
  <c r="O68" i="2"/>
  <c r="N68" i="2"/>
  <c r="J68" i="2"/>
  <c r="F68" i="2"/>
  <c r="B68" i="2"/>
  <c r="G68" i="2"/>
  <c r="L68" i="2"/>
  <c r="D69" i="2"/>
  <c r="L69" i="2"/>
  <c r="D70" i="2"/>
  <c r="L70" i="2"/>
  <c r="D71" i="2"/>
  <c r="L71" i="2"/>
  <c r="D72" i="2"/>
  <c r="L72" i="2"/>
  <c r="D73" i="2"/>
  <c r="L73" i="2"/>
  <c r="D74" i="2"/>
  <c r="L74" i="2"/>
  <c r="D75" i="2"/>
  <c r="L75" i="2"/>
  <c r="D76" i="2"/>
  <c r="L76" i="2"/>
  <c r="D77" i="2"/>
  <c r="L77" i="2"/>
  <c r="D78" i="2"/>
  <c r="L78" i="2"/>
  <c r="D79" i="2"/>
  <c r="L79" i="2"/>
  <c r="D80" i="2"/>
  <c r="L80" i="2"/>
  <c r="D81" i="2"/>
  <c r="L81" i="2"/>
  <c r="D82" i="2"/>
  <c r="L82" i="2"/>
  <c r="D83" i="2"/>
  <c r="L83" i="2"/>
  <c r="D84" i="2"/>
  <c r="L84" i="2"/>
  <c r="E87" i="2"/>
  <c r="E89" i="2"/>
  <c r="E91" i="2"/>
  <c r="E93" i="2"/>
  <c r="E95" i="2"/>
  <c r="E97" i="2"/>
  <c r="E99" i="2"/>
  <c r="E101" i="2"/>
  <c r="E103" i="2"/>
  <c r="E105" i="2"/>
  <c r="P85" i="2"/>
  <c r="L85" i="2"/>
  <c r="H85" i="2"/>
  <c r="O85" i="2"/>
  <c r="K85" i="2"/>
  <c r="G85" i="2"/>
  <c r="C85" i="2"/>
  <c r="N85" i="2"/>
  <c r="J85" i="2"/>
  <c r="F85" i="2"/>
  <c r="B85" i="2"/>
  <c r="M85" i="2"/>
</calcChain>
</file>

<file path=xl/sharedStrings.xml><?xml version="1.0" encoding="utf-8"?>
<sst xmlns="http://schemas.openxmlformats.org/spreadsheetml/2006/main" count="15" uniqueCount="15">
  <si>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</si>
  <si>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</si>
  <si>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</si>
  <si>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</si>
  <si>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</si>
  <si>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</si>
  <si>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</si>
  <si>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</si>
  <si>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</si>
  <si>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</si>
  <si>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</si>
  <si>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</si>
  <si>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2"/>
  </si>
  <si>
    <t>国所管、都道府県所管の区分</t>
    <rPh sb="4" eb="8">
      <t>トドウフケン</t>
    </rPh>
    <phoneticPr fontId="2"/>
  </si>
  <si>
    <t>応札・応募者数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</si>
</sst>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indexed="11"/>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cellStyleXfs>
  <cellXfs count="35">
    <xf numFmtId="0" fontId="0" fillId="0" borderId="0" xfId="0">
      <alignment vertical="center"/>
    </xf>
    <xf numFmtId="0" fontId="3" fillId="0" borderId="0" xfId="1" applyFont="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0" xfId="1" applyFont="1" applyFill="1">
      <alignment vertical="center"/>
    </xf>
    <xf numFmtId="0" fontId="7" fillId="0" borderId="0" xfId="1" applyFont="1" applyAlignment="1">
      <alignment horizontal="left" vertical="center" wrapText="1"/>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38" fontId="6" fillId="0" borderId="1" xfId="2"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7" fillId="0" borderId="5" xfId="1" applyFont="1" applyBorder="1" applyAlignment="1">
      <alignment horizontal="left" vertical="center" wrapText="1"/>
    </xf>
    <xf numFmtId="0" fontId="6"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A00600&#20250;&#35336;&#35506;/&#20250;&#35336;&#35506;/04&#32207;&#21209;&#20418;/&#22865;&#32004;&#29366;&#27841;&#35519;&#26619;&#31080;&#65288;&#8592;&#32076;&#36027;&#20418;&#65289;/Dk&#65288;&#65303;&#26376;&#20998;&#65289;&#20196;&#21644;3&#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（7月分）</v>
          </cell>
        </row>
        <row r="2">
          <cell r="I2">
            <v>11</v>
          </cell>
          <cell r="AK2" t="str">
            <v xml:space="preserve">女性の活躍推進に向けた公共調達への取組に関する入力項目
</v>
          </cell>
          <cell r="AM2" t="str">
            <v>一者応札に係るフォローアップ及び競争性のない随意契約フォローアップに必要な項目</v>
          </cell>
          <cell r="AT2" t="str">
            <v>調達改善計画自己評価等に必要な項目</v>
          </cell>
          <cell r="AW2" t="str">
            <v>契約の統計用</v>
          </cell>
          <cell r="BD2" t="str">
            <v>作業用</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cell r="AT3" t="str">
            <v>前年度又は前回に一者応札であった案件について、改善の有無にかかわらず記載する。
※26欄に「○」又は「×」が付されたものについて記載する。</v>
          </cell>
          <cell r="BB3">
            <v>0</v>
          </cell>
        </row>
        <row r="4">
          <cell r="AY4">
            <v>11</v>
          </cell>
          <cell r="AZ4">
            <v>0</v>
          </cell>
          <cell r="BA4">
            <v>7</v>
          </cell>
          <cell r="BB4">
            <v>7</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v>1</v>
          </cell>
          <cell r="F6" t="str">
            <v/>
          </cell>
          <cell r="G6" t="str">
            <v>Dk084</v>
          </cell>
          <cell r="H6" t="str">
            <v>⑩役務</v>
          </cell>
          <cell r="I6" t="str">
            <v>川島・脇町・池田税務署の清掃等委託業務一式</v>
          </cell>
          <cell r="J6" t="str">
            <v>支出負担行為担当官
高松国税局総務部次長
岩佐　洋志
香川県高松市天神前２－１０</v>
          </cell>
          <cell r="M6">
            <v>44378</v>
          </cell>
          <cell r="N6" t="str">
            <v>株式会社ティビィケイ
徳島県徳島市国府町花園５９－３</v>
          </cell>
          <cell r="O6">
            <v>1480001001329</v>
          </cell>
          <cell r="P6" t="str">
            <v>①一般競争入札</v>
          </cell>
          <cell r="R6">
            <v>1903000</v>
          </cell>
          <cell r="S6">
            <v>1727000</v>
          </cell>
          <cell r="U6">
            <v>0.90700000000000003</v>
          </cell>
          <cell r="Y6" t="str">
            <v>②同種の他の契約の予定価格を類推されるおそれがあるため公表しない</v>
          </cell>
          <cell r="Z6">
            <v>1</v>
          </cell>
          <cell r="AA6">
            <v>0</v>
          </cell>
          <cell r="AE6" t="str">
            <v>⑥その他の法人等</v>
          </cell>
          <cell r="AM6" t="str">
            <v>△</v>
          </cell>
          <cell r="AQ6" t="str">
            <v>⑧人材の確保や体制整備に時間が足りないと判断している可能性があるもの</v>
          </cell>
          <cell r="AX6" t="str">
            <v>予定価格</v>
          </cell>
          <cell r="AY6" t="str">
            <v>○</v>
          </cell>
          <cell r="AZ6" t="str">
            <v>×</v>
          </cell>
          <cell r="BA6" t="str">
            <v>○</v>
          </cell>
          <cell r="BB6" t="str">
            <v>○</v>
          </cell>
          <cell r="BC6">
            <v>0</v>
          </cell>
          <cell r="BD6" t="str">
            <v>⑩役務</v>
          </cell>
          <cell r="BE6" t="str">
            <v/>
          </cell>
          <cell r="BF6" t="str">
            <v/>
          </cell>
          <cell r="BG6" t="str">
            <v>○</v>
          </cell>
          <cell r="BH6" t="b">
            <v>1</v>
          </cell>
          <cell r="BI6" t="b">
            <v>1</v>
          </cell>
        </row>
        <row r="7">
          <cell r="E7">
            <v>2</v>
          </cell>
          <cell r="F7" t="str">
            <v/>
          </cell>
          <cell r="G7" t="str">
            <v>Dk085</v>
          </cell>
          <cell r="H7" t="str">
            <v>⑩役務</v>
          </cell>
          <cell r="I7" t="str">
            <v>Hi-PerBTウェブ申請システムの移行業務（本番移行）</v>
          </cell>
          <cell r="J7" t="str">
            <v>支出負担行為担当官
高松国税局総務部次長
岩佐　洋志
香川県高松市天神前２－１０</v>
          </cell>
          <cell r="M7">
            <v>44383</v>
          </cell>
          <cell r="N7" t="str">
            <v>株式会社四国日立システムズ
香川県高松市中央町５－３１</v>
          </cell>
          <cell r="O7">
            <v>9470001001966</v>
          </cell>
          <cell r="P7" t="str">
            <v>①一般競争入札</v>
          </cell>
          <cell r="R7">
            <v>3718000</v>
          </cell>
          <cell r="S7">
            <v>3517800</v>
          </cell>
          <cell r="U7">
            <v>0.94599999999999995</v>
          </cell>
          <cell r="Y7" t="str">
            <v>②同種の他の契約の予定価格を類推されるおそれがあるため公表しない</v>
          </cell>
          <cell r="Z7">
            <v>1</v>
          </cell>
          <cell r="AA7">
            <v>0</v>
          </cell>
          <cell r="AE7" t="str">
            <v>⑥その他の法人等</v>
          </cell>
          <cell r="AM7" t="str">
            <v>×</v>
          </cell>
          <cell r="AQ7" t="str">
            <v>④特殊な技術、特定の情報を有する者が有利となっているもの（例：システム運用支援、システム保守、システム賃貸借など）</v>
          </cell>
          <cell r="AX7" t="str">
            <v>予定価格</v>
          </cell>
          <cell r="AY7" t="str">
            <v>○</v>
          </cell>
          <cell r="AZ7" t="str">
            <v>×</v>
          </cell>
          <cell r="BA7" t="str">
            <v>○</v>
          </cell>
          <cell r="BB7" t="str">
            <v>○</v>
          </cell>
          <cell r="BC7">
            <v>0</v>
          </cell>
          <cell r="BD7" t="str">
            <v>⑩役務</v>
          </cell>
          <cell r="BE7" t="str">
            <v/>
          </cell>
          <cell r="BF7" t="str">
            <v/>
          </cell>
          <cell r="BG7" t="str">
            <v>○</v>
          </cell>
          <cell r="BH7" t="b">
            <v>1</v>
          </cell>
          <cell r="BI7" t="b">
            <v>1</v>
          </cell>
        </row>
        <row r="8">
          <cell r="E8">
            <v>3</v>
          </cell>
          <cell r="F8" t="str">
            <v/>
          </cell>
          <cell r="G8" t="str">
            <v>Dk086</v>
          </cell>
          <cell r="H8" t="str">
            <v>⑩役務</v>
          </cell>
          <cell r="I8" t="str">
            <v>指定法人の情報提供業務（予定数量300件）</v>
          </cell>
          <cell r="J8" t="str">
            <v>支出負担行為担当官
高松国税局総務部次長
岩佐　洋志
香川県高松市天神前２－１０</v>
          </cell>
          <cell r="M8">
            <v>44378</v>
          </cell>
          <cell r="N8" t="str">
            <v>株式会社帝国データバンク
東京都港区南青山２－５－２０</v>
          </cell>
          <cell r="O8">
            <v>7010401018377</v>
          </cell>
          <cell r="P8" t="str">
            <v>①一般競争入札</v>
          </cell>
          <cell r="R8">
            <v>4950000</v>
          </cell>
          <cell r="S8" t="str">
            <v>＠11,330円</v>
          </cell>
          <cell r="T8">
            <v>3399000</v>
          </cell>
          <cell r="U8">
            <v>0.68600000000000005</v>
          </cell>
          <cell r="Y8" t="str">
            <v>②同種の他の契約の予定価格を類推されるおそれがあるため公表しない</v>
          </cell>
          <cell r="Z8">
            <v>1</v>
          </cell>
          <cell r="AA8">
            <v>0</v>
          </cell>
          <cell r="AE8" t="str">
            <v>⑥その他の法人等</v>
          </cell>
          <cell r="AM8" t="str">
            <v>△</v>
          </cell>
          <cell r="AQ8" t="str">
            <v>⑧人材の確保や体制整備に時間が足りないと判断している可能性があるもの</v>
          </cell>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E9" t="str">
            <v/>
          </cell>
          <cell r="F9">
            <v>1</v>
          </cell>
          <cell r="G9" t="str">
            <v>Dk087</v>
          </cell>
          <cell r="H9" t="str">
            <v>⑨物品等賃借</v>
          </cell>
          <cell r="I9" t="str">
            <v>税理士試験で使用する試験会場の借上げ（令和３年８月16日から令和３年８月19日まで)</v>
          </cell>
          <cell r="J9" t="str">
            <v>支出負担行為担当官
高松国税局総務部次長
多田　建司
香川県高松市天神前２－１０</v>
          </cell>
          <cell r="M9">
            <v>44393</v>
          </cell>
          <cell r="N9" t="str">
            <v>穴吹エンタープライズ株式会社
香川県高松市林町２２１７－１</v>
          </cell>
          <cell r="O9">
            <v>9470001000423</v>
          </cell>
          <cell r="P9" t="str">
            <v>④随意契約（企画競争無し）</v>
          </cell>
          <cell r="Q9" t="str">
            <v>●</v>
          </cell>
          <cell r="R9">
            <v>2693820</v>
          </cell>
          <cell r="S9" t="str">
            <v>＠82,600円ほか</v>
          </cell>
          <cell r="T9">
            <v>2693820</v>
          </cell>
          <cell r="U9">
            <v>1</v>
          </cell>
          <cell r="Y9" t="str">
            <v>②同種の他の契約の予定価格を類推されるおそれがあるため公表しない</v>
          </cell>
          <cell r="Z9">
            <v>1</v>
          </cell>
          <cell r="AA9">
            <v>0</v>
          </cell>
          <cell r="AE9" t="str">
            <v>⑥その他の法人等</v>
          </cell>
          <cell r="AH9" t="str">
            <v>①会計法第29条の3第4項（契約の性質又は目的が競争を許さない場合）</v>
          </cell>
          <cell r="AI9" t="str">
            <v>公募を実施した結果、本業務の履行可能な者が1者しかなく、競争を許さないことから、会計法29条の3第4項に該当するため。</v>
          </cell>
          <cell r="AX9" t="str">
            <v>年間支払金額</v>
          </cell>
          <cell r="AY9" t="str">
            <v>○</v>
          </cell>
          <cell r="AZ9" t="str">
            <v>×</v>
          </cell>
          <cell r="BA9" t="str">
            <v>×</v>
          </cell>
          <cell r="BB9" t="str">
            <v>×</v>
          </cell>
          <cell r="BC9" t="str">
            <v/>
          </cell>
          <cell r="BD9" t="str">
            <v>⑨物品等賃借</v>
          </cell>
          <cell r="BE9" t="str">
            <v>単価契約</v>
          </cell>
          <cell r="BF9" t="str">
            <v/>
          </cell>
          <cell r="BG9" t="str">
            <v>○</v>
          </cell>
          <cell r="BH9" t="b">
            <v>1</v>
          </cell>
          <cell r="BI9" t="b">
            <v>1</v>
          </cell>
        </row>
        <row r="10">
          <cell r="E10" t="str">
            <v/>
          </cell>
          <cell r="F10">
            <v>2</v>
          </cell>
          <cell r="G10" t="str">
            <v>Dk088</v>
          </cell>
          <cell r="H10" t="str">
            <v>⑨物品等賃借</v>
          </cell>
          <cell r="I10" t="str">
            <v>高松署確定申告署外会場借上げ（令和４年２月13日から令和４年３月16日まで）</v>
          </cell>
          <cell r="J10" t="str">
            <v>支出負担行為担当官
高松国税局総務部次長
多田　建司
香川県高松市天神前２－１０</v>
          </cell>
          <cell r="M10">
            <v>44404</v>
          </cell>
          <cell r="N10" t="str">
            <v>シンボルタワー開発株式会社
香川県高松市サンポート２－１</v>
          </cell>
          <cell r="O10">
            <v>5470001004411</v>
          </cell>
          <cell r="P10" t="str">
            <v>④随意契約（企画競争無し）</v>
          </cell>
          <cell r="Q10" t="str">
            <v>●</v>
          </cell>
          <cell r="R10">
            <v>3381010</v>
          </cell>
          <cell r="S10" t="str">
            <v>＠99,500円ほか</v>
          </cell>
          <cell r="T10">
            <v>3381010</v>
          </cell>
          <cell r="U10">
            <v>1</v>
          </cell>
          <cell r="Y10" t="str">
            <v>②同種の他の契約の予定価格を類推されるおそれがあるため公表しない</v>
          </cell>
          <cell r="Z10">
            <v>1</v>
          </cell>
          <cell r="AA10">
            <v>0</v>
          </cell>
          <cell r="AE10" t="str">
            <v>⑥その他の法人等</v>
          </cell>
          <cell r="AH10" t="str">
            <v>①会計法第29条の3第4項（契約の性質又は目的が競争を許さない場合）</v>
          </cell>
          <cell r="AI10" t="str">
            <v>公募を実施した結果、本業務の履行可能な者が1者しかなく、競争を許さないことから、会計法29条の3第4項に該当するため。</v>
          </cell>
          <cell r="AX10" t="str">
            <v>年間支払金額</v>
          </cell>
          <cell r="AY10" t="str">
            <v>○</v>
          </cell>
          <cell r="AZ10" t="str">
            <v>×</v>
          </cell>
          <cell r="BA10" t="str">
            <v>×</v>
          </cell>
          <cell r="BB10" t="str">
            <v>×</v>
          </cell>
          <cell r="BC10" t="str">
            <v/>
          </cell>
          <cell r="BD10" t="str">
            <v>⑨物品等賃借</v>
          </cell>
          <cell r="BE10" t="str">
            <v>単価契約</v>
          </cell>
          <cell r="BF10" t="str">
            <v/>
          </cell>
          <cell r="BG10" t="str">
            <v>○</v>
          </cell>
          <cell r="BH10" t="b">
            <v>1</v>
          </cell>
          <cell r="BI10" t="b">
            <v>1</v>
          </cell>
        </row>
        <row r="11">
          <cell r="E11" t="str">
            <v/>
          </cell>
          <cell r="F11">
            <v>3</v>
          </cell>
          <cell r="G11" t="str">
            <v>Dk089</v>
          </cell>
          <cell r="H11" t="str">
            <v>⑨物品等賃借</v>
          </cell>
          <cell r="I11" t="str">
            <v>新居浜署確定申告署外会場借上げ（令和４年２月１日から令和４年３月16日まで）</v>
          </cell>
          <cell r="J11" t="str">
            <v>支出負担行為担当官
高松国税局総務部次長
多田　建司
香川県高松市天神前２－１０</v>
          </cell>
          <cell r="M11">
            <v>44398</v>
          </cell>
          <cell r="N11" t="str">
            <v>イオンモール株式会社イオンモール新居浜
愛媛県新居浜市前田町８－８</v>
          </cell>
          <cell r="O11">
            <v>5040001000461</v>
          </cell>
          <cell r="P11" t="str">
            <v>④随意契約（企画競争無し）</v>
          </cell>
          <cell r="Q11" t="str">
            <v>●</v>
          </cell>
          <cell r="R11">
            <v>1487816</v>
          </cell>
          <cell r="S11" t="str">
            <v>＠30,000円ほか</v>
          </cell>
          <cell r="T11">
            <v>1487816</v>
          </cell>
          <cell r="U11">
            <v>1</v>
          </cell>
          <cell r="Y11" t="str">
            <v>②同種の他の契約の予定価格を類推されるおそれがあるため公表しない</v>
          </cell>
          <cell r="Z11">
            <v>1</v>
          </cell>
          <cell r="AA11">
            <v>0</v>
          </cell>
          <cell r="AE11" t="str">
            <v>⑥その他の法人等</v>
          </cell>
          <cell r="AH11" t="str">
            <v>①会計法第29条の3第4項（契約の性質又は目的が競争を許さない場合）</v>
          </cell>
          <cell r="AI11" t="str">
            <v>公募を実施した結果、本業務の履行可能な者が1者しかなく、競争を許さないことから、会計法29条の3第4項に該当するため。</v>
          </cell>
          <cell r="AX11" t="str">
            <v>年間支払金額</v>
          </cell>
          <cell r="AY11" t="str">
            <v>○</v>
          </cell>
          <cell r="AZ11" t="str">
            <v>×</v>
          </cell>
          <cell r="BA11" t="str">
            <v>×</v>
          </cell>
          <cell r="BB11" t="str">
            <v>×</v>
          </cell>
          <cell r="BC11" t="str">
            <v/>
          </cell>
          <cell r="BD11" t="str">
            <v>⑨物品等賃借</v>
          </cell>
          <cell r="BE11" t="str">
            <v>単価契約</v>
          </cell>
          <cell r="BF11" t="str">
            <v/>
          </cell>
          <cell r="BG11" t="str">
            <v>○</v>
          </cell>
          <cell r="BH11" t="b">
            <v>1</v>
          </cell>
          <cell r="BI11" t="b">
            <v>1</v>
          </cell>
        </row>
        <row r="12">
          <cell r="E12">
            <v>4</v>
          </cell>
          <cell r="F12" t="str">
            <v/>
          </cell>
          <cell r="G12" t="str">
            <v>Dk090</v>
          </cell>
          <cell r="H12" t="str">
            <v>⑩役務</v>
          </cell>
          <cell r="I12" t="str">
            <v>南国税務署仮庁舎への移転業務</v>
          </cell>
          <cell r="J12" t="str">
            <v>支出負担行為担当官
高松国税局総務部次長
多田　建司
香川県高松市天神前２－１０</v>
          </cell>
          <cell r="M12">
            <v>44404</v>
          </cell>
          <cell r="N12" t="str">
            <v>日本通運株式会社　四国支店
香川県高松市錦町２－６－３</v>
          </cell>
          <cell r="O12">
            <v>4010401022860</v>
          </cell>
          <cell r="P12" t="str">
            <v>①一般競争入札</v>
          </cell>
          <cell r="R12">
            <v>2352625</v>
          </cell>
          <cell r="S12">
            <v>1369500</v>
          </cell>
          <cell r="U12">
            <v>0.58199999999999996</v>
          </cell>
          <cell r="Y12" t="str">
            <v>②同種の他の契約の予定価格を類推されるおそれがあるため公表しない</v>
          </cell>
          <cell r="Z12">
            <v>3</v>
          </cell>
          <cell r="AA12">
            <v>0</v>
          </cell>
          <cell r="AE12" t="str">
            <v>⑥その他の法人等</v>
          </cell>
          <cell r="AX12" t="str">
            <v>予定価格</v>
          </cell>
          <cell r="AY12" t="str">
            <v>○</v>
          </cell>
          <cell r="AZ12" t="str">
            <v>×</v>
          </cell>
          <cell r="BA12" t="str">
            <v>○</v>
          </cell>
          <cell r="BB12" t="str">
            <v>○</v>
          </cell>
          <cell r="BC12">
            <v>0</v>
          </cell>
          <cell r="BD12" t="str">
            <v>⑩役務</v>
          </cell>
          <cell r="BE12" t="str">
            <v/>
          </cell>
          <cell r="BF12" t="str">
            <v/>
          </cell>
          <cell r="BG12" t="str">
            <v>○</v>
          </cell>
          <cell r="BH12" t="b">
            <v>1</v>
          </cell>
          <cell r="BI12" t="b">
            <v>1</v>
          </cell>
        </row>
        <row r="13">
          <cell r="E13">
            <v>5</v>
          </cell>
          <cell r="F13" t="str">
            <v/>
          </cell>
          <cell r="G13" t="str">
            <v>Dk091</v>
          </cell>
          <cell r="H13" t="str">
            <v>⑩役務</v>
          </cell>
          <cell r="I13" t="str">
            <v>今治・伊予西条・新居浜・伊予三島税務署の清掃等委託業務一式</v>
          </cell>
          <cell r="J13" t="str">
            <v>支出負担行為担当官
高松国税局総務部次長
多田　建司
香川県高松市天神前２－１０</v>
          </cell>
          <cell r="M13">
            <v>44407</v>
          </cell>
          <cell r="N13" t="str">
            <v>有限会社スマイルクリーン
岡山県岡山市北区今２－３－２７</v>
          </cell>
          <cell r="O13">
            <v>7260002013488</v>
          </cell>
          <cell r="P13" t="str">
            <v>①一般競争入札</v>
          </cell>
          <cell r="R13">
            <v>2783000</v>
          </cell>
          <cell r="S13">
            <v>2658700</v>
          </cell>
          <cell r="U13">
            <v>0.95499999999999996</v>
          </cell>
          <cell r="Y13" t="str">
            <v>②同種の他の契約の予定価格を類推されるおそれがあるため公表しない</v>
          </cell>
          <cell r="Z13">
            <v>1</v>
          </cell>
          <cell r="AA13">
            <v>1</v>
          </cell>
          <cell r="AE13" t="str">
            <v>⑥その他の法人等</v>
          </cell>
          <cell r="AM13" t="str">
            <v>△</v>
          </cell>
          <cell r="AQ13" t="str">
            <v>⑧人材の確保や体制整備に時間が足りないと判断している可能性があるもの</v>
          </cell>
          <cell r="AX13" t="str">
            <v>予定価格</v>
          </cell>
          <cell r="AY13" t="str">
            <v>○</v>
          </cell>
          <cell r="AZ13" t="str">
            <v>×</v>
          </cell>
          <cell r="BA13" t="str">
            <v>○</v>
          </cell>
          <cell r="BB13" t="str">
            <v>○</v>
          </cell>
          <cell r="BC13">
            <v>0</v>
          </cell>
          <cell r="BD13" t="str">
            <v>⑩役務</v>
          </cell>
          <cell r="BE13" t="str">
            <v/>
          </cell>
          <cell r="BF13" t="str">
            <v/>
          </cell>
          <cell r="BG13" t="str">
            <v>○</v>
          </cell>
          <cell r="BH13" t="b">
            <v>1</v>
          </cell>
          <cell r="BI13" t="b">
            <v>1</v>
          </cell>
        </row>
        <row r="14">
          <cell r="E14">
            <v>6</v>
          </cell>
          <cell r="F14" t="str">
            <v/>
          </cell>
          <cell r="G14" t="str">
            <v>Dk092</v>
          </cell>
          <cell r="H14" t="str">
            <v>⑩役務</v>
          </cell>
          <cell r="I14" t="str">
            <v>端末機等機器更新及び設定作業に係る委託業務</v>
          </cell>
          <cell r="J14" t="str">
            <v>支出負担行為担当官
高松国税局総務部次長
多田　建司
香川県高松市天神前２－１０</v>
          </cell>
          <cell r="M14">
            <v>44407</v>
          </cell>
          <cell r="N14" t="str">
            <v>Ｄｙｎａｂｏｏｋ株式会社
東京都江東区豊洲５－６－１５</v>
          </cell>
          <cell r="O14">
            <v>8010601034867</v>
          </cell>
          <cell r="P14" t="str">
            <v>①一般競争入札</v>
          </cell>
          <cell r="R14">
            <v>4435200</v>
          </cell>
          <cell r="S14">
            <v>4213000</v>
          </cell>
          <cell r="U14">
            <v>0.94899999999999995</v>
          </cell>
          <cell r="Y14" t="str">
            <v>②同種の他の契約の予定価格を類推されるおそれがあるため公表しない</v>
          </cell>
          <cell r="Z14">
            <v>1</v>
          </cell>
          <cell r="AA14">
            <v>0</v>
          </cell>
          <cell r="AE14" t="str">
            <v>⑥その他の法人等</v>
          </cell>
          <cell r="AM14" t="str">
            <v>×</v>
          </cell>
          <cell r="AQ14" t="str">
            <v>④特殊な技術、特定の情報を有する者が有利となっているもの（例：システム運用支援、システム保守、システム賃貸借など）</v>
          </cell>
          <cell r="AX14" t="str">
            <v>予定価格</v>
          </cell>
          <cell r="AY14" t="str">
            <v>○</v>
          </cell>
          <cell r="AZ14" t="str">
            <v>×</v>
          </cell>
          <cell r="BA14" t="str">
            <v>○</v>
          </cell>
          <cell r="BB14" t="str">
            <v>○</v>
          </cell>
          <cell r="BC14">
            <v>0</v>
          </cell>
          <cell r="BD14" t="str">
            <v>⑩役務</v>
          </cell>
          <cell r="BE14" t="str">
            <v/>
          </cell>
          <cell r="BF14" t="str">
            <v/>
          </cell>
          <cell r="BG14" t="str">
            <v>○</v>
          </cell>
          <cell r="BH14" t="b">
            <v>1</v>
          </cell>
          <cell r="BI14" t="b">
            <v>1</v>
          </cell>
        </row>
        <row r="15">
          <cell r="E15">
            <v>7</v>
          </cell>
          <cell r="F15" t="str">
            <v/>
          </cell>
          <cell r="G15" t="str">
            <v>Dk093</v>
          </cell>
          <cell r="H15" t="str">
            <v>⑦物品等購入</v>
          </cell>
          <cell r="I15" t="str">
            <v>南国税務署仮庁舎におけるエアコンの購入</v>
          </cell>
          <cell r="J15" t="str">
            <v>支出負担行為担当官
高松国税局総務部次長
岩佐　洋志
香川県高松市天神前２－１０</v>
          </cell>
          <cell r="M15">
            <v>44383</v>
          </cell>
          <cell r="N15" t="str">
            <v>株式会社オノコー商事
香川県高松市天神前３－１４</v>
          </cell>
          <cell r="O15">
            <v>3470001000890</v>
          </cell>
          <cell r="P15" t="str">
            <v>①一般競争入札</v>
          </cell>
          <cell r="R15">
            <v>4019400</v>
          </cell>
          <cell r="S15">
            <v>3451800</v>
          </cell>
          <cell r="U15">
            <v>0.85799999999999998</v>
          </cell>
          <cell r="Y15" t="str">
            <v>②同種の他の契約の予定価格を類推されるおそれがあるため公表しない</v>
          </cell>
          <cell r="Z15">
            <v>8</v>
          </cell>
          <cell r="AA15">
            <v>5</v>
          </cell>
          <cell r="AE15" t="str">
            <v>⑥その他の法人等</v>
          </cell>
          <cell r="AX15" t="str">
            <v>予定価格</v>
          </cell>
          <cell r="AY15" t="str">
            <v>○</v>
          </cell>
          <cell r="AZ15" t="str">
            <v>×</v>
          </cell>
          <cell r="BA15" t="str">
            <v>○</v>
          </cell>
          <cell r="BB15" t="str">
            <v>○</v>
          </cell>
          <cell r="BC15">
            <v>0</v>
          </cell>
          <cell r="BD15" t="str">
            <v>⑦物品等購入</v>
          </cell>
          <cell r="BE15" t="str">
            <v/>
          </cell>
          <cell r="BF15" t="str">
            <v/>
          </cell>
          <cell r="BG15" t="str">
            <v>○</v>
          </cell>
          <cell r="BH15" t="b">
            <v>1</v>
          </cell>
          <cell r="BI15" t="b">
            <v>1</v>
          </cell>
        </row>
        <row r="16">
          <cell r="E16">
            <v>8</v>
          </cell>
          <cell r="F16" t="str">
            <v/>
          </cell>
          <cell r="G16" t="str">
            <v>Dk094</v>
          </cell>
          <cell r="H16" t="str">
            <v>⑦物品等購入</v>
          </cell>
          <cell r="I16" t="str">
            <v>令和３年度　小型貨物自動車１台の交換（購入）</v>
          </cell>
          <cell r="J16" t="str">
            <v>支出負担行為担当官
高松国税局総務部次長
多田　建司
香川県高松市天神前２－１０</v>
          </cell>
          <cell r="M16">
            <v>44406</v>
          </cell>
          <cell r="N16" t="str">
            <v>日産プリンス香川販売株式会社
香川県善通寺市生野町１０３７</v>
          </cell>
          <cell r="O16">
            <v>5470001008081</v>
          </cell>
          <cell r="P16" t="str">
            <v>②一般競争入札（総合評価方式）</v>
          </cell>
          <cell r="R16">
            <v>2542153</v>
          </cell>
          <cell r="S16">
            <v>2124996</v>
          </cell>
          <cell r="U16">
            <v>0.83499999999999996</v>
          </cell>
          <cell r="Y16" t="str">
            <v>②同種の他の契約の予定価格を類推されるおそれがあるため公表しない</v>
          </cell>
          <cell r="Z16">
            <v>1</v>
          </cell>
          <cell r="AA16">
            <v>0</v>
          </cell>
          <cell r="AE16" t="str">
            <v>⑥その他の法人等</v>
          </cell>
          <cell r="AM16" t="str">
            <v>△</v>
          </cell>
          <cell r="AQ16" t="str">
            <v>⑨その他</v>
          </cell>
          <cell r="AS16" t="str">
            <v>希望の仕様でクリーン購入しようとしたところ、車種が限られ、またその車種の受注がストップされていた等の理由により、入札に参加してくれると見込んでいた業者に入札してもらえなかったため。</v>
          </cell>
          <cell r="AX16" t="str">
            <v>予定価格</v>
          </cell>
          <cell r="AY16" t="str">
            <v>○</v>
          </cell>
          <cell r="AZ16" t="str">
            <v>×</v>
          </cell>
          <cell r="BA16" t="str">
            <v>○</v>
          </cell>
          <cell r="BB16" t="str">
            <v>○</v>
          </cell>
          <cell r="BC16">
            <v>0</v>
          </cell>
          <cell r="BD16" t="str">
            <v>⑦物品等購入</v>
          </cell>
          <cell r="BE16" t="str">
            <v/>
          </cell>
          <cell r="BF16" t="str">
            <v/>
          </cell>
          <cell r="BG16" t="str">
            <v>○</v>
          </cell>
          <cell r="BH16" t="b">
            <v>1</v>
          </cell>
          <cell r="BI16" t="b">
            <v>1</v>
          </cell>
        </row>
        <row r="17">
          <cell r="E17" t="str">
            <v/>
          </cell>
          <cell r="F17" t="str">
            <v/>
          </cell>
          <cell r="U17" t="str">
            <v>－</v>
          </cell>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E18" t="str">
            <v/>
          </cell>
          <cell r="F18" t="str">
            <v/>
          </cell>
          <cell r="U18" t="str">
            <v>－</v>
          </cell>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E19" t="str">
            <v/>
          </cell>
          <cell r="F19" t="str">
            <v/>
          </cell>
          <cell r="U19" t="str">
            <v>－</v>
          </cell>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E20" t="str">
            <v/>
          </cell>
          <cell r="F20" t="str">
            <v/>
          </cell>
          <cell r="U20" t="str">
            <v>－</v>
          </cell>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E21" t="str">
            <v/>
          </cell>
          <cell r="F21" t="str">
            <v/>
          </cell>
          <cell r="U21" t="str">
            <v>－</v>
          </cell>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E22" t="str">
            <v/>
          </cell>
          <cell r="F22" t="str">
            <v/>
          </cell>
          <cell r="U22" t="str">
            <v>－</v>
          </cell>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E23" t="str">
            <v/>
          </cell>
          <cell r="F23" t="str">
            <v/>
          </cell>
          <cell r="U23" t="str">
            <v>－</v>
          </cell>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E24" t="str">
            <v/>
          </cell>
          <cell r="F24" t="str">
            <v/>
          </cell>
          <cell r="U24" t="str">
            <v>－</v>
          </cell>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E25" t="str">
            <v/>
          </cell>
          <cell r="F25" t="str">
            <v/>
          </cell>
          <cell r="U25" t="str">
            <v>－</v>
          </cell>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E26" t="str">
            <v/>
          </cell>
          <cell r="F26" t="str">
            <v/>
          </cell>
          <cell r="U26" t="str">
            <v>－</v>
          </cell>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E27" t="str">
            <v/>
          </cell>
          <cell r="F27" t="str">
            <v/>
          </cell>
          <cell r="U27" t="str">
            <v>－</v>
          </cell>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E28" t="str">
            <v/>
          </cell>
          <cell r="F28" t="str">
            <v/>
          </cell>
          <cell r="U28" t="str">
            <v>－</v>
          </cell>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E29" t="str">
            <v/>
          </cell>
          <cell r="F29" t="str">
            <v/>
          </cell>
          <cell r="U29" t="str">
            <v>－</v>
          </cell>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E30" t="str">
            <v/>
          </cell>
          <cell r="F30" t="str">
            <v/>
          </cell>
          <cell r="U30" t="str">
            <v>－</v>
          </cell>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E31" t="str">
            <v/>
          </cell>
          <cell r="F31" t="str">
            <v/>
          </cell>
          <cell r="U31" t="str">
            <v>－</v>
          </cell>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E32" t="str">
            <v/>
          </cell>
          <cell r="F32" t="str">
            <v/>
          </cell>
          <cell r="U32" t="str">
            <v>－</v>
          </cell>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E33" t="str">
            <v/>
          </cell>
          <cell r="F33" t="str">
            <v/>
          </cell>
          <cell r="U33" t="str">
            <v>－</v>
          </cell>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E34" t="str">
            <v/>
          </cell>
          <cell r="F34" t="str">
            <v/>
          </cell>
          <cell r="U34" t="str">
            <v>－</v>
          </cell>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E35" t="str">
            <v/>
          </cell>
          <cell r="F35" t="str">
            <v/>
          </cell>
          <cell r="U35" t="str">
            <v>－</v>
          </cell>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E36" t="str">
            <v/>
          </cell>
          <cell r="F36" t="str">
            <v/>
          </cell>
          <cell r="U36" t="str">
            <v>－</v>
          </cell>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E37" t="str">
            <v/>
          </cell>
          <cell r="F37" t="str">
            <v/>
          </cell>
          <cell r="U37" t="str">
            <v>－</v>
          </cell>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E38" t="str">
            <v/>
          </cell>
          <cell r="F38" t="str">
            <v/>
          </cell>
          <cell r="U38" t="str">
            <v>－</v>
          </cell>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E39" t="str">
            <v/>
          </cell>
          <cell r="F39" t="str">
            <v/>
          </cell>
          <cell r="U39" t="str">
            <v>－</v>
          </cell>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E40" t="str">
            <v/>
          </cell>
          <cell r="F40" t="str">
            <v/>
          </cell>
          <cell r="U40" t="str">
            <v>－</v>
          </cell>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E41" t="str">
            <v/>
          </cell>
          <cell r="F41" t="str">
            <v/>
          </cell>
          <cell r="U41" t="str">
            <v>－</v>
          </cell>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E42" t="str">
            <v/>
          </cell>
          <cell r="F42" t="str">
            <v/>
          </cell>
          <cell r="U42" t="str">
            <v>－</v>
          </cell>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E43" t="str">
            <v/>
          </cell>
          <cell r="F43" t="str">
            <v/>
          </cell>
          <cell r="U43" t="str">
            <v>－</v>
          </cell>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E44" t="str">
            <v/>
          </cell>
          <cell r="F44" t="str">
            <v/>
          </cell>
          <cell r="U44" t="str">
            <v>－</v>
          </cell>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E45" t="str">
            <v/>
          </cell>
          <cell r="F45" t="str">
            <v/>
          </cell>
          <cell r="U45" t="str">
            <v>－</v>
          </cell>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E46" t="str">
            <v/>
          </cell>
          <cell r="F46" t="str">
            <v/>
          </cell>
          <cell r="U46" t="str">
            <v>－</v>
          </cell>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E47" t="str">
            <v/>
          </cell>
          <cell r="F47" t="str">
            <v/>
          </cell>
          <cell r="U47" t="str">
            <v>－</v>
          </cell>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E48" t="str">
            <v/>
          </cell>
          <cell r="F48" t="str">
            <v/>
          </cell>
          <cell r="U48" t="str">
            <v>－</v>
          </cell>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E49" t="str">
            <v/>
          </cell>
          <cell r="F49" t="str">
            <v/>
          </cell>
          <cell r="U49" t="str">
            <v>－</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E50" t="str">
            <v/>
          </cell>
          <cell r="F50" t="str">
            <v/>
          </cell>
          <cell r="U50" t="str">
            <v>－</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E51" t="str">
            <v/>
          </cell>
          <cell r="F51" t="str">
            <v/>
          </cell>
          <cell r="U51" t="str">
            <v>－</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E52" t="str">
            <v/>
          </cell>
          <cell r="F52" t="str">
            <v/>
          </cell>
          <cell r="U52" t="str">
            <v>－</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E53" t="str">
            <v/>
          </cell>
          <cell r="F53" t="str">
            <v/>
          </cell>
          <cell r="U53" t="str">
            <v>－</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E54" t="str">
            <v/>
          </cell>
          <cell r="F54" t="str">
            <v/>
          </cell>
          <cell r="U54" t="str">
            <v>－</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E55" t="str">
            <v/>
          </cell>
          <cell r="F55" t="str">
            <v/>
          </cell>
          <cell r="U55" t="str">
            <v>－</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E56" t="str">
            <v/>
          </cell>
          <cell r="F56" t="str">
            <v/>
          </cell>
          <cell r="U56" t="str">
            <v>－</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E57" t="str">
            <v/>
          </cell>
          <cell r="F57" t="str">
            <v/>
          </cell>
          <cell r="U57" t="str">
            <v>－</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E58" t="str">
            <v/>
          </cell>
          <cell r="F58" t="str">
            <v/>
          </cell>
          <cell r="U58" t="str">
            <v>－</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E59" t="str">
            <v/>
          </cell>
          <cell r="F59" t="str">
            <v/>
          </cell>
          <cell r="U59" t="str">
            <v>－</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E60" t="str">
            <v/>
          </cell>
          <cell r="F60" t="str">
            <v/>
          </cell>
          <cell r="U60" t="str">
            <v>－</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E61" t="str">
            <v/>
          </cell>
          <cell r="F61" t="str">
            <v/>
          </cell>
          <cell r="U61" t="str">
            <v>－</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E62" t="str">
            <v/>
          </cell>
          <cell r="F62" t="str">
            <v/>
          </cell>
          <cell r="U62" t="str">
            <v>－</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E63" t="str">
            <v/>
          </cell>
          <cell r="F63" t="str">
            <v/>
          </cell>
          <cell r="U63" t="str">
            <v>－</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E64" t="str">
            <v/>
          </cell>
          <cell r="F64" t="str">
            <v/>
          </cell>
          <cell r="U64" t="str">
            <v>－</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E65" t="str">
            <v/>
          </cell>
          <cell r="F65" t="str">
            <v/>
          </cell>
          <cell r="U65" t="str">
            <v>－</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E66" t="str">
            <v/>
          </cell>
          <cell r="F66" t="str">
            <v/>
          </cell>
          <cell r="U66" t="str">
            <v>－</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E67" t="str">
            <v/>
          </cell>
          <cell r="F67" t="str">
            <v/>
          </cell>
          <cell r="U67" t="str">
            <v>－</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E68" t="str">
            <v/>
          </cell>
          <cell r="F68" t="str">
            <v/>
          </cell>
          <cell r="U68" t="str">
            <v>－</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E69" t="str">
            <v/>
          </cell>
          <cell r="F69" t="str">
            <v/>
          </cell>
          <cell r="U69" t="str">
            <v>－</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E70" t="str">
            <v/>
          </cell>
          <cell r="F70" t="str">
            <v/>
          </cell>
          <cell r="U70" t="str">
            <v>－</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E71" t="str">
            <v/>
          </cell>
          <cell r="F71" t="str">
            <v/>
          </cell>
          <cell r="U71" t="str">
            <v>－</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E72" t="str">
            <v/>
          </cell>
          <cell r="F72" t="str">
            <v/>
          </cell>
          <cell r="U72" t="str">
            <v>－</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E73" t="str">
            <v/>
          </cell>
          <cell r="F73" t="str">
            <v/>
          </cell>
          <cell r="U73" t="str">
            <v>－</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E74" t="str">
            <v/>
          </cell>
          <cell r="F74" t="str">
            <v/>
          </cell>
          <cell r="U74" t="str">
            <v>－</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E75" t="str">
            <v/>
          </cell>
          <cell r="F75" t="str">
            <v/>
          </cell>
          <cell r="U75" t="str">
            <v>－</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E76" t="str">
            <v/>
          </cell>
          <cell r="F76" t="str">
            <v/>
          </cell>
          <cell r="U76" t="str">
            <v>－</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E77" t="str">
            <v/>
          </cell>
          <cell r="F77" t="str">
            <v/>
          </cell>
          <cell r="U77" t="str">
            <v>－</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E78" t="str">
            <v/>
          </cell>
          <cell r="F78" t="str">
            <v/>
          </cell>
          <cell r="U78" t="str">
            <v>－</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E79" t="str">
            <v/>
          </cell>
          <cell r="F79" t="str">
            <v/>
          </cell>
          <cell r="U79" t="str">
            <v>－</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E80" t="str">
            <v/>
          </cell>
          <cell r="F80" t="str">
            <v/>
          </cell>
          <cell r="U80" t="str">
            <v>－</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E81" t="str">
            <v/>
          </cell>
          <cell r="F81" t="str">
            <v/>
          </cell>
          <cell r="U81" t="str">
            <v>－</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E82" t="str">
            <v/>
          </cell>
          <cell r="F82" t="str">
            <v/>
          </cell>
          <cell r="U82" t="str">
            <v>－</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E83" t="str">
            <v/>
          </cell>
          <cell r="F83" t="str">
            <v/>
          </cell>
          <cell r="U83" t="str">
            <v>－</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E84" t="str">
            <v/>
          </cell>
          <cell r="F84" t="str">
            <v/>
          </cell>
          <cell r="U84" t="str">
            <v>－</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E85" t="str">
            <v/>
          </cell>
          <cell r="F85" t="str">
            <v/>
          </cell>
          <cell r="U85" t="str">
            <v>－</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U86" t="str">
            <v>－</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U87" t="str">
            <v>－</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U88" t="str">
            <v>－</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U89" t="str">
            <v>－</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U90" t="str">
            <v>－</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U91" t="str">
            <v>－</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U92" t="str">
            <v>－</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U93" t="str">
            <v>－</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U94" t="str">
            <v>－</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U95" t="str">
            <v>－</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U96" t="str">
            <v>－</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U97" t="str">
            <v>－</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U98" t="str">
            <v>－</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U99" t="str">
            <v>－</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U100" t="str">
            <v>－</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U101" t="str">
            <v>－</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U102" t="str">
            <v>－</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U103" t="str">
            <v>－</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U104" t="str">
            <v>－</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U105" t="str">
            <v>－</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U106" t="str">
            <v>－</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U107" t="str">
            <v>－</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U108" t="str">
            <v>－</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U109" t="str">
            <v>－</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U110" t="str">
            <v>－</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U111" t="str">
            <v>－</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U112" t="str">
            <v>－</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U113" t="str">
            <v>－</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U114" t="str">
            <v>－</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U115" t="str">
            <v>－</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U116" t="str">
            <v>－</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U117" t="str">
            <v>－</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U118" t="str">
            <v>－</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U119" t="str">
            <v>－</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U120" t="str">
            <v>－</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U121" t="str">
            <v>－</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U122" t="str">
            <v>－</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U123" t="str">
            <v>－</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U124" t="str">
            <v>－</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U125" t="str">
            <v>－</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U126" t="str">
            <v>－</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U127" t="str">
            <v>－</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U128" t="str">
            <v>－</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U129" t="str">
            <v>－</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U130" t="str">
            <v>－</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U131" t="str">
            <v>－</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U132" t="str">
            <v>－</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U133" t="str">
            <v>－</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U134" t="str">
            <v>－</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U135" t="str">
            <v>－</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U136" t="str">
            <v>－</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U137" t="str">
            <v>－</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U138" t="str">
            <v>－</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U139" t="str">
            <v>－</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U140" t="str">
            <v>－</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U141" t="str">
            <v>－</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U142" t="str">
            <v>－</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U143" t="str">
            <v>－</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U144" t="str">
            <v>－</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U145" t="str">
            <v>－</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U146" t="str">
            <v>－</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U147" t="str">
            <v>－</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U148" t="str">
            <v>－</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U149" t="str">
            <v>－</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U150" t="str">
            <v>－</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U151" t="str">
            <v>－</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U152" t="str">
            <v>－</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U153" t="str">
            <v>－</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U154" t="str">
            <v>－</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U155" t="str">
            <v>－</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U156" t="str">
            <v>－</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U157" t="str">
            <v>－</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U158" t="str">
            <v>－</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U159" t="str">
            <v>－</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U160" t="str">
            <v>－</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U161" t="str">
            <v>－</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U162" t="str">
            <v>－</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U163" t="str">
            <v>－</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U164" t="str">
            <v>－</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U165" t="str">
            <v>－</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U166" t="str">
            <v>－</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U167" t="str">
            <v>－</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U168" t="str">
            <v>－</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U169" t="str">
            <v>－</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U170" t="str">
            <v>－</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U171" t="str">
            <v>－</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U172" t="str">
            <v>－</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U173" t="str">
            <v>－</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U174" t="str">
            <v>－</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U175" t="str">
            <v>－</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U176" t="str">
            <v>－</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U177" t="str">
            <v>－</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U178" t="str">
            <v>－</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U179" t="str">
            <v>－</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U180" t="str">
            <v>－</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U181" t="str">
            <v>－</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U182" t="str">
            <v>－</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U183" t="str">
            <v>－</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U184" t="str">
            <v>－</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U185" t="str">
            <v>－</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U186" t="str">
            <v>－</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U187" t="str">
            <v>－</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U188" t="str">
            <v>－</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U189" t="str">
            <v>－</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U190" t="str">
            <v>－</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U191" t="str">
            <v>－</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U192" t="str">
            <v>－</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U193" t="str">
            <v>－</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U194" t="str">
            <v>－</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U195" t="str">
            <v>－</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U196" t="str">
            <v>－</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U197" t="str">
            <v>－</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U198" t="str">
            <v>－</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U199" t="str">
            <v>－</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U200" t="str">
            <v>－</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U201" t="str">
            <v>－</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U202" t="str">
            <v>－</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U203" t="str">
            <v>－</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U204" t="str">
            <v>－</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U205" t="str">
            <v>－</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U206" t="str">
            <v>－</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U207" t="str">
            <v>－</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U208" t="str">
            <v>－</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U209" t="str">
            <v>－</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U210" t="str">
            <v>－</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U211" t="str">
            <v>－</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U212" t="str">
            <v>－</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U213" t="str">
            <v>－</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U214" t="str">
            <v>－</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U215" t="str">
            <v>－</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U216" t="str">
            <v>－</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U217" t="str">
            <v>－</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U218" t="str">
            <v>－</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U219" t="str">
            <v>－</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U220" t="str">
            <v>－</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U221" t="str">
            <v>－</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U222" t="str">
            <v>－</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U223" t="str">
            <v>－</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U224" t="str">
            <v>－</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U225" t="str">
            <v>－</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U226" t="str">
            <v>－</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U227" t="str">
            <v>－</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U228" t="str">
            <v>－</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U229" t="str">
            <v>－</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U230" t="str">
            <v>－</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U231" t="str">
            <v>－</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U232" t="str">
            <v>－</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U233" t="str">
            <v>－</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U234" t="str">
            <v>－</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U235" t="str">
            <v>－</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E236" t="str">
            <v/>
          </cell>
          <cell r="F236" t="str">
            <v/>
          </cell>
          <cell r="U236" t="str">
            <v>－</v>
          </cell>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E237" t="str">
            <v/>
          </cell>
          <cell r="F237" t="str">
            <v/>
          </cell>
          <cell r="U237" t="str">
            <v>－</v>
          </cell>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E238" t="str">
            <v/>
          </cell>
          <cell r="F238" t="str">
            <v/>
          </cell>
          <cell r="U238" t="str">
            <v>－</v>
          </cell>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E239" t="str">
            <v/>
          </cell>
          <cell r="F239" t="str">
            <v/>
          </cell>
          <cell r="U239" t="str">
            <v>－</v>
          </cell>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E240" t="str">
            <v/>
          </cell>
          <cell r="F240" t="str">
            <v/>
          </cell>
          <cell r="U240" t="str">
            <v>－</v>
          </cell>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E241" t="str">
            <v/>
          </cell>
          <cell r="F241" t="str">
            <v/>
          </cell>
          <cell r="U241" t="str">
            <v>－</v>
          </cell>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E242" t="str">
            <v/>
          </cell>
          <cell r="F242" t="str">
            <v/>
          </cell>
          <cell r="U242" t="str">
            <v>－</v>
          </cell>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E243" t="str">
            <v/>
          </cell>
          <cell r="F243" t="str">
            <v/>
          </cell>
          <cell r="U243" t="str">
            <v>－</v>
          </cell>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E244" t="str">
            <v/>
          </cell>
          <cell r="F244" t="str">
            <v/>
          </cell>
          <cell r="U244" t="str">
            <v>－</v>
          </cell>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E245" t="str">
            <v/>
          </cell>
          <cell r="F245" t="str">
            <v/>
          </cell>
          <cell r="U245" t="str">
            <v>－</v>
          </cell>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E246" t="str">
            <v/>
          </cell>
          <cell r="F246" t="str">
            <v/>
          </cell>
          <cell r="U246" t="str">
            <v>－</v>
          </cell>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E247" t="str">
            <v/>
          </cell>
          <cell r="F247" t="str">
            <v/>
          </cell>
          <cell r="U247" t="str">
            <v>－</v>
          </cell>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E248" t="str">
            <v/>
          </cell>
          <cell r="F248" t="str">
            <v/>
          </cell>
          <cell r="U248" t="str">
            <v>－</v>
          </cell>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topLeftCell="C1" zoomScale="80" zoomScaleNormal="100" zoomScaleSheetLayoutView="80" workbookViewId="0">
      <selection activeCell="P7" sqref="P7"/>
    </sheetView>
  </sheetViews>
  <sheetFormatPr defaultColWidth="9" defaultRowHeight="11.25" x14ac:dyDescent="0.15"/>
  <cols>
    <col min="1" max="1" width="7.25" style="7" customWidth="1"/>
    <col min="2" max="2" width="30.625" style="5" customWidth="1"/>
    <col min="3" max="3" width="20.625" style="7" customWidth="1"/>
    <col min="4" max="4" width="14.375" style="7" customWidth="1"/>
    <col min="5" max="5" width="20.625" style="5" customWidth="1"/>
    <col min="6" max="7" width="14.375" style="5" customWidth="1"/>
    <col min="8" max="8" width="14.625" style="8" customWidth="1"/>
    <col min="9" max="9" width="14.625" style="7" customWidth="1"/>
    <col min="10" max="10" width="7.625" style="9" customWidth="1"/>
    <col min="11" max="12" width="8.125" style="5" customWidth="1"/>
    <col min="13" max="13" width="8.125" style="10" customWidth="1"/>
    <col min="14" max="14" width="13.375" style="5" customWidth="1"/>
    <col min="15" max="15" width="11.25" style="5" customWidth="1"/>
    <col min="16" max="16384" width="9" style="5"/>
  </cols>
  <sheetData>
    <row r="1" spans="1:16" ht="27.75" customHeight="1" x14ac:dyDescent="0.15">
      <c r="A1" s="1"/>
      <c r="B1" s="2" t="s">
        <v>0</v>
      </c>
      <c r="C1" s="3"/>
      <c r="D1" s="3"/>
      <c r="E1" s="3"/>
      <c r="F1" s="3"/>
      <c r="G1" s="3"/>
      <c r="H1" s="4"/>
      <c r="I1" s="3"/>
      <c r="J1" s="3"/>
      <c r="K1" s="3"/>
      <c r="L1" s="3"/>
      <c r="M1" s="3"/>
      <c r="N1" s="3"/>
    </row>
    <row r="2" spans="1:16" x14ac:dyDescent="0.15">
      <c r="A2" s="6"/>
    </row>
    <row r="3" spans="1:16" x14ac:dyDescent="0.15">
      <c r="A3" s="6"/>
      <c r="B3" s="11"/>
      <c r="N3" s="12"/>
    </row>
    <row r="4" spans="1:16" ht="21.95" customHeight="1" x14ac:dyDescent="0.15">
      <c r="A4" s="6"/>
      <c r="B4" s="13" t="s">
        <v>1</v>
      </c>
      <c r="C4" s="13" t="s">
        <v>2</v>
      </c>
      <c r="D4" s="13" t="s">
        <v>3</v>
      </c>
      <c r="E4" s="13" t="s">
        <v>4</v>
      </c>
      <c r="F4" s="14" t="s">
        <v>5</v>
      </c>
      <c r="G4" s="13" t="s">
        <v>6</v>
      </c>
      <c r="H4" s="15" t="s">
        <v>7</v>
      </c>
      <c r="I4" s="13" t="s">
        <v>8</v>
      </c>
      <c r="J4" s="16" t="s">
        <v>9</v>
      </c>
      <c r="K4" s="17" t="s">
        <v>10</v>
      </c>
      <c r="L4" s="18"/>
      <c r="M4" s="18"/>
      <c r="N4" s="14" t="s">
        <v>11</v>
      </c>
    </row>
    <row r="5" spans="1:16" s="23" customFormat="1" ht="36.75" customHeight="1" x14ac:dyDescent="0.15">
      <c r="A5" s="19"/>
      <c r="B5" s="13"/>
      <c r="C5" s="13"/>
      <c r="D5" s="13"/>
      <c r="E5" s="13"/>
      <c r="F5" s="20"/>
      <c r="G5" s="13"/>
      <c r="H5" s="15"/>
      <c r="I5" s="13"/>
      <c r="J5" s="16"/>
      <c r="K5" s="21" t="s">
        <v>12</v>
      </c>
      <c r="L5" s="21" t="s">
        <v>13</v>
      </c>
      <c r="M5" s="22" t="s">
        <v>14</v>
      </c>
      <c r="N5" s="20"/>
    </row>
    <row r="6" spans="1:16" s="23" customFormat="1" ht="78" customHeight="1" x14ac:dyDescent="0.15">
      <c r="A6" s="24">
        <f>IF(MAX([1]令和3年度契約状況調査票!E5:E248)&gt;=ROW()-5,ROW()-5,"")</f>
        <v>1</v>
      </c>
      <c r="B6" s="25" t="str">
        <f>IF(A6="","",VLOOKUP(A6,[1]令和3年度契約状況調査票!$E:$AR,5,FALSE))</f>
        <v>川島・脇町・池田税務署の清掃等委託業務一式</v>
      </c>
      <c r="C6" s="26" t="str">
        <f>IF(A6="","",VLOOKUP(A6,[1]令和3年度契約状況調査票!$E:$AR,6,FALSE))</f>
        <v>支出負担行為担当官
高松国税局総務部次長
岩佐　洋志
香川県高松市天神前２－１０</v>
      </c>
      <c r="D6" s="27">
        <f>IF(A6="","",VLOOKUP(A6,[1]令和3年度契約状況調査票!$E:$AR,9,FALSE))</f>
        <v>44378</v>
      </c>
      <c r="E6" s="25" t="str">
        <f>IF(A6="","",VLOOKUP(A6,[1]令和3年度契約状況調査票!$E:$AR,10,FALSE))</f>
        <v>株式会社ティビィケイ
徳島県徳島市国府町花園５９－３</v>
      </c>
      <c r="F6" s="28">
        <f>IF(A6="","",VLOOKUP(A6,[1]令和3年度契約状況調査票!$E:$AR,11,FALSE))</f>
        <v>1480001001329</v>
      </c>
      <c r="G6" s="29" t="str">
        <f>IF(A6="","",IF(VLOOKUP(A6,[1]令和3年度契約状況調査票!$E:$AR,12,FALSE)="②一般競争入札（総合評価方式）","一般競争入札"&amp;CHAR(10)&amp;"（総合評価方式）","一般競争入札"))</f>
        <v>一般競争入札</v>
      </c>
      <c r="H6" s="30" t="str">
        <f>IF(A6="","",IF(VLOOKUP(A6,[1]令和3年度契約状況調査票!$E:$AR,14,FALSE)="他官署で調達手続きを実施のため","他官署で調達手続きを実施のため",IF(VLOOKUP(A6,[1]令和3年度契約状況調査票!$E:$AR,21,FALSE)="②同種の他の契約の予定価格を類推されるおそれがあるため公表しない","同種の他の契約の予定価格を類推されるおそれがあるため公表しない",IF(VLOOKUP(A6,[1]令和3年度契約状況調査票!$E:$AR,21,FALSE)="－","－",IF(VLOOKUP(A6,[1]令和3年度契約状況調査票!$E:$AR,7,FALSE)&lt;&gt;"",TEXT(VLOOKUP(A6,[1]令和3年度契約状況調査票!$E:$AR,14,FALSE),"#,##0円")&amp;CHAR(10)&amp;"(A)",VLOOKUP(A6,[1]令和3年度契約状況調査票!$E:$AR,14,FALSE))))))</f>
        <v>同種の他の契約の予定価格を類推されるおそれがあるため公表しない</v>
      </c>
      <c r="I6" s="30">
        <f>IF(A6="","",VLOOKUP(A6,[1]令和3年度契約状況調査票!$E:$AR,15,FALSE))</f>
        <v>1727000</v>
      </c>
      <c r="J6" s="31" t="str">
        <f>IF(A6="","",IF(VLOOKUP(A6,[1]令和3年度契約状況調査票!$E:$AR,14,FALSE)="他官署で調達手続きを実施のため","－",IF(VLOOKUP(A6,[1]令和3年度契約状況調査票!$E:$AR,21,FALSE)="②同種の他の契約の予定価格を類推されるおそれがあるため公表しない","－",IF(VLOOKUP(A6,[1]令和3年度契約状況調査票!$E:$AR,21,FALSE)="－","－",IF(VLOOKUP(A6,[1]令和3年度契約状況調査票!$E:$AR,7,FALSE)&lt;&gt;"",TEXT(VLOOKUP(A6,[1]令和3年度契約状況調査票!$E:$AR,17,FALSE),"#.0%")&amp;CHAR(10)&amp;"(B/A×100)",VLOOKUP(A6,[1]令和3年度契約状況調査票!$E:$AR,17,FALSE))))))</f>
        <v>－</v>
      </c>
      <c r="K6" s="32" t="str">
        <f>IF(A6="","",IF(VLOOKUP(A6,[1]令和3年度契約状況調査票!$E:$AR,27,FALSE)="①公益社団法人","公社",IF(VLOOKUP(A6,[1]令和3年度契約状況調査票!$E:$AR,27,FALSE)="②公益財団法人","公財","")))</f>
        <v/>
      </c>
      <c r="L6" s="32">
        <f>IF(A6="","",VLOOKUP(A6,[1]令和3年度契約状況調査票!$E:$AR,28,FALSE))</f>
        <v>0</v>
      </c>
      <c r="M6" s="33" t="str">
        <f>IF(A6="","",IF(VLOOKUP(A6,[1]令和3年度契約状況調査票!$E:$AR,28,FALSE)="国所管",VLOOKUP(A6,[1]令和3年度契約状況調査票!$E:$AR,22,FALSE),""))</f>
        <v/>
      </c>
      <c r="N6" s="34">
        <f>IF(A6="","",IF(AND(P6="○",O6="分担契約/単価契約"),"単価契約"&amp;CHAR(10)&amp;"予定調達総額 "&amp;TEXT(VLOOKUP(A6,[1]令和3年度契約状況調査票!$E:$AR,16,FALSE),"#,##0円")&amp;"(B)"&amp;CHAR(10)&amp;"分担契約"&amp;CHAR(10)&amp;VLOOKUP(A6,[1]令和3年度契約状況調査票!$E:$AR,32,FALSE),IF(AND(P6="○",O6="分担契約"),"分担契約"&amp;CHAR(10)&amp;"契約総額 "&amp;TEXT(VLOOKUP(A6,[1]令和3年度契約状況調査票!$E:$AR,16,FALSE),"#,##0円")&amp;"(B)"&amp;CHAR(10)&amp;VLOOKUP(A6,[1]令和3年度契約状況調査票!$E:$AR,32,FALSE),(IF(O6="分担契約/単価契約","単価契約"&amp;CHAR(10)&amp;"予定調達総額 "&amp;TEXT(VLOOKUP(A6,[1]令和3年度契約状況調査票!$E:$AR,16,FALSE),"#,##0円")&amp;CHAR(10)&amp;"分担契約"&amp;CHAR(10)&amp;VLOOKUP(A6,[1]令和3年度契約状況調査票!$E:$AR,32,FALSE),IF(O6="分担契約","分担契約"&amp;CHAR(10)&amp;"契約総額 "&amp;TEXT(VLOOKUP(A6,[1]令和3年度契約状況調査票!$E:$AR,16,FALSE),"#,##0円")&amp;CHAR(10)&amp;VLOOKUP(A6,[1]令和3年度契約状況調査票!$E:$AR,32,FALSE),IF(O6="単価契約","単価契約"&amp;CHAR(10)&amp;"予定調達総額 "&amp;TEXT(VLOOKUP(A6,[1]令和3年度契約状況調査票!$E:$AR,16,FALSE),"#,##0円")&amp;CHAR(10)&amp;VLOOKUP(A6,[1]令和3年度契約状況調査票!$E:$AR,32,FALSE),VLOOKUP(A6,[1]令和3年度契約状況調査票!$E:$AR,32,FALSE))))))))</f>
        <v>0</v>
      </c>
      <c r="O6" s="23" t="str">
        <f>IF(A6="","",VLOOKUP(A6,[1]令和3年度契約状況調査票!$E:$BY,53,FALSE))</f>
        <v/>
      </c>
      <c r="P6" s="23" t="str">
        <f>IF(A6="","",IF(VLOOKUP(A6,[1]令和3年度契約状況調査票!$E:$AR,14,FALSE)="他官署で調達手続きを実施のため","×",IF(VLOOKUP(A6,[1]令和3年度契約状況調査票!$E:$AR,21,FALSE)="②同種の他の契約の予定価格を類推されるおそれがあるため公表しない","×","○")))</f>
        <v>×</v>
      </c>
    </row>
    <row r="7" spans="1:16" s="23" customFormat="1" ht="60" customHeight="1" x14ac:dyDescent="0.15">
      <c r="A7" s="24">
        <f>IF(MAX([1]令和3年度契約状況調査票!E6:E249)&gt;=ROW()-5,ROW()-5,"")</f>
        <v>2</v>
      </c>
      <c r="B7" s="25" t="str">
        <f>IF(A7="","",VLOOKUP(A7,[1]令和3年度契約状況調査票!$E:$AR,5,FALSE))</f>
        <v>Hi-PerBTウェブ申請システムの移行業務（本番移行）</v>
      </c>
      <c r="C7" s="26" t="str">
        <f>IF(A7="","",VLOOKUP(A7,[1]令和3年度契約状況調査票!$E:$AR,6,FALSE))</f>
        <v>支出負担行為担当官
高松国税局総務部次長
岩佐　洋志
香川県高松市天神前２－１０</v>
      </c>
      <c r="D7" s="27">
        <f>IF(A7="","",VLOOKUP(A7,[1]令和3年度契約状況調査票!$E:$AR,9,FALSE))</f>
        <v>44383</v>
      </c>
      <c r="E7" s="25" t="str">
        <f>IF(A7="","",VLOOKUP(A7,[1]令和3年度契約状況調査票!$E:$AR,10,FALSE))</f>
        <v>株式会社四国日立システムズ
香川県高松市中央町５－３１</v>
      </c>
      <c r="F7" s="28">
        <f>IF(A7="","",VLOOKUP(A7,[1]令和3年度契約状況調査票!$E:$AR,11,FALSE))</f>
        <v>9470001001966</v>
      </c>
      <c r="G7" s="29" t="str">
        <f>IF(A7="","",IF(VLOOKUP(A7,[1]令和3年度契約状況調査票!$E:$AR,12,FALSE)="②一般競争入札（総合評価方式）","一般競争入札"&amp;CHAR(10)&amp;"（総合評価方式）","一般競争入札"))</f>
        <v>一般競争入札</v>
      </c>
      <c r="H7" s="30" t="str">
        <f>IF(A7="","",IF(VLOOKUP(A7,[1]令和3年度契約状況調査票!$E:$AR,14,FALSE)="他官署で調達手続きを実施のため","他官署で調達手続きを実施のため",IF(VLOOKUP(A7,[1]令和3年度契約状況調査票!$E:$AR,21,FALSE)="②同種の他の契約の予定価格を類推されるおそれがあるため公表しない","同種の他の契約の予定価格を類推されるおそれがあるため公表しない",IF(VLOOKUP(A7,[1]令和3年度契約状況調査票!$E:$AR,21,FALSE)="－","－",IF(VLOOKUP(A7,[1]令和3年度契約状況調査票!$E:$AR,7,FALSE)&lt;&gt;"",TEXT(VLOOKUP(A7,[1]令和3年度契約状況調査票!$E:$AR,14,FALSE),"#,##0円")&amp;CHAR(10)&amp;"(A)",VLOOKUP(A7,[1]令和3年度契約状況調査票!$E:$AR,14,FALSE))))))</f>
        <v>同種の他の契約の予定価格を類推されるおそれがあるため公表しない</v>
      </c>
      <c r="I7" s="30">
        <f>IF(A7="","",VLOOKUP(A7,[1]令和3年度契約状況調査票!$E:$AR,15,FALSE))</f>
        <v>3517800</v>
      </c>
      <c r="J7" s="31" t="str">
        <f>IF(A7="","",IF(VLOOKUP(A7,[1]令和3年度契約状況調査票!$E:$AR,14,FALSE)="他官署で調達手続きを実施のため","－",IF(VLOOKUP(A7,[1]令和3年度契約状況調査票!$E:$AR,21,FALSE)="②同種の他の契約の予定価格を類推されるおそれがあるため公表しない","－",IF(VLOOKUP(A7,[1]令和3年度契約状況調査票!$E:$AR,21,FALSE)="－","－",IF(VLOOKUP(A7,[1]令和3年度契約状況調査票!$E:$AR,7,FALSE)&lt;&gt;"",TEXT(VLOOKUP(A7,[1]令和3年度契約状況調査票!$E:$AR,17,FALSE),"#.0%")&amp;CHAR(10)&amp;"(B/A×100)",VLOOKUP(A7,[1]令和3年度契約状況調査票!$E:$AR,17,FALSE))))))</f>
        <v>－</v>
      </c>
      <c r="K7" s="32" t="str">
        <f>IF(A7="","",IF(VLOOKUP(A7,[1]令和3年度契約状況調査票!$E:$AR,27,FALSE)="①公益社団法人","公社",IF(VLOOKUP(A7,[1]令和3年度契約状況調査票!$E:$AR,27,FALSE)="②公益財団法人","公財","")))</f>
        <v/>
      </c>
      <c r="L7" s="32">
        <f>IF(A7="","",VLOOKUP(A7,[1]令和3年度契約状況調査票!$E:$AR,28,FALSE))</f>
        <v>0</v>
      </c>
      <c r="M7" s="33" t="str">
        <f>IF(A7="","",IF(VLOOKUP(A7,[1]令和3年度契約状況調査票!$E:$AR,28,FALSE)="国所管",VLOOKUP(A7,[1]令和3年度契約状況調査票!$E:$AR,22,FALSE),""))</f>
        <v/>
      </c>
      <c r="N7" s="34">
        <f>IF(A7="","",IF(AND(P7="○",O7="分担契約/単価契約"),"単価契約"&amp;CHAR(10)&amp;"予定調達総額 "&amp;TEXT(VLOOKUP(A7,[1]令和3年度契約状況調査票!$E:$AR,16,FALSE),"#,##0円")&amp;"(B)"&amp;CHAR(10)&amp;"分担契約"&amp;CHAR(10)&amp;VLOOKUP(A7,[1]令和3年度契約状況調査票!$E:$AR,32,FALSE),IF(AND(P7="○",O7="分担契約"),"分担契約"&amp;CHAR(10)&amp;"契約総額 "&amp;TEXT(VLOOKUP(A7,[1]令和3年度契約状況調査票!$E:$AR,16,FALSE),"#,##0円")&amp;"(B)"&amp;CHAR(10)&amp;VLOOKUP(A7,[1]令和3年度契約状況調査票!$E:$AR,32,FALSE),(IF(O7="分担契約/単価契約","単価契約"&amp;CHAR(10)&amp;"予定調達総額 "&amp;TEXT(VLOOKUP(A7,[1]令和3年度契約状況調査票!$E:$AR,16,FALSE),"#,##0円")&amp;CHAR(10)&amp;"分担契約"&amp;CHAR(10)&amp;VLOOKUP(A7,[1]令和3年度契約状況調査票!$E:$AR,32,FALSE),IF(O7="分担契約","分担契約"&amp;CHAR(10)&amp;"契約総額 "&amp;TEXT(VLOOKUP(A7,[1]令和3年度契約状況調査票!$E:$AR,16,FALSE),"#,##0円")&amp;CHAR(10)&amp;VLOOKUP(A7,[1]令和3年度契約状況調査票!$E:$AR,32,FALSE),IF(O7="単価契約","単価契約"&amp;CHAR(10)&amp;"予定調達総額 "&amp;TEXT(VLOOKUP(A7,[1]令和3年度契約状況調査票!$E:$AR,16,FALSE),"#,##0円")&amp;CHAR(10)&amp;VLOOKUP(A7,[1]令和3年度契約状況調査票!$E:$AR,32,FALSE),VLOOKUP(A7,[1]令和3年度契約状況調査票!$E:$AR,32,FALSE))))))))</f>
        <v>0</v>
      </c>
      <c r="O7" s="23" t="str">
        <f>IF(A7="","",VLOOKUP(A7,[1]令和3年度契約状況調査票!$E:$BY,53,FALSE))</f>
        <v/>
      </c>
      <c r="P7" s="23" t="str">
        <f>IF(A7="","",IF(VLOOKUP(A7,[1]令和3年度契約状況調査票!$E:$AR,14,FALSE)="他官署で調達手続きを実施のため","×",IF(VLOOKUP(A7,[1]令和3年度契約状況調査票!$E:$AR,21,FALSE)="②同種の他の契約の予定価格を類推されるおそれがあるため公表しない","×","○")))</f>
        <v>×</v>
      </c>
    </row>
    <row r="8" spans="1:16" s="23" customFormat="1" ht="60" customHeight="1" x14ac:dyDescent="0.15">
      <c r="A8" s="24">
        <f>IF(MAX([1]令和3年度契約状況調査票!E7:E250)&gt;=ROW()-5,ROW()-5,"")</f>
        <v>3</v>
      </c>
      <c r="B8" s="25" t="str">
        <f>IF(A8="","",VLOOKUP(A8,[1]令和3年度契約状況調査票!$E:$AR,5,FALSE))</f>
        <v>指定法人の情報提供業務（予定数量300件）</v>
      </c>
      <c r="C8" s="26" t="str">
        <f>IF(A8="","",VLOOKUP(A8,[1]令和3年度契約状況調査票!$E:$AR,6,FALSE))</f>
        <v>支出負担行為担当官
高松国税局総務部次長
岩佐　洋志
香川県高松市天神前２－１０</v>
      </c>
      <c r="D8" s="27">
        <f>IF(A8="","",VLOOKUP(A8,[1]令和3年度契約状況調査票!$E:$AR,9,FALSE))</f>
        <v>44378</v>
      </c>
      <c r="E8" s="25" t="str">
        <f>IF(A8="","",VLOOKUP(A8,[1]令和3年度契約状況調査票!$E:$AR,10,FALSE))</f>
        <v>株式会社帝国データバンク
東京都港区南青山２－５－２０</v>
      </c>
      <c r="F8" s="28">
        <f>IF(A8="","",VLOOKUP(A8,[1]令和3年度契約状況調査票!$E:$AR,11,FALSE))</f>
        <v>7010401018377</v>
      </c>
      <c r="G8" s="29" t="str">
        <f>IF(A8="","",IF(VLOOKUP(A8,[1]令和3年度契約状況調査票!$E:$AR,12,FALSE)="②一般競争入札（総合評価方式）","一般競争入札"&amp;CHAR(10)&amp;"（総合評価方式）","一般競争入札"))</f>
        <v>一般競争入札</v>
      </c>
      <c r="H8" s="30" t="str">
        <f>IF(A8="","",IF(VLOOKUP(A8,[1]令和3年度契約状況調査票!$E:$AR,14,FALSE)="他官署で調達手続きを実施のため","他官署で調達手続きを実施のため",IF(VLOOKUP(A8,[1]令和3年度契約状況調査票!$E:$AR,21,FALSE)="②同種の他の契約の予定価格を類推されるおそれがあるため公表しない","同種の他の契約の予定価格を類推されるおそれがあるため公表しない",IF(VLOOKUP(A8,[1]令和3年度契約状況調査票!$E:$AR,21,FALSE)="－","－",IF(VLOOKUP(A8,[1]令和3年度契約状況調査票!$E:$AR,7,FALSE)&lt;&gt;"",TEXT(VLOOKUP(A8,[1]令和3年度契約状況調査票!$E:$AR,14,FALSE),"#,##0円")&amp;CHAR(10)&amp;"(A)",VLOOKUP(A8,[1]令和3年度契約状況調査票!$E:$AR,14,FALSE))))))</f>
        <v>同種の他の契約の予定価格を類推されるおそれがあるため公表しない</v>
      </c>
      <c r="I8" s="30" t="str">
        <f>IF(A8="","",VLOOKUP(A8,[1]令和3年度契約状況調査票!$E:$AR,15,FALSE))</f>
        <v>＠11,330円</v>
      </c>
      <c r="J8" s="31" t="str">
        <f>IF(A8="","",IF(VLOOKUP(A8,[1]令和3年度契約状況調査票!$E:$AR,14,FALSE)="他官署で調達手続きを実施のため","－",IF(VLOOKUP(A8,[1]令和3年度契約状況調査票!$E:$AR,21,FALSE)="②同種の他の契約の予定価格を類推されるおそれがあるため公表しない","－",IF(VLOOKUP(A8,[1]令和3年度契約状況調査票!$E:$AR,21,FALSE)="－","－",IF(VLOOKUP(A8,[1]令和3年度契約状況調査票!$E:$AR,7,FALSE)&lt;&gt;"",TEXT(VLOOKUP(A8,[1]令和3年度契約状況調査票!$E:$AR,17,FALSE),"#.0%")&amp;CHAR(10)&amp;"(B/A×100)",VLOOKUP(A8,[1]令和3年度契約状況調査票!$E:$AR,17,FALSE))))))</f>
        <v>－</v>
      </c>
      <c r="K8" s="32" t="str">
        <f>IF(A8="","",IF(VLOOKUP(A8,[1]令和3年度契約状況調査票!$E:$AR,27,FALSE)="①公益社団法人","公社",IF(VLOOKUP(A8,[1]令和3年度契約状況調査票!$E:$AR,27,FALSE)="②公益財団法人","公財","")))</f>
        <v/>
      </c>
      <c r="L8" s="32">
        <f>IF(A8="","",VLOOKUP(A8,[1]令和3年度契約状況調査票!$E:$AR,28,FALSE))</f>
        <v>0</v>
      </c>
      <c r="M8" s="33" t="str">
        <f>IF(A8="","",IF(VLOOKUP(A8,[1]令和3年度契約状況調査票!$E:$AR,28,FALSE)="国所管",VLOOKUP(A8,[1]令和3年度契約状況調査票!$E:$AR,22,FALSE),""))</f>
        <v/>
      </c>
      <c r="N8" s="34" t="str">
        <f>IF(A8="","",IF(AND(P8="○",O8="分担契約/単価契約"),"単価契約"&amp;CHAR(10)&amp;"予定調達総額 "&amp;TEXT(VLOOKUP(A8,[1]令和3年度契約状況調査票!$E:$AR,16,FALSE),"#,##0円")&amp;"(B)"&amp;CHAR(10)&amp;"分担契約"&amp;CHAR(10)&amp;VLOOKUP(A8,[1]令和3年度契約状況調査票!$E:$AR,32,FALSE),IF(AND(P8="○",O8="分担契約"),"分担契約"&amp;CHAR(10)&amp;"契約総額 "&amp;TEXT(VLOOKUP(A8,[1]令和3年度契約状況調査票!$E:$AR,16,FALSE),"#,##0円")&amp;"(B)"&amp;CHAR(10)&amp;VLOOKUP(A8,[1]令和3年度契約状況調査票!$E:$AR,32,FALSE),(IF(O8="分担契約/単価契約","単価契約"&amp;CHAR(10)&amp;"予定調達総額 "&amp;TEXT(VLOOKUP(A8,[1]令和3年度契約状況調査票!$E:$AR,16,FALSE),"#,##0円")&amp;CHAR(10)&amp;"分担契約"&amp;CHAR(10)&amp;VLOOKUP(A8,[1]令和3年度契約状況調査票!$E:$AR,32,FALSE),IF(O8="分担契約","分担契約"&amp;CHAR(10)&amp;"契約総額 "&amp;TEXT(VLOOKUP(A8,[1]令和3年度契約状況調査票!$E:$AR,16,FALSE),"#,##0円")&amp;CHAR(10)&amp;VLOOKUP(A8,[1]令和3年度契約状況調査票!$E:$AR,32,FALSE),IF(O8="単価契約","単価契約"&amp;CHAR(10)&amp;"予定調達総額 "&amp;TEXT(VLOOKUP(A8,[1]令和3年度契約状況調査票!$E:$AR,16,FALSE),"#,##0円")&amp;CHAR(10)&amp;VLOOKUP(A8,[1]令和3年度契約状況調査票!$E:$AR,32,FALSE),VLOOKUP(A8,[1]令和3年度契約状況調査票!$E:$AR,32,FALSE))))))))</f>
        <v xml:space="preserve">単価契約
予定調達総額 3,399,000円
</v>
      </c>
      <c r="O8" s="23" t="str">
        <f>IF(A8="","",VLOOKUP(A8,[1]令和3年度契約状況調査票!$E:$BY,53,FALSE))</f>
        <v>単価契約</v>
      </c>
      <c r="P8" s="23" t="str">
        <f>IF(A8="","",IF(VLOOKUP(A8,[1]令和3年度契約状況調査票!$E:$AR,14,FALSE)="他官署で調達手続きを実施のため","×",IF(VLOOKUP(A8,[1]令和3年度契約状況調査票!$E:$AR,21,FALSE)="②同種の他の契約の予定価格を類推されるおそれがあるため公表しない","×","○")))</f>
        <v>×</v>
      </c>
    </row>
    <row r="9" spans="1:16" s="23" customFormat="1" ht="60" customHeight="1" x14ac:dyDescent="0.15">
      <c r="A9" s="24">
        <f>IF(MAX([1]令和3年度契約状況調査票!E8:E251)&gt;=ROW()-5,ROW()-5,"")</f>
        <v>4</v>
      </c>
      <c r="B9" s="25" t="str">
        <f>IF(A9="","",VLOOKUP(A9,[1]令和3年度契約状況調査票!$E:$AR,5,FALSE))</f>
        <v>南国税務署仮庁舎への移転業務</v>
      </c>
      <c r="C9" s="26" t="str">
        <f>IF(A9="","",VLOOKUP(A9,[1]令和3年度契約状況調査票!$E:$AR,6,FALSE))</f>
        <v>支出負担行為担当官
高松国税局総務部次長
多田　建司
香川県高松市天神前２－１０</v>
      </c>
      <c r="D9" s="27">
        <f>IF(A9="","",VLOOKUP(A9,[1]令和3年度契約状況調査票!$E:$AR,9,FALSE))</f>
        <v>44404</v>
      </c>
      <c r="E9" s="25" t="str">
        <f>IF(A9="","",VLOOKUP(A9,[1]令和3年度契約状況調査票!$E:$AR,10,FALSE))</f>
        <v>日本通運株式会社　四国支店
香川県高松市錦町２－６－３</v>
      </c>
      <c r="F9" s="28">
        <f>IF(A9="","",VLOOKUP(A9,[1]令和3年度契約状況調査票!$E:$AR,11,FALSE))</f>
        <v>4010401022860</v>
      </c>
      <c r="G9" s="29" t="str">
        <f>IF(A9="","",IF(VLOOKUP(A9,[1]令和3年度契約状況調査票!$E:$AR,12,FALSE)="②一般競争入札（総合評価方式）","一般競争入札"&amp;CHAR(10)&amp;"（総合評価方式）","一般競争入札"))</f>
        <v>一般競争入札</v>
      </c>
      <c r="H9" s="30" t="str">
        <f>IF(A9="","",IF(VLOOKUP(A9,[1]令和3年度契約状況調査票!$E:$AR,14,FALSE)="他官署で調達手続きを実施のため","他官署で調達手続きを実施のため",IF(VLOOKUP(A9,[1]令和3年度契約状況調査票!$E:$AR,21,FALSE)="②同種の他の契約の予定価格を類推されるおそれがあるため公表しない","同種の他の契約の予定価格を類推されるおそれがあるため公表しない",IF(VLOOKUP(A9,[1]令和3年度契約状況調査票!$E:$AR,21,FALSE)="－","－",IF(VLOOKUP(A9,[1]令和3年度契約状況調査票!$E:$AR,7,FALSE)&lt;&gt;"",TEXT(VLOOKUP(A9,[1]令和3年度契約状況調査票!$E:$AR,14,FALSE),"#,##0円")&amp;CHAR(10)&amp;"(A)",VLOOKUP(A9,[1]令和3年度契約状況調査票!$E:$AR,14,FALSE))))))</f>
        <v>同種の他の契約の予定価格を類推されるおそれがあるため公表しない</v>
      </c>
      <c r="I9" s="30">
        <f>IF(A9="","",VLOOKUP(A9,[1]令和3年度契約状況調査票!$E:$AR,15,FALSE))</f>
        <v>1369500</v>
      </c>
      <c r="J9" s="31" t="str">
        <f>IF(A9="","",IF(VLOOKUP(A9,[1]令和3年度契約状況調査票!$E:$AR,14,FALSE)="他官署で調達手続きを実施のため","－",IF(VLOOKUP(A9,[1]令和3年度契約状況調査票!$E:$AR,21,FALSE)="②同種の他の契約の予定価格を類推されるおそれがあるため公表しない","－",IF(VLOOKUP(A9,[1]令和3年度契約状況調査票!$E:$AR,21,FALSE)="－","－",IF(VLOOKUP(A9,[1]令和3年度契約状況調査票!$E:$AR,7,FALSE)&lt;&gt;"",TEXT(VLOOKUP(A9,[1]令和3年度契約状況調査票!$E:$AR,17,FALSE),"#.0%")&amp;CHAR(10)&amp;"(B/A×100)",VLOOKUP(A9,[1]令和3年度契約状況調査票!$E:$AR,17,FALSE))))))</f>
        <v>－</v>
      </c>
      <c r="K9" s="32" t="str">
        <f>IF(A9="","",IF(VLOOKUP(A9,[1]令和3年度契約状況調査票!$E:$AR,27,FALSE)="①公益社団法人","公社",IF(VLOOKUP(A9,[1]令和3年度契約状況調査票!$E:$AR,27,FALSE)="②公益財団法人","公財","")))</f>
        <v/>
      </c>
      <c r="L9" s="32">
        <f>IF(A9="","",VLOOKUP(A9,[1]令和3年度契約状況調査票!$E:$AR,28,FALSE))</f>
        <v>0</v>
      </c>
      <c r="M9" s="33" t="str">
        <f>IF(A9="","",IF(VLOOKUP(A9,[1]令和3年度契約状況調査票!$E:$AR,28,FALSE)="国所管",VLOOKUP(A9,[1]令和3年度契約状況調査票!$E:$AR,22,FALSE),""))</f>
        <v/>
      </c>
      <c r="N9" s="34">
        <f>IF(A9="","",IF(AND(P9="○",O9="分担契約/単価契約"),"単価契約"&amp;CHAR(10)&amp;"予定調達総額 "&amp;TEXT(VLOOKUP(A9,[1]令和3年度契約状況調査票!$E:$AR,16,FALSE),"#,##0円")&amp;"(B)"&amp;CHAR(10)&amp;"分担契約"&amp;CHAR(10)&amp;VLOOKUP(A9,[1]令和3年度契約状況調査票!$E:$AR,32,FALSE),IF(AND(P9="○",O9="分担契約"),"分担契約"&amp;CHAR(10)&amp;"契約総額 "&amp;TEXT(VLOOKUP(A9,[1]令和3年度契約状況調査票!$E:$AR,16,FALSE),"#,##0円")&amp;"(B)"&amp;CHAR(10)&amp;VLOOKUP(A9,[1]令和3年度契約状況調査票!$E:$AR,32,FALSE),(IF(O9="分担契約/単価契約","単価契約"&amp;CHAR(10)&amp;"予定調達総額 "&amp;TEXT(VLOOKUP(A9,[1]令和3年度契約状況調査票!$E:$AR,16,FALSE),"#,##0円")&amp;CHAR(10)&amp;"分担契約"&amp;CHAR(10)&amp;VLOOKUP(A9,[1]令和3年度契約状況調査票!$E:$AR,32,FALSE),IF(O9="分担契約","分担契約"&amp;CHAR(10)&amp;"契約総額 "&amp;TEXT(VLOOKUP(A9,[1]令和3年度契約状況調査票!$E:$AR,16,FALSE),"#,##0円")&amp;CHAR(10)&amp;VLOOKUP(A9,[1]令和3年度契約状況調査票!$E:$AR,32,FALSE),IF(O9="単価契約","単価契約"&amp;CHAR(10)&amp;"予定調達総額 "&amp;TEXT(VLOOKUP(A9,[1]令和3年度契約状況調査票!$E:$AR,16,FALSE),"#,##0円")&amp;CHAR(10)&amp;VLOOKUP(A9,[1]令和3年度契約状況調査票!$E:$AR,32,FALSE),VLOOKUP(A9,[1]令和3年度契約状況調査票!$E:$AR,32,FALSE))))))))</f>
        <v>0</v>
      </c>
      <c r="O9" s="23" t="str">
        <f>IF(A9="","",VLOOKUP(A9,[1]令和3年度契約状況調査票!$E:$BY,53,FALSE))</f>
        <v/>
      </c>
      <c r="P9" s="23" t="str">
        <f>IF(A9="","",IF(VLOOKUP(A9,[1]令和3年度契約状況調査票!$E:$AR,14,FALSE)="他官署で調達手続きを実施のため","×",IF(VLOOKUP(A9,[1]令和3年度契約状況調査票!$E:$AR,21,FALSE)="②同種の他の契約の予定価格を類推されるおそれがあるため公表しない","×","○")))</f>
        <v>×</v>
      </c>
    </row>
    <row r="10" spans="1:16" s="23" customFormat="1" ht="60" customHeight="1" x14ac:dyDescent="0.15">
      <c r="A10" s="24">
        <f>IF(MAX([1]令和3年度契約状況調査票!E9:E252)&gt;=ROW()-5,ROW()-5,"")</f>
        <v>5</v>
      </c>
      <c r="B10" s="25" t="str">
        <f>IF(A10="","",VLOOKUP(A10,[1]令和3年度契約状況調査票!$E:$AR,5,FALSE))</f>
        <v>今治・伊予西条・新居浜・伊予三島税務署の清掃等委託業務一式</v>
      </c>
      <c r="C10" s="26" t="str">
        <f>IF(A10="","",VLOOKUP(A10,[1]令和3年度契約状況調査票!$E:$AR,6,FALSE))</f>
        <v>支出負担行為担当官
高松国税局総務部次長
多田　建司
香川県高松市天神前２－１０</v>
      </c>
      <c r="D10" s="27">
        <f>IF(A10="","",VLOOKUP(A10,[1]令和3年度契約状況調査票!$E:$AR,9,FALSE))</f>
        <v>44407</v>
      </c>
      <c r="E10" s="25" t="str">
        <f>IF(A10="","",VLOOKUP(A10,[1]令和3年度契約状況調査票!$E:$AR,10,FALSE))</f>
        <v>有限会社スマイルクリーン
岡山県岡山市北区今２－３－２７</v>
      </c>
      <c r="F10" s="28">
        <f>IF(A10="","",VLOOKUP(A10,[1]令和3年度契約状況調査票!$E:$AR,11,FALSE))</f>
        <v>7260002013488</v>
      </c>
      <c r="G10" s="29" t="str">
        <f>IF(A10="","",IF(VLOOKUP(A10,[1]令和3年度契約状況調査票!$E:$AR,12,FALSE)="②一般競争入札（総合評価方式）","一般競争入札"&amp;CHAR(10)&amp;"（総合評価方式）","一般競争入札"))</f>
        <v>一般競争入札</v>
      </c>
      <c r="H10" s="30" t="str">
        <f>IF(A10="","",IF(VLOOKUP(A10,[1]令和3年度契約状況調査票!$E:$AR,14,FALSE)="他官署で調達手続きを実施のため","他官署で調達手続きを実施のため",IF(VLOOKUP(A10,[1]令和3年度契約状況調査票!$E:$AR,21,FALSE)="②同種の他の契約の予定価格を類推されるおそれがあるため公表しない","同種の他の契約の予定価格を類推されるおそれがあるため公表しない",IF(VLOOKUP(A10,[1]令和3年度契約状況調査票!$E:$AR,21,FALSE)="－","－",IF(VLOOKUP(A10,[1]令和3年度契約状況調査票!$E:$AR,7,FALSE)&lt;&gt;"",TEXT(VLOOKUP(A10,[1]令和3年度契約状況調査票!$E:$AR,14,FALSE),"#,##0円")&amp;CHAR(10)&amp;"(A)",VLOOKUP(A10,[1]令和3年度契約状況調査票!$E:$AR,14,FALSE))))))</f>
        <v>同種の他の契約の予定価格を類推されるおそれがあるため公表しない</v>
      </c>
      <c r="I10" s="30">
        <f>IF(A10="","",VLOOKUP(A10,[1]令和3年度契約状況調査票!$E:$AR,15,FALSE))</f>
        <v>2658700</v>
      </c>
      <c r="J10" s="31" t="str">
        <f>IF(A10="","",IF(VLOOKUP(A10,[1]令和3年度契約状況調査票!$E:$AR,14,FALSE)="他官署で調達手続きを実施のため","－",IF(VLOOKUP(A10,[1]令和3年度契約状況調査票!$E:$AR,21,FALSE)="②同種の他の契約の予定価格を類推されるおそれがあるため公表しない","－",IF(VLOOKUP(A10,[1]令和3年度契約状況調査票!$E:$AR,21,FALSE)="－","－",IF(VLOOKUP(A10,[1]令和3年度契約状況調査票!$E:$AR,7,FALSE)&lt;&gt;"",TEXT(VLOOKUP(A10,[1]令和3年度契約状況調査票!$E:$AR,17,FALSE),"#.0%")&amp;CHAR(10)&amp;"(B/A×100)",VLOOKUP(A10,[1]令和3年度契約状況調査票!$E:$AR,17,FALSE))))))</f>
        <v>－</v>
      </c>
      <c r="K10" s="32" t="str">
        <f>IF(A10="","",IF(VLOOKUP(A10,[1]令和3年度契約状況調査票!$E:$AR,27,FALSE)="①公益社団法人","公社",IF(VLOOKUP(A10,[1]令和3年度契約状況調査票!$E:$AR,27,FALSE)="②公益財団法人","公財","")))</f>
        <v/>
      </c>
      <c r="L10" s="32">
        <f>IF(A10="","",VLOOKUP(A10,[1]令和3年度契約状況調査票!$E:$AR,28,FALSE))</f>
        <v>0</v>
      </c>
      <c r="M10" s="33" t="str">
        <f>IF(A10="","",IF(VLOOKUP(A10,[1]令和3年度契約状況調査票!$E:$AR,28,FALSE)="国所管",VLOOKUP(A10,[1]令和3年度契約状況調査票!$E:$AR,22,FALSE),""))</f>
        <v/>
      </c>
      <c r="N10" s="34">
        <f>IF(A10="","",IF(AND(P10="○",O10="分担契約/単価契約"),"単価契約"&amp;CHAR(10)&amp;"予定調達総額 "&amp;TEXT(VLOOKUP(A10,[1]令和3年度契約状況調査票!$E:$AR,16,FALSE),"#,##0円")&amp;"(B)"&amp;CHAR(10)&amp;"分担契約"&amp;CHAR(10)&amp;VLOOKUP(A10,[1]令和3年度契約状況調査票!$E:$AR,32,FALSE),IF(AND(P10="○",O10="分担契約"),"分担契約"&amp;CHAR(10)&amp;"契約総額 "&amp;TEXT(VLOOKUP(A10,[1]令和3年度契約状況調査票!$E:$AR,16,FALSE),"#,##0円")&amp;"(B)"&amp;CHAR(10)&amp;VLOOKUP(A10,[1]令和3年度契約状況調査票!$E:$AR,32,FALSE),(IF(O10="分担契約/単価契約","単価契約"&amp;CHAR(10)&amp;"予定調達総額 "&amp;TEXT(VLOOKUP(A10,[1]令和3年度契約状況調査票!$E:$AR,16,FALSE),"#,##0円")&amp;CHAR(10)&amp;"分担契約"&amp;CHAR(10)&amp;VLOOKUP(A10,[1]令和3年度契約状況調査票!$E:$AR,32,FALSE),IF(O10="分担契約","分担契約"&amp;CHAR(10)&amp;"契約総額 "&amp;TEXT(VLOOKUP(A10,[1]令和3年度契約状況調査票!$E:$AR,16,FALSE),"#,##0円")&amp;CHAR(10)&amp;VLOOKUP(A10,[1]令和3年度契約状況調査票!$E:$AR,32,FALSE),IF(O10="単価契約","単価契約"&amp;CHAR(10)&amp;"予定調達総額 "&amp;TEXT(VLOOKUP(A10,[1]令和3年度契約状況調査票!$E:$AR,16,FALSE),"#,##0円")&amp;CHAR(10)&amp;VLOOKUP(A10,[1]令和3年度契約状況調査票!$E:$AR,32,FALSE),VLOOKUP(A10,[1]令和3年度契約状況調査票!$E:$AR,32,FALSE))))))))</f>
        <v>0</v>
      </c>
      <c r="O10" s="23" t="str">
        <f>IF(A10="","",VLOOKUP(A10,[1]令和3年度契約状況調査票!$E:$BY,53,FALSE))</f>
        <v/>
      </c>
      <c r="P10" s="23" t="str">
        <f>IF(A10="","",IF(VLOOKUP(A10,[1]令和3年度契約状況調査票!$E:$AR,14,FALSE)="他官署で調達手続きを実施のため","×",IF(VLOOKUP(A10,[1]令和3年度契約状況調査票!$E:$AR,21,FALSE)="②同種の他の契約の予定価格を類推されるおそれがあるため公表しない","×","○")))</f>
        <v>×</v>
      </c>
    </row>
    <row r="11" spans="1:16" s="23" customFormat="1" ht="60" customHeight="1" x14ac:dyDescent="0.15">
      <c r="A11" s="24">
        <f>IF(MAX([1]令和3年度契約状況調査票!E12:E253)&gt;=ROW()-5,ROW()-5,"")</f>
        <v>6</v>
      </c>
      <c r="B11" s="25" t="str">
        <f>IF(A11="","",VLOOKUP(A11,[1]令和3年度契約状況調査票!$E:$AR,5,FALSE))</f>
        <v>端末機等機器更新及び設定作業に係る委託業務</v>
      </c>
      <c r="C11" s="26" t="str">
        <f>IF(A11="","",VLOOKUP(A11,[1]令和3年度契約状況調査票!$E:$AR,6,FALSE))</f>
        <v>支出負担行為担当官
高松国税局総務部次長
多田　建司
香川県高松市天神前２－１０</v>
      </c>
      <c r="D11" s="27">
        <f>IF(A11="","",VLOOKUP(A11,[1]令和3年度契約状況調査票!$E:$AR,9,FALSE))</f>
        <v>44407</v>
      </c>
      <c r="E11" s="25" t="str">
        <f>IF(A11="","",VLOOKUP(A11,[1]令和3年度契約状況調査票!$E:$AR,10,FALSE))</f>
        <v>Ｄｙｎａｂｏｏｋ株式会社
東京都江東区豊洲５－６－１５</v>
      </c>
      <c r="F11" s="28">
        <f>IF(A11="","",VLOOKUP(A11,[1]令和3年度契約状況調査票!$E:$AR,11,FALSE))</f>
        <v>8010601034867</v>
      </c>
      <c r="G11" s="29" t="str">
        <f>IF(A11="","",IF(VLOOKUP(A11,[1]令和3年度契約状況調査票!$E:$AR,12,FALSE)="②一般競争入札（総合評価方式）","一般競争入札"&amp;CHAR(10)&amp;"（総合評価方式）","一般競争入札"))</f>
        <v>一般競争入札</v>
      </c>
      <c r="H11" s="30" t="str">
        <f>IF(A11="","",IF(VLOOKUP(A11,[1]令和3年度契約状況調査票!$E:$AR,14,FALSE)="他官署で調達手続きを実施のため","他官署で調達手続きを実施のため",IF(VLOOKUP(A11,[1]令和3年度契約状況調査票!$E:$AR,21,FALSE)="②同種の他の契約の予定価格を類推されるおそれがあるため公表しない","同種の他の契約の予定価格を類推されるおそれがあるため公表しない",IF(VLOOKUP(A11,[1]令和3年度契約状況調査票!$E:$AR,21,FALSE)="－","－",IF(VLOOKUP(A11,[1]令和3年度契約状況調査票!$E:$AR,7,FALSE)&lt;&gt;"",TEXT(VLOOKUP(A11,[1]令和3年度契約状況調査票!$E:$AR,14,FALSE),"#,##0円")&amp;CHAR(10)&amp;"(A)",VLOOKUP(A11,[1]令和3年度契約状況調査票!$E:$AR,14,FALSE))))))</f>
        <v>同種の他の契約の予定価格を類推されるおそれがあるため公表しない</v>
      </c>
      <c r="I11" s="30">
        <f>IF(A11="","",VLOOKUP(A11,[1]令和3年度契約状況調査票!$E:$AR,15,FALSE))</f>
        <v>4213000</v>
      </c>
      <c r="J11" s="31" t="str">
        <f>IF(A11="","",IF(VLOOKUP(A11,[1]令和3年度契約状況調査票!$E:$AR,14,FALSE)="他官署で調達手続きを実施のため","－",IF(VLOOKUP(A11,[1]令和3年度契約状況調査票!$E:$AR,21,FALSE)="②同種の他の契約の予定価格を類推されるおそれがあるため公表しない","－",IF(VLOOKUP(A11,[1]令和3年度契約状況調査票!$E:$AR,21,FALSE)="－","－",IF(VLOOKUP(A11,[1]令和3年度契約状況調査票!$E:$AR,7,FALSE)&lt;&gt;"",TEXT(VLOOKUP(A11,[1]令和3年度契約状況調査票!$E:$AR,17,FALSE),"#.0%")&amp;CHAR(10)&amp;"(B/A×100)",VLOOKUP(A11,[1]令和3年度契約状況調査票!$E:$AR,17,FALSE))))))</f>
        <v>－</v>
      </c>
      <c r="K11" s="32" t="str">
        <f>IF(A11="","",IF(VLOOKUP(A11,[1]令和3年度契約状況調査票!$E:$AR,27,FALSE)="①公益社団法人","公社",IF(VLOOKUP(A11,[1]令和3年度契約状況調査票!$E:$AR,27,FALSE)="②公益財団法人","公財","")))</f>
        <v/>
      </c>
      <c r="L11" s="32">
        <f>IF(A11="","",VLOOKUP(A11,[1]令和3年度契約状況調査票!$E:$AR,28,FALSE))</f>
        <v>0</v>
      </c>
      <c r="M11" s="33" t="str">
        <f>IF(A11="","",IF(VLOOKUP(A11,[1]令和3年度契約状況調査票!$E:$AR,28,FALSE)="国所管",VLOOKUP(A11,[1]令和3年度契約状況調査票!$E:$AR,22,FALSE),""))</f>
        <v/>
      </c>
      <c r="N11" s="34">
        <f>IF(A11="","",IF(AND(P11="○",O11="分担契約/単価契約"),"単価契約"&amp;CHAR(10)&amp;"予定調達総額 "&amp;TEXT(VLOOKUP(A11,[1]令和3年度契約状況調査票!$E:$AR,16,FALSE),"#,##0円")&amp;"(B)"&amp;CHAR(10)&amp;"分担契約"&amp;CHAR(10)&amp;VLOOKUP(A11,[1]令和3年度契約状況調査票!$E:$AR,32,FALSE),IF(AND(P11="○",O11="分担契約"),"分担契約"&amp;CHAR(10)&amp;"契約総額 "&amp;TEXT(VLOOKUP(A11,[1]令和3年度契約状況調査票!$E:$AR,16,FALSE),"#,##0円")&amp;"(B)"&amp;CHAR(10)&amp;VLOOKUP(A11,[1]令和3年度契約状況調査票!$E:$AR,32,FALSE),(IF(O11="分担契約/単価契約","単価契約"&amp;CHAR(10)&amp;"予定調達総額 "&amp;TEXT(VLOOKUP(A11,[1]令和3年度契約状況調査票!$E:$AR,16,FALSE),"#,##0円")&amp;CHAR(10)&amp;"分担契約"&amp;CHAR(10)&amp;VLOOKUP(A11,[1]令和3年度契約状況調査票!$E:$AR,32,FALSE),IF(O11="分担契約","分担契約"&amp;CHAR(10)&amp;"契約総額 "&amp;TEXT(VLOOKUP(A11,[1]令和3年度契約状況調査票!$E:$AR,16,FALSE),"#,##0円")&amp;CHAR(10)&amp;VLOOKUP(A11,[1]令和3年度契約状況調査票!$E:$AR,32,FALSE),IF(O11="単価契約","単価契約"&amp;CHAR(10)&amp;"予定調達総額 "&amp;TEXT(VLOOKUP(A11,[1]令和3年度契約状況調査票!$E:$AR,16,FALSE),"#,##0円")&amp;CHAR(10)&amp;VLOOKUP(A11,[1]令和3年度契約状況調査票!$E:$AR,32,FALSE),VLOOKUP(A11,[1]令和3年度契約状況調査票!$E:$AR,32,FALSE))))))))</f>
        <v>0</v>
      </c>
      <c r="O11" s="23" t="str">
        <f>IF(A11="","",VLOOKUP(A11,[1]令和3年度契約状況調査票!$E:$BY,53,FALSE))</f>
        <v/>
      </c>
      <c r="P11" s="23" t="str">
        <f>IF(A11="","",IF(VLOOKUP(A11,[1]令和3年度契約状況調査票!$E:$AR,14,FALSE)="他官署で調達手続きを実施のため","×",IF(VLOOKUP(A11,[1]令和3年度契約状況調査票!$E:$AR,21,FALSE)="②同種の他の契約の予定価格を類推されるおそれがあるため公表しない","×","○")))</f>
        <v>×</v>
      </c>
    </row>
    <row r="12" spans="1:16" s="23" customFormat="1" ht="60" customHeight="1" x14ac:dyDescent="0.15">
      <c r="A12" s="24">
        <f>IF(MAX([1]令和3年度契約状況調査票!E12:E254)&gt;=ROW()-5,ROW()-5,"")</f>
        <v>7</v>
      </c>
      <c r="B12" s="25" t="str">
        <f>IF(A12="","",VLOOKUP(A12,[1]令和3年度契約状況調査票!$E:$AR,5,FALSE))</f>
        <v>南国税務署仮庁舎におけるエアコンの購入</v>
      </c>
      <c r="C12" s="26" t="str">
        <f>IF(A12="","",VLOOKUP(A12,[1]令和3年度契約状況調査票!$E:$AR,6,FALSE))</f>
        <v>支出負担行為担当官
高松国税局総務部次長
岩佐　洋志
香川県高松市天神前２－１０</v>
      </c>
      <c r="D12" s="27">
        <f>IF(A12="","",VLOOKUP(A12,[1]令和3年度契約状況調査票!$E:$AR,9,FALSE))</f>
        <v>44383</v>
      </c>
      <c r="E12" s="25" t="str">
        <f>IF(A12="","",VLOOKUP(A12,[1]令和3年度契約状況調査票!$E:$AR,10,FALSE))</f>
        <v>株式会社オノコー商事
香川県高松市天神前３－１４</v>
      </c>
      <c r="F12" s="28">
        <f>IF(A12="","",VLOOKUP(A12,[1]令和3年度契約状況調査票!$E:$AR,11,FALSE))</f>
        <v>3470001000890</v>
      </c>
      <c r="G12" s="29" t="str">
        <f>IF(A12="","",IF(VLOOKUP(A12,[1]令和3年度契約状況調査票!$E:$AR,12,FALSE)="②一般競争入札（総合評価方式）","一般競争入札"&amp;CHAR(10)&amp;"（総合評価方式）","一般競争入札"))</f>
        <v>一般競争入札</v>
      </c>
      <c r="H12" s="30" t="str">
        <f>IF(A12="","",IF(VLOOKUP(A12,[1]令和3年度契約状況調査票!$E:$AR,14,FALSE)="他官署で調達手続きを実施のため","他官署で調達手続きを実施のため",IF(VLOOKUP(A12,[1]令和3年度契約状況調査票!$E:$AR,21,FALSE)="②同種の他の契約の予定価格を類推されるおそれがあるため公表しない","同種の他の契約の予定価格を類推されるおそれがあるため公表しない",IF(VLOOKUP(A12,[1]令和3年度契約状況調査票!$E:$AR,21,FALSE)="－","－",IF(VLOOKUP(A12,[1]令和3年度契約状況調査票!$E:$AR,7,FALSE)&lt;&gt;"",TEXT(VLOOKUP(A12,[1]令和3年度契約状況調査票!$E:$AR,14,FALSE),"#,##0円")&amp;CHAR(10)&amp;"(A)",VLOOKUP(A12,[1]令和3年度契約状況調査票!$E:$AR,14,FALSE))))))</f>
        <v>同種の他の契約の予定価格を類推されるおそれがあるため公表しない</v>
      </c>
      <c r="I12" s="30">
        <f>IF(A12="","",VLOOKUP(A12,[1]令和3年度契約状況調査票!$E:$AR,15,FALSE))</f>
        <v>3451800</v>
      </c>
      <c r="J12" s="31" t="str">
        <f>IF(A12="","",IF(VLOOKUP(A12,[1]令和3年度契約状況調査票!$E:$AR,14,FALSE)="他官署で調達手続きを実施のため","－",IF(VLOOKUP(A12,[1]令和3年度契約状況調査票!$E:$AR,21,FALSE)="②同種の他の契約の予定価格を類推されるおそれがあるため公表しない","－",IF(VLOOKUP(A12,[1]令和3年度契約状況調査票!$E:$AR,21,FALSE)="－","－",IF(VLOOKUP(A12,[1]令和3年度契約状況調査票!$E:$AR,7,FALSE)&lt;&gt;"",TEXT(VLOOKUP(A12,[1]令和3年度契約状況調査票!$E:$AR,17,FALSE),"#.0%")&amp;CHAR(10)&amp;"(B/A×100)",VLOOKUP(A12,[1]令和3年度契約状況調査票!$E:$AR,17,FALSE))))))</f>
        <v>－</v>
      </c>
      <c r="K12" s="32" t="str">
        <f>IF(A12="","",IF(VLOOKUP(A12,[1]令和3年度契約状況調査票!$E:$AR,27,FALSE)="①公益社団法人","公社",IF(VLOOKUP(A12,[1]令和3年度契約状況調査票!$E:$AR,27,FALSE)="②公益財団法人","公財","")))</f>
        <v/>
      </c>
      <c r="L12" s="32">
        <f>IF(A12="","",VLOOKUP(A12,[1]令和3年度契約状況調査票!$E:$AR,28,FALSE))</f>
        <v>0</v>
      </c>
      <c r="M12" s="33" t="str">
        <f>IF(A12="","",IF(VLOOKUP(A12,[1]令和3年度契約状況調査票!$E:$AR,28,FALSE)="国所管",VLOOKUP(A12,[1]令和3年度契約状況調査票!$E:$AR,22,FALSE),""))</f>
        <v/>
      </c>
      <c r="N12" s="34">
        <f>IF(A12="","",IF(AND(P12="○",O12="分担契約/単価契約"),"単価契約"&amp;CHAR(10)&amp;"予定調達総額 "&amp;TEXT(VLOOKUP(A12,[1]令和3年度契約状況調査票!$E:$AR,16,FALSE),"#,##0円")&amp;"(B)"&amp;CHAR(10)&amp;"分担契約"&amp;CHAR(10)&amp;VLOOKUP(A12,[1]令和3年度契約状況調査票!$E:$AR,32,FALSE),IF(AND(P12="○",O12="分担契約"),"分担契約"&amp;CHAR(10)&amp;"契約総額 "&amp;TEXT(VLOOKUP(A12,[1]令和3年度契約状況調査票!$E:$AR,16,FALSE),"#,##0円")&amp;"(B)"&amp;CHAR(10)&amp;VLOOKUP(A12,[1]令和3年度契約状況調査票!$E:$AR,32,FALSE),(IF(O12="分担契約/単価契約","単価契約"&amp;CHAR(10)&amp;"予定調達総額 "&amp;TEXT(VLOOKUP(A12,[1]令和3年度契約状況調査票!$E:$AR,16,FALSE),"#,##0円")&amp;CHAR(10)&amp;"分担契約"&amp;CHAR(10)&amp;VLOOKUP(A12,[1]令和3年度契約状況調査票!$E:$AR,32,FALSE),IF(O12="分担契約","分担契約"&amp;CHAR(10)&amp;"契約総額 "&amp;TEXT(VLOOKUP(A12,[1]令和3年度契約状況調査票!$E:$AR,16,FALSE),"#,##0円")&amp;CHAR(10)&amp;VLOOKUP(A12,[1]令和3年度契約状況調査票!$E:$AR,32,FALSE),IF(O12="単価契約","単価契約"&amp;CHAR(10)&amp;"予定調達総額 "&amp;TEXT(VLOOKUP(A12,[1]令和3年度契約状況調査票!$E:$AR,16,FALSE),"#,##0円")&amp;CHAR(10)&amp;VLOOKUP(A12,[1]令和3年度契約状況調査票!$E:$AR,32,FALSE),VLOOKUP(A12,[1]令和3年度契約状況調査票!$E:$AR,32,FALSE))))))))</f>
        <v>0</v>
      </c>
      <c r="O12" s="23" t="str">
        <f>IF(A12="","",VLOOKUP(A12,[1]令和3年度契約状況調査票!$E:$BY,53,FALSE))</f>
        <v/>
      </c>
      <c r="P12" s="23" t="str">
        <f>IF(A12="","",IF(VLOOKUP(A12,[1]令和3年度契約状況調査票!$E:$AR,14,FALSE)="他官署で調達手続きを実施のため","×",IF(VLOOKUP(A12,[1]令和3年度契約状況調査票!$E:$AR,21,FALSE)="②同種の他の契約の予定価格を類推されるおそれがあるため公表しない","×","○")))</f>
        <v>×</v>
      </c>
    </row>
    <row r="13" spans="1:16" s="23" customFormat="1" ht="60" customHeight="1" x14ac:dyDescent="0.15">
      <c r="A13" s="24">
        <f>IF(MAX([1]令和3年度契約状況調査票!E12:E255)&gt;=ROW()-5,ROW()-5,"")</f>
        <v>8</v>
      </c>
      <c r="B13" s="25" t="str">
        <f>IF(A13="","",VLOOKUP(A13,[1]令和3年度契約状況調査票!$E:$AR,5,FALSE))</f>
        <v>令和３年度　小型貨物自動車１台の交換（購入）</v>
      </c>
      <c r="C13" s="26" t="str">
        <f>IF(A13="","",VLOOKUP(A13,[1]令和3年度契約状況調査票!$E:$AR,6,FALSE))</f>
        <v>支出負担行為担当官
高松国税局総務部次長
多田　建司
香川県高松市天神前２－１０</v>
      </c>
      <c r="D13" s="27">
        <f>IF(A13="","",VLOOKUP(A13,[1]令和3年度契約状況調査票!$E:$AR,9,FALSE))</f>
        <v>44406</v>
      </c>
      <c r="E13" s="25" t="str">
        <f>IF(A13="","",VLOOKUP(A13,[1]令和3年度契約状況調査票!$E:$AR,10,FALSE))</f>
        <v>日産プリンス香川販売株式会社
香川県善通寺市生野町１０３７</v>
      </c>
      <c r="F13" s="28">
        <f>IF(A13="","",VLOOKUP(A13,[1]令和3年度契約状況調査票!$E:$AR,11,FALSE))</f>
        <v>5470001008081</v>
      </c>
      <c r="G13" s="29" t="str">
        <f>IF(A13="","",IF(VLOOKUP(A13,[1]令和3年度契約状況調査票!$E:$AR,12,FALSE)="②一般競争入札（総合評価方式）","一般競争入札"&amp;CHAR(10)&amp;"（総合評価方式）","一般競争入札"))</f>
        <v>一般競争入札
（総合評価方式）</v>
      </c>
      <c r="H13" s="30" t="str">
        <f>IF(A13="","",IF(VLOOKUP(A13,[1]令和3年度契約状況調査票!$E:$AR,14,FALSE)="他官署で調達手続きを実施のため","他官署で調達手続きを実施のため",IF(VLOOKUP(A13,[1]令和3年度契約状況調査票!$E:$AR,21,FALSE)="②同種の他の契約の予定価格を類推されるおそれがあるため公表しない","同種の他の契約の予定価格を類推されるおそれがあるため公表しない",IF(VLOOKUP(A13,[1]令和3年度契約状況調査票!$E:$AR,21,FALSE)="－","－",IF(VLOOKUP(A13,[1]令和3年度契約状況調査票!$E:$AR,7,FALSE)&lt;&gt;"",TEXT(VLOOKUP(A13,[1]令和3年度契約状況調査票!$E:$AR,14,FALSE),"#,##0円")&amp;CHAR(10)&amp;"(A)",VLOOKUP(A13,[1]令和3年度契約状況調査票!$E:$AR,14,FALSE))))))</f>
        <v>同種の他の契約の予定価格を類推されるおそれがあるため公表しない</v>
      </c>
      <c r="I13" s="30">
        <f>IF(A13="","",VLOOKUP(A13,[1]令和3年度契約状況調査票!$E:$AR,15,FALSE))</f>
        <v>2124996</v>
      </c>
      <c r="J13" s="31" t="str">
        <f>IF(A13="","",IF(VLOOKUP(A13,[1]令和3年度契約状況調査票!$E:$AR,14,FALSE)="他官署で調達手続きを実施のため","－",IF(VLOOKUP(A13,[1]令和3年度契約状況調査票!$E:$AR,21,FALSE)="②同種の他の契約の予定価格を類推されるおそれがあるため公表しない","－",IF(VLOOKUP(A13,[1]令和3年度契約状況調査票!$E:$AR,21,FALSE)="－","－",IF(VLOOKUP(A13,[1]令和3年度契約状況調査票!$E:$AR,7,FALSE)&lt;&gt;"",TEXT(VLOOKUP(A13,[1]令和3年度契約状況調査票!$E:$AR,17,FALSE),"#.0%")&amp;CHAR(10)&amp;"(B/A×100)",VLOOKUP(A13,[1]令和3年度契約状況調査票!$E:$AR,17,FALSE))))))</f>
        <v>－</v>
      </c>
      <c r="K13" s="32" t="str">
        <f>IF(A13="","",IF(VLOOKUP(A13,[1]令和3年度契約状況調査票!$E:$AR,27,FALSE)="①公益社団法人","公社",IF(VLOOKUP(A13,[1]令和3年度契約状況調査票!$E:$AR,27,FALSE)="②公益財団法人","公財","")))</f>
        <v/>
      </c>
      <c r="L13" s="32">
        <f>IF(A13="","",VLOOKUP(A13,[1]令和3年度契約状況調査票!$E:$AR,28,FALSE))</f>
        <v>0</v>
      </c>
      <c r="M13" s="33" t="str">
        <f>IF(A13="","",IF(VLOOKUP(A13,[1]令和3年度契約状況調査票!$E:$AR,28,FALSE)="国所管",VLOOKUP(A13,[1]令和3年度契約状況調査票!$E:$AR,22,FALSE),""))</f>
        <v/>
      </c>
      <c r="N13" s="34">
        <f>IF(A13="","",IF(AND(P13="○",O13="分担契約/単価契約"),"単価契約"&amp;CHAR(10)&amp;"予定調達総額 "&amp;TEXT(VLOOKUP(A13,[1]令和3年度契約状況調査票!$E:$AR,16,FALSE),"#,##0円")&amp;"(B)"&amp;CHAR(10)&amp;"分担契約"&amp;CHAR(10)&amp;VLOOKUP(A13,[1]令和3年度契約状況調査票!$E:$AR,32,FALSE),IF(AND(P13="○",O13="分担契約"),"分担契約"&amp;CHAR(10)&amp;"契約総額 "&amp;TEXT(VLOOKUP(A13,[1]令和3年度契約状況調査票!$E:$AR,16,FALSE),"#,##0円")&amp;"(B)"&amp;CHAR(10)&amp;VLOOKUP(A13,[1]令和3年度契約状況調査票!$E:$AR,32,FALSE),(IF(O13="分担契約/単価契約","単価契約"&amp;CHAR(10)&amp;"予定調達総額 "&amp;TEXT(VLOOKUP(A13,[1]令和3年度契約状況調査票!$E:$AR,16,FALSE),"#,##0円")&amp;CHAR(10)&amp;"分担契約"&amp;CHAR(10)&amp;VLOOKUP(A13,[1]令和3年度契約状況調査票!$E:$AR,32,FALSE),IF(O13="分担契約","分担契約"&amp;CHAR(10)&amp;"契約総額 "&amp;TEXT(VLOOKUP(A13,[1]令和3年度契約状況調査票!$E:$AR,16,FALSE),"#,##0円")&amp;CHAR(10)&amp;VLOOKUP(A13,[1]令和3年度契約状況調査票!$E:$AR,32,FALSE),IF(O13="単価契約","単価契約"&amp;CHAR(10)&amp;"予定調達総額 "&amp;TEXT(VLOOKUP(A13,[1]令和3年度契約状況調査票!$E:$AR,16,FALSE),"#,##0円")&amp;CHAR(10)&amp;VLOOKUP(A13,[1]令和3年度契約状況調査票!$E:$AR,32,FALSE),VLOOKUP(A13,[1]令和3年度契約状況調査票!$E:$AR,32,FALSE))))))))</f>
        <v>0</v>
      </c>
      <c r="O13" s="23" t="str">
        <f>IF(A13="","",VLOOKUP(A13,[1]令和3年度契約状況調査票!$E:$BY,53,FALSE))</f>
        <v/>
      </c>
      <c r="P13" s="23" t="str">
        <f>IF(A13="","",IF(VLOOKUP(A13,[1]令和3年度契約状況調査票!$E:$AR,14,FALSE)="他官署で調達手続きを実施のため","×",IF(VLOOKUP(A13,[1]令和3年度契約状況調査票!$E:$AR,21,FALSE)="②同種の他の契約の予定価格を類推されるおそれがあるため公表しない","×","○")))</f>
        <v>×</v>
      </c>
    </row>
    <row r="14" spans="1:16" s="23" customFormat="1" ht="60" customHeight="1" x14ac:dyDescent="0.15">
      <c r="A14" s="24" t="str">
        <f>IF(MAX([1]令和3年度契約状況調査票!E13:E256)&gt;=ROW()-5,ROW()-5,"")</f>
        <v/>
      </c>
      <c r="B14" s="25" t="str">
        <f>IF(A14="","",VLOOKUP(A14,[1]令和3年度契約状況調査票!$E:$AR,5,FALSE))</f>
        <v/>
      </c>
      <c r="C14" s="26" t="str">
        <f>IF(A14="","",VLOOKUP(A14,[1]令和3年度契約状況調査票!$E:$AR,6,FALSE))</f>
        <v/>
      </c>
      <c r="D14" s="27" t="str">
        <f>IF(A14="","",VLOOKUP(A14,[1]令和3年度契約状況調査票!$E:$AR,9,FALSE))</f>
        <v/>
      </c>
      <c r="E14" s="25" t="str">
        <f>IF(A14="","",VLOOKUP(A14,[1]令和3年度契約状況調査票!$E:$AR,10,FALSE))</f>
        <v/>
      </c>
      <c r="F14" s="28" t="str">
        <f>IF(A14="","",VLOOKUP(A14,[1]令和3年度契約状況調査票!$E:$AR,11,FALSE))</f>
        <v/>
      </c>
      <c r="G14" s="29" t="str">
        <f>IF(A14="","",IF(VLOOKUP(A14,[1]令和3年度契約状況調査票!$E:$AR,12,FALSE)="②一般競争入札（総合評価方式）","一般競争入札"&amp;CHAR(10)&amp;"（総合評価方式）","一般競争入札"))</f>
        <v/>
      </c>
      <c r="H14" s="30" t="str">
        <f>IF(A14="","",IF(VLOOKUP(A14,[1]令和3年度契約状況調査票!$E:$AR,14,FALSE)="他官署で調達手続きを実施のため","他官署で調達手続きを実施のため",IF(VLOOKUP(A14,[1]令和3年度契約状況調査票!$E:$AR,21,FALSE)="②同種の他の契約の予定価格を類推されるおそれがあるため公表しない","同種の他の契約の予定価格を類推されるおそれがあるため公表しない",IF(VLOOKUP(A14,[1]令和3年度契約状況調査票!$E:$AR,21,FALSE)="－","－",IF(VLOOKUP(A14,[1]令和3年度契約状況調査票!$E:$AR,7,FALSE)&lt;&gt;"",TEXT(VLOOKUP(A14,[1]令和3年度契約状況調査票!$E:$AR,14,FALSE),"#,##0円")&amp;CHAR(10)&amp;"(A)",VLOOKUP(A14,[1]令和3年度契約状況調査票!$E:$AR,14,FALSE))))))</f>
        <v/>
      </c>
      <c r="I14" s="30" t="str">
        <f>IF(A14="","",VLOOKUP(A14,[1]令和3年度契約状況調査票!$E:$AR,15,FALSE))</f>
        <v/>
      </c>
      <c r="J14" s="31" t="str">
        <f>IF(A14="","",IF(VLOOKUP(A14,[1]令和3年度契約状況調査票!$E:$AR,14,FALSE)="他官署で調達手続きを実施のため","－",IF(VLOOKUP(A14,[1]令和3年度契約状況調査票!$E:$AR,21,FALSE)="②同種の他の契約の予定価格を類推されるおそれがあるため公表しない","－",IF(VLOOKUP(A14,[1]令和3年度契約状況調査票!$E:$AR,21,FALSE)="－","－",IF(VLOOKUP(A14,[1]令和3年度契約状況調査票!$E:$AR,7,FALSE)&lt;&gt;"",TEXT(VLOOKUP(A14,[1]令和3年度契約状況調査票!$E:$AR,17,FALSE),"#.0%")&amp;CHAR(10)&amp;"(B/A×100)",VLOOKUP(A14,[1]令和3年度契約状況調査票!$E:$AR,17,FALSE))))))</f>
        <v/>
      </c>
      <c r="K14" s="32" t="str">
        <f>IF(A14="","",IF(VLOOKUP(A14,[1]令和3年度契約状況調査票!$E:$AR,27,FALSE)="①公益社団法人","公社",IF(VLOOKUP(A14,[1]令和3年度契約状況調査票!$E:$AR,27,FALSE)="②公益財団法人","公財","")))</f>
        <v/>
      </c>
      <c r="L14" s="32" t="str">
        <f>IF(A14="","",VLOOKUP(A14,[1]令和3年度契約状況調査票!$E:$AR,28,FALSE))</f>
        <v/>
      </c>
      <c r="M14" s="33" t="str">
        <f>IF(A14="","",IF(VLOOKUP(A14,[1]令和3年度契約状況調査票!$E:$AR,28,FALSE)="国所管",VLOOKUP(A14,[1]令和3年度契約状況調査票!$E:$AR,22,FALSE),""))</f>
        <v/>
      </c>
      <c r="N14" s="34" t="str">
        <f>IF(A14="","",IF(AND(P14="○",O14="分担契約/単価契約"),"単価契約"&amp;CHAR(10)&amp;"予定調達総額 "&amp;TEXT(VLOOKUP(A14,[1]令和3年度契約状況調査票!$E:$AR,16,FALSE),"#,##0円")&amp;"(B)"&amp;CHAR(10)&amp;"分担契約"&amp;CHAR(10)&amp;VLOOKUP(A14,[1]令和3年度契約状況調査票!$E:$AR,32,FALSE),IF(AND(P14="○",O14="分担契約"),"分担契約"&amp;CHAR(10)&amp;"契約総額 "&amp;TEXT(VLOOKUP(A14,[1]令和3年度契約状況調査票!$E:$AR,16,FALSE),"#,##0円")&amp;"(B)"&amp;CHAR(10)&amp;VLOOKUP(A14,[1]令和3年度契約状況調査票!$E:$AR,32,FALSE),(IF(O14="分担契約/単価契約","単価契約"&amp;CHAR(10)&amp;"予定調達総額 "&amp;TEXT(VLOOKUP(A14,[1]令和3年度契約状況調査票!$E:$AR,16,FALSE),"#,##0円")&amp;CHAR(10)&amp;"分担契約"&amp;CHAR(10)&amp;VLOOKUP(A14,[1]令和3年度契約状況調査票!$E:$AR,32,FALSE),IF(O14="分担契約","分担契約"&amp;CHAR(10)&amp;"契約総額 "&amp;TEXT(VLOOKUP(A14,[1]令和3年度契約状況調査票!$E:$AR,16,FALSE),"#,##0円")&amp;CHAR(10)&amp;VLOOKUP(A14,[1]令和3年度契約状況調査票!$E:$AR,32,FALSE),IF(O14="単価契約","単価契約"&amp;CHAR(10)&amp;"予定調達総額 "&amp;TEXT(VLOOKUP(A14,[1]令和3年度契約状況調査票!$E:$AR,16,FALSE),"#,##0円")&amp;CHAR(10)&amp;VLOOKUP(A14,[1]令和3年度契約状況調査票!$E:$AR,32,FALSE),VLOOKUP(A14,[1]令和3年度契約状況調査票!$E:$AR,32,FALSE))))))))</f>
        <v/>
      </c>
      <c r="O14" s="23" t="str">
        <f>IF(A14="","",VLOOKUP(A14,[1]令和3年度契約状況調査票!$E:$BY,53,FALSE))</f>
        <v/>
      </c>
      <c r="P14" s="23" t="str">
        <f>IF(A14="","",IF(VLOOKUP(A14,[1]令和3年度契約状況調査票!$E:$AR,14,FALSE)="他官署で調達手続きを実施のため","×",IF(VLOOKUP(A14,[1]令和3年度契約状況調査票!$E:$AR,21,FALSE)="②同種の他の契約の予定価格を類推されるおそれがあるため公表しない","×","○")))</f>
        <v/>
      </c>
    </row>
    <row r="15" spans="1:16" s="23" customFormat="1" ht="60" customHeight="1" x14ac:dyDescent="0.15">
      <c r="A15" s="24" t="str">
        <f>IF(MAX([1]令和3年度契約状況調査票!E14:E257)&gt;=ROW()-5,ROW()-5,"")</f>
        <v/>
      </c>
      <c r="B15" s="25" t="str">
        <f>IF(A15="","",VLOOKUP(A15,[1]令和3年度契約状況調査票!$E:$AR,5,FALSE))</f>
        <v/>
      </c>
      <c r="C15" s="26" t="str">
        <f>IF(A15="","",VLOOKUP(A15,[1]令和3年度契約状況調査票!$E:$AR,6,FALSE))</f>
        <v/>
      </c>
      <c r="D15" s="27" t="str">
        <f>IF(A15="","",VLOOKUP(A15,[1]令和3年度契約状況調査票!$E:$AR,9,FALSE))</f>
        <v/>
      </c>
      <c r="E15" s="25" t="str">
        <f>IF(A15="","",VLOOKUP(A15,[1]令和3年度契約状況調査票!$E:$AR,10,FALSE))</f>
        <v/>
      </c>
      <c r="F15" s="28" t="str">
        <f>IF(A15="","",VLOOKUP(A15,[1]令和3年度契約状況調査票!$E:$AR,11,FALSE))</f>
        <v/>
      </c>
      <c r="G15" s="29" t="str">
        <f>IF(A15="","",IF(VLOOKUP(A15,[1]令和3年度契約状況調査票!$E:$AR,12,FALSE)="②一般競争入札（総合評価方式）","一般競争入札"&amp;CHAR(10)&amp;"（総合評価方式）","一般競争入札"))</f>
        <v/>
      </c>
      <c r="H15" s="30" t="str">
        <f>IF(A15="","",IF(VLOOKUP(A15,[1]令和3年度契約状況調査票!$E:$AR,14,FALSE)="他官署で調達手続きを実施のため","他官署で調達手続きを実施のため",IF(VLOOKUP(A15,[1]令和3年度契約状況調査票!$E:$AR,21,FALSE)="②同種の他の契約の予定価格を類推されるおそれがあるため公表しない","同種の他の契約の予定価格を類推されるおそれがあるため公表しない",IF(VLOOKUP(A15,[1]令和3年度契約状況調査票!$E:$AR,21,FALSE)="－","－",IF(VLOOKUP(A15,[1]令和3年度契約状況調査票!$E:$AR,7,FALSE)&lt;&gt;"",TEXT(VLOOKUP(A15,[1]令和3年度契約状況調査票!$E:$AR,14,FALSE),"#,##0円")&amp;CHAR(10)&amp;"(A)",VLOOKUP(A15,[1]令和3年度契約状況調査票!$E:$AR,14,FALSE))))))</f>
        <v/>
      </c>
      <c r="I15" s="30" t="str">
        <f>IF(A15="","",VLOOKUP(A15,[1]令和3年度契約状況調査票!$E:$AR,15,FALSE))</f>
        <v/>
      </c>
      <c r="J15" s="31" t="str">
        <f>IF(A15="","",IF(VLOOKUP(A15,[1]令和3年度契約状況調査票!$E:$AR,14,FALSE)="他官署で調達手続きを実施のため","－",IF(VLOOKUP(A15,[1]令和3年度契約状況調査票!$E:$AR,21,FALSE)="②同種の他の契約の予定価格を類推されるおそれがあるため公表しない","－",IF(VLOOKUP(A15,[1]令和3年度契約状況調査票!$E:$AR,21,FALSE)="－","－",IF(VLOOKUP(A15,[1]令和3年度契約状況調査票!$E:$AR,7,FALSE)&lt;&gt;"",TEXT(VLOOKUP(A15,[1]令和3年度契約状況調査票!$E:$AR,17,FALSE),"#.0%")&amp;CHAR(10)&amp;"(B/A×100)",VLOOKUP(A15,[1]令和3年度契約状況調査票!$E:$AR,17,FALSE))))))</f>
        <v/>
      </c>
      <c r="K15" s="32" t="str">
        <f>IF(A15="","",IF(VLOOKUP(A15,[1]令和3年度契約状況調査票!$E:$AR,27,FALSE)="①公益社団法人","公社",IF(VLOOKUP(A15,[1]令和3年度契約状況調査票!$E:$AR,27,FALSE)="②公益財団法人","公財","")))</f>
        <v/>
      </c>
      <c r="L15" s="32" t="str">
        <f>IF(A15="","",VLOOKUP(A15,[1]令和3年度契約状況調査票!$E:$AR,28,FALSE))</f>
        <v/>
      </c>
      <c r="M15" s="33" t="str">
        <f>IF(A15="","",IF(VLOOKUP(A15,[1]令和3年度契約状況調査票!$E:$AR,28,FALSE)="国所管",VLOOKUP(A15,[1]令和3年度契約状況調査票!$E:$AR,22,FALSE),""))</f>
        <v/>
      </c>
      <c r="N15" s="34" t="str">
        <f>IF(A15="","",IF(AND(P15="○",O15="分担契約/単価契約"),"単価契約"&amp;CHAR(10)&amp;"予定調達総額 "&amp;TEXT(VLOOKUP(A15,[1]令和3年度契約状況調査票!$E:$AR,16,FALSE),"#,##0円")&amp;"(B)"&amp;CHAR(10)&amp;"分担契約"&amp;CHAR(10)&amp;VLOOKUP(A15,[1]令和3年度契約状況調査票!$E:$AR,32,FALSE),IF(AND(P15="○",O15="分担契約"),"分担契約"&amp;CHAR(10)&amp;"契約総額 "&amp;TEXT(VLOOKUP(A15,[1]令和3年度契約状況調査票!$E:$AR,16,FALSE),"#,##0円")&amp;"(B)"&amp;CHAR(10)&amp;VLOOKUP(A15,[1]令和3年度契約状況調査票!$E:$AR,32,FALSE),(IF(O15="分担契約/単価契約","単価契約"&amp;CHAR(10)&amp;"予定調達総額 "&amp;TEXT(VLOOKUP(A15,[1]令和3年度契約状況調査票!$E:$AR,16,FALSE),"#,##0円")&amp;CHAR(10)&amp;"分担契約"&amp;CHAR(10)&amp;VLOOKUP(A15,[1]令和3年度契約状況調査票!$E:$AR,32,FALSE),IF(O15="分担契約","分担契約"&amp;CHAR(10)&amp;"契約総額 "&amp;TEXT(VLOOKUP(A15,[1]令和3年度契約状況調査票!$E:$AR,16,FALSE),"#,##0円")&amp;CHAR(10)&amp;VLOOKUP(A15,[1]令和3年度契約状況調査票!$E:$AR,32,FALSE),IF(O15="単価契約","単価契約"&amp;CHAR(10)&amp;"予定調達総額 "&amp;TEXT(VLOOKUP(A15,[1]令和3年度契約状況調査票!$E:$AR,16,FALSE),"#,##0円")&amp;CHAR(10)&amp;VLOOKUP(A15,[1]令和3年度契約状況調査票!$E:$AR,32,FALSE),VLOOKUP(A15,[1]令和3年度契約状況調査票!$E:$AR,32,FALSE))))))))</f>
        <v/>
      </c>
      <c r="O15" s="23" t="str">
        <f>IF(A15="","",VLOOKUP(A15,[1]令和3年度契約状況調査票!$E:$BY,53,FALSE))</f>
        <v/>
      </c>
      <c r="P15" s="23" t="str">
        <f>IF(A15="","",IF(VLOOKUP(A15,[1]令和3年度契約状況調査票!$E:$AR,14,FALSE)="他官署で調達手続きを実施のため","×",IF(VLOOKUP(A15,[1]令和3年度契約状況調査票!$E:$AR,21,FALSE)="②同種の他の契約の予定価格を類推されるおそれがあるため公表しない","×","○")))</f>
        <v/>
      </c>
    </row>
    <row r="16" spans="1:16" s="23" customFormat="1" ht="60" customHeight="1" x14ac:dyDescent="0.15">
      <c r="A16" s="24" t="str">
        <f>IF(MAX([1]令和3年度契約状況調査票!E15:E258)&gt;=ROW()-5,ROW()-5,"")</f>
        <v/>
      </c>
      <c r="B16" s="25" t="str">
        <f>IF(A16="","",VLOOKUP(A16,[1]令和3年度契約状況調査票!$E:$AR,5,FALSE))</f>
        <v/>
      </c>
      <c r="C16" s="26" t="str">
        <f>IF(A16="","",VLOOKUP(A16,[1]令和3年度契約状況調査票!$E:$AR,6,FALSE))</f>
        <v/>
      </c>
      <c r="D16" s="27" t="str">
        <f>IF(A16="","",VLOOKUP(A16,[1]令和3年度契約状況調査票!$E:$AR,9,FALSE))</f>
        <v/>
      </c>
      <c r="E16" s="25" t="str">
        <f>IF(A16="","",VLOOKUP(A16,[1]令和3年度契約状況調査票!$E:$AR,10,FALSE))</f>
        <v/>
      </c>
      <c r="F16" s="28" t="str">
        <f>IF(A16="","",VLOOKUP(A16,[1]令和3年度契約状況調査票!$E:$AR,11,FALSE))</f>
        <v/>
      </c>
      <c r="G16" s="29" t="str">
        <f>IF(A16="","",IF(VLOOKUP(A16,[1]令和3年度契約状況調査票!$E:$AR,12,FALSE)="②一般競争入札（総合評価方式）","一般競争入札"&amp;CHAR(10)&amp;"（総合評価方式）","一般競争入札"))</f>
        <v/>
      </c>
      <c r="H16" s="30" t="str">
        <f>IF(A16="","",IF(VLOOKUP(A16,[1]令和3年度契約状況調査票!$E:$AR,14,FALSE)="他官署で調達手続きを実施のため","他官署で調達手続きを実施のため",IF(VLOOKUP(A16,[1]令和3年度契約状況調査票!$E:$AR,21,FALSE)="②同種の他の契約の予定価格を類推されるおそれがあるため公表しない","同種の他の契約の予定価格を類推されるおそれがあるため公表しない",IF(VLOOKUP(A16,[1]令和3年度契約状況調査票!$E:$AR,21,FALSE)="－","－",IF(VLOOKUP(A16,[1]令和3年度契約状況調査票!$E:$AR,7,FALSE)&lt;&gt;"",TEXT(VLOOKUP(A16,[1]令和3年度契約状況調査票!$E:$AR,14,FALSE),"#,##0円")&amp;CHAR(10)&amp;"(A)",VLOOKUP(A16,[1]令和3年度契約状況調査票!$E:$AR,14,FALSE))))))</f>
        <v/>
      </c>
      <c r="I16" s="30" t="str">
        <f>IF(A16="","",VLOOKUP(A16,[1]令和3年度契約状況調査票!$E:$AR,15,FALSE))</f>
        <v/>
      </c>
      <c r="J16" s="31" t="str">
        <f>IF(A16="","",IF(VLOOKUP(A16,[1]令和3年度契約状況調査票!$E:$AR,14,FALSE)="他官署で調達手続きを実施のため","－",IF(VLOOKUP(A16,[1]令和3年度契約状況調査票!$E:$AR,21,FALSE)="②同種の他の契約の予定価格を類推されるおそれがあるため公表しない","－",IF(VLOOKUP(A16,[1]令和3年度契約状況調査票!$E:$AR,21,FALSE)="－","－",IF(VLOOKUP(A16,[1]令和3年度契約状況調査票!$E:$AR,7,FALSE)&lt;&gt;"",TEXT(VLOOKUP(A16,[1]令和3年度契約状況調査票!$E:$AR,17,FALSE),"#.0%")&amp;CHAR(10)&amp;"(B/A×100)",VLOOKUP(A16,[1]令和3年度契約状況調査票!$E:$AR,17,FALSE))))))</f>
        <v/>
      </c>
      <c r="K16" s="32" t="str">
        <f>IF(A16="","",IF(VLOOKUP(A16,[1]令和3年度契約状況調査票!$E:$AR,27,FALSE)="①公益社団法人","公社",IF(VLOOKUP(A16,[1]令和3年度契約状況調査票!$E:$AR,27,FALSE)="②公益財団法人","公財","")))</f>
        <v/>
      </c>
      <c r="L16" s="32" t="str">
        <f>IF(A16="","",VLOOKUP(A16,[1]令和3年度契約状況調査票!$E:$AR,28,FALSE))</f>
        <v/>
      </c>
      <c r="M16" s="33" t="str">
        <f>IF(A16="","",IF(VLOOKUP(A16,[1]令和3年度契約状況調査票!$E:$AR,28,FALSE)="国所管",VLOOKUP(A16,[1]令和3年度契約状況調査票!$E:$AR,22,FALSE),""))</f>
        <v/>
      </c>
      <c r="N16" s="34" t="str">
        <f>IF(A16="","",IF(AND(P16="○",O16="分担契約/単価契約"),"単価契約"&amp;CHAR(10)&amp;"予定調達総額 "&amp;TEXT(VLOOKUP(A16,[1]令和3年度契約状況調査票!$E:$AR,16,FALSE),"#,##0円")&amp;"(B)"&amp;CHAR(10)&amp;"分担契約"&amp;CHAR(10)&amp;VLOOKUP(A16,[1]令和3年度契約状況調査票!$E:$AR,32,FALSE),IF(AND(P16="○",O16="分担契約"),"分担契約"&amp;CHAR(10)&amp;"契約総額 "&amp;TEXT(VLOOKUP(A16,[1]令和3年度契約状況調査票!$E:$AR,16,FALSE),"#,##0円")&amp;"(B)"&amp;CHAR(10)&amp;VLOOKUP(A16,[1]令和3年度契約状況調査票!$E:$AR,32,FALSE),(IF(O16="分担契約/単価契約","単価契約"&amp;CHAR(10)&amp;"予定調達総額 "&amp;TEXT(VLOOKUP(A16,[1]令和3年度契約状況調査票!$E:$AR,16,FALSE),"#,##0円")&amp;CHAR(10)&amp;"分担契約"&amp;CHAR(10)&amp;VLOOKUP(A16,[1]令和3年度契約状況調査票!$E:$AR,32,FALSE),IF(O16="分担契約","分担契約"&amp;CHAR(10)&amp;"契約総額 "&amp;TEXT(VLOOKUP(A16,[1]令和3年度契約状況調査票!$E:$AR,16,FALSE),"#,##0円")&amp;CHAR(10)&amp;VLOOKUP(A16,[1]令和3年度契約状況調査票!$E:$AR,32,FALSE),IF(O16="単価契約","単価契約"&amp;CHAR(10)&amp;"予定調達総額 "&amp;TEXT(VLOOKUP(A16,[1]令和3年度契約状況調査票!$E:$AR,16,FALSE),"#,##0円")&amp;CHAR(10)&amp;VLOOKUP(A16,[1]令和3年度契約状況調査票!$E:$AR,32,FALSE),VLOOKUP(A16,[1]令和3年度契約状況調査票!$E:$AR,32,FALSE))))))))</f>
        <v/>
      </c>
      <c r="O16" s="23" t="str">
        <f>IF(A16="","",VLOOKUP(A16,[1]令和3年度契約状況調査票!$E:$BY,53,FALSE))</f>
        <v/>
      </c>
      <c r="P16" s="23" t="str">
        <f>IF(A16="","",IF(VLOOKUP(A16,[1]令和3年度契約状況調査票!$E:$AR,14,FALSE)="他官署で調達手続きを実施のため","×",IF(VLOOKUP(A16,[1]令和3年度契約状況調査票!$E:$AR,21,FALSE)="②同種の他の契約の予定価格を類推されるおそれがあるため公表しない","×","○")))</f>
        <v/>
      </c>
    </row>
    <row r="17" spans="1:16" s="23" customFormat="1" ht="60" customHeight="1" x14ac:dyDescent="0.15">
      <c r="A17" s="24" t="str">
        <f>IF(MAX([1]令和3年度契約状況調査票!E16:E259)&gt;=ROW()-5,ROW()-5,"")</f>
        <v/>
      </c>
      <c r="B17" s="25" t="str">
        <f>IF(A17="","",VLOOKUP(A17,[1]令和3年度契約状況調査票!$E:$AR,5,FALSE))</f>
        <v/>
      </c>
      <c r="C17" s="26" t="str">
        <f>IF(A17="","",VLOOKUP(A17,[1]令和3年度契約状況調査票!$E:$AR,6,FALSE))</f>
        <v/>
      </c>
      <c r="D17" s="27" t="str">
        <f>IF(A17="","",VLOOKUP(A17,[1]令和3年度契約状況調査票!$E:$AR,9,FALSE))</f>
        <v/>
      </c>
      <c r="E17" s="25" t="str">
        <f>IF(A17="","",VLOOKUP(A17,[1]令和3年度契約状況調査票!$E:$AR,10,FALSE))</f>
        <v/>
      </c>
      <c r="F17" s="28" t="str">
        <f>IF(A17="","",VLOOKUP(A17,[1]令和3年度契約状況調査票!$E:$AR,11,FALSE))</f>
        <v/>
      </c>
      <c r="G17" s="29" t="str">
        <f>IF(A17="","",IF(VLOOKUP(A17,[1]令和3年度契約状況調査票!$E:$AR,12,FALSE)="②一般競争入札（総合評価方式）","一般競争入札"&amp;CHAR(10)&amp;"（総合評価方式）","一般競争入札"))</f>
        <v/>
      </c>
      <c r="H17" s="30" t="str">
        <f>IF(A17="","",IF(VLOOKUP(A17,[1]令和3年度契約状況調査票!$E:$AR,14,FALSE)="他官署で調達手続きを実施のため","他官署で調達手続きを実施のため",IF(VLOOKUP(A17,[1]令和3年度契約状況調査票!$E:$AR,21,FALSE)="②同種の他の契約の予定価格を類推されるおそれがあるため公表しない","同種の他の契約の予定価格を類推されるおそれがあるため公表しない",IF(VLOOKUP(A17,[1]令和3年度契約状況調査票!$E:$AR,21,FALSE)="－","－",IF(VLOOKUP(A17,[1]令和3年度契約状況調査票!$E:$AR,7,FALSE)&lt;&gt;"",TEXT(VLOOKUP(A17,[1]令和3年度契約状況調査票!$E:$AR,14,FALSE),"#,##0円")&amp;CHAR(10)&amp;"(A)",VLOOKUP(A17,[1]令和3年度契約状況調査票!$E:$AR,14,FALSE))))))</f>
        <v/>
      </c>
      <c r="I17" s="30" t="str">
        <f>IF(A17="","",VLOOKUP(A17,[1]令和3年度契約状況調査票!$E:$AR,15,FALSE))</f>
        <v/>
      </c>
      <c r="J17" s="31" t="str">
        <f>IF(A17="","",IF(VLOOKUP(A17,[1]令和3年度契約状況調査票!$E:$AR,14,FALSE)="他官署で調達手続きを実施のため","－",IF(VLOOKUP(A17,[1]令和3年度契約状況調査票!$E:$AR,21,FALSE)="②同種の他の契約の予定価格を類推されるおそれがあるため公表しない","－",IF(VLOOKUP(A17,[1]令和3年度契約状況調査票!$E:$AR,21,FALSE)="－","－",IF(VLOOKUP(A17,[1]令和3年度契約状況調査票!$E:$AR,7,FALSE)&lt;&gt;"",TEXT(VLOOKUP(A17,[1]令和3年度契約状況調査票!$E:$AR,17,FALSE),"#.0%")&amp;CHAR(10)&amp;"(B/A×100)",VLOOKUP(A17,[1]令和3年度契約状況調査票!$E:$AR,17,FALSE))))))</f>
        <v/>
      </c>
      <c r="K17" s="32" t="str">
        <f>IF(A17="","",IF(VLOOKUP(A17,[1]令和3年度契約状況調査票!$E:$AR,27,FALSE)="①公益社団法人","公社",IF(VLOOKUP(A17,[1]令和3年度契約状況調査票!$E:$AR,27,FALSE)="②公益財団法人","公財","")))</f>
        <v/>
      </c>
      <c r="L17" s="32" t="str">
        <f>IF(A17="","",VLOOKUP(A17,[1]令和3年度契約状況調査票!$E:$AR,28,FALSE))</f>
        <v/>
      </c>
      <c r="M17" s="33" t="str">
        <f>IF(A17="","",IF(VLOOKUP(A17,[1]令和3年度契約状況調査票!$E:$AR,28,FALSE)="国所管",VLOOKUP(A17,[1]令和3年度契約状況調査票!$E:$AR,22,FALSE),""))</f>
        <v/>
      </c>
      <c r="N17" s="34" t="str">
        <f>IF(A17="","",IF(AND(P17="○",O17="分担契約/単価契約"),"単価契約"&amp;CHAR(10)&amp;"予定調達総額 "&amp;TEXT(VLOOKUP(A17,[1]令和3年度契約状況調査票!$E:$AR,16,FALSE),"#,##0円")&amp;"(B)"&amp;CHAR(10)&amp;"分担契約"&amp;CHAR(10)&amp;VLOOKUP(A17,[1]令和3年度契約状況調査票!$E:$AR,32,FALSE),IF(AND(P17="○",O17="分担契約"),"分担契約"&amp;CHAR(10)&amp;"契約総額 "&amp;TEXT(VLOOKUP(A17,[1]令和3年度契約状況調査票!$E:$AR,16,FALSE),"#,##0円")&amp;"(B)"&amp;CHAR(10)&amp;VLOOKUP(A17,[1]令和3年度契約状況調査票!$E:$AR,32,FALSE),(IF(O17="分担契約/単価契約","単価契約"&amp;CHAR(10)&amp;"予定調達総額 "&amp;TEXT(VLOOKUP(A17,[1]令和3年度契約状況調査票!$E:$AR,16,FALSE),"#,##0円")&amp;CHAR(10)&amp;"分担契約"&amp;CHAR(10)&amp;VLOOKUP(A17,[1]令和3年度契約状況調査票!$E:$AR,32,FALSE),IF(O17="分担契約","分担契約"&amp;CHAR(10)&amp;"契約総額 "&amp;TEXT(VLOOKUP(A17,[1]令和3年度契約状況調査票!$E:$AR,16,FALSE),"#,##0円")&amp;CHAR(10)&amp;VLOOKUP(A17,[1]令和3年度契約状況調査票!$E:$AR,32,FALSE),IF(O17="単価契約","単価契約"&amp;CHAR(10)&amp;"予定調達総額 "&amp;TEXT(VLOOKUP(A17,[1]令和3年度契約状況調査票!$E:$AR,16,FALSE),"#,##0円")&amp;CHAR(10)&amp;VLOOKUP(A17,[1]令和3年度契約状況調査票!$E:$AR,32,FALSE),VLOOKUP(A17,[1]令和3年度契約状況調査票!$E:$AR,32,FALSE))))))))</f>
        <v/>
      </c>
      <c r="O17" s="23" t="str">
        <f>IF(A17="","",VLOOKUP(A17,[1]令和3年度契約状況調査票!$E:$BY,53,FALSE))</f>
        <v/>
      </c>
      <c r="P17" s="23" t="str">
        <f>IF(A17="","",IF(VLOOKUP(A17,[1]令和3年度契約状況調査票!$E:$AR,14,FALSE)="他官署で調達手続きを実施のため","×",IF(VLOOKUP(A17,[1]令和3年度契約状況調査票!$E:$AR,21,FALSE)="②同種の他の契約の予定価格を類推されるおそれがあるため公表しない","×","○")))</f>
        <v/>
      </c>
    </row>
    <row r="18" spans="1:16" s="23" customFormat="1" ht="60" customHeight="1" x14ac:dyDescent="0.15">
      <c r="A18" s="24" t="str">
        <f>IF(MAX([1]令和3年度契約状況調査票!E16:E260)&gt;=ROW()-5,ROW()-5,"")</f>
        <v/>
      </c>
      <c r="B18" s="25" t="str">
        <f>IF(A18="","",VLOOKUP(A18,[1]令和3年度契約状況調査票!$E:$AR,5,FALSE))</f>
        <v/>
      </c>
      <c r="C18" s="26" t="str">
        <f>IF(A18="","",VLOOKUP(A18,[1]令和3年度契約状況調査票!$E:$AR,6,FALSE))</f>
        <v/>
      </c>
      <c r="D18" s="27" t="str">
        <f>IF(A18="","",VLOOKUP(A18,[1]令和3年度契約状況調査票!$E:$AR,9,FALSE))</f>
        <v/>
      </c>
      <c r="E18" s="25" t="str">
        <f>IF(A18="","",VLOOKUP(A18,[1]令和3年度契約状況調査票!$E:$AR,10,FALSE))</f>
        <v/>
      </c>
      <c r="F18" s="28" t="str">
        <f>IF(A18="","",VLOOKUP(A18,[1]令和3年度契約状況調査票!$E:$AR,11,FALSE))</f>
        <v/>
      </c>
      <c r="G18" s="29" t="str">
        <f>IF(A18="","",IF(VLOOKUP(A18,[1]令和3年度契約状況調査票!$E:$AR,12,FALSE)="②一般競争入札（総合評価方式）","一般競争入札"&amp;CHAR(10)&amp;"（総合評価方式）","一般競争入札"))</f>
        <v/>
      </c>
      <c r="H18" s="30" t="str">
        <f>IF(A18="","",IF(VLOOKUP(A18,[1]令和3年度契約状況調査票!$E:$AR,14,FALSE)="他官署で調達手続きを実施のため","他官署で調達手続きを実施のため",IF(VLOOKUP(A18,[1]令和3年度契約状況調査票!$E:$AR,21,FALSE)="②同種の他の契約の予定価格を類推されるおそれがあるため公表しない","同種の他の契約の予定価格を類推されるおそれがあるため公表しない",IF(VLOOKUP(A18,[1]令和3年度契約状況調査票!$E:$AR,21,FALSE)="－","－",IF(VLOOKUP(A18,[1]令和3年度契約状況調査票!$E:$AR,7,FALSE)&lt;&gt;"",TEXT(VLOOKUP(A18,[1]令和3年度契約状況調査票!$E:$AR,14,FALSE),"#,##0円")&amp;CHAR(10)&amp;"(A)",VLOOKUP(A18,[1]令和3年度契約状況調査票!$E:$AR,14,FALSE))))))</f>
        <v/>
      </c>
      <c r="I18" s="30" t="str">
        <f>IF(A18="","",VLOOKUP(A18,[1]令和3年度契約状況調査票!$E:$AR,15,FALSE))</f>
        <v/>
      </c>
      <c r="J18" s="31" t="str">
        <f>IF(A18="","",IF(VLOOKUP(A18,[1]令和3年度契約状況調査票!$E:$AR,14,FALSE)="他官署で調達手続きを実施のため","－",IF(VLOOKUP(A18,[1]令和3年度契約状況調査票!$E:$AR,21,FALSE)="②同種の他の契約の予定価格を類推されるおそれがあるため公表しない","－",IF(VLOOKUP(A18,[1]令和3年度契約状況調査票!$E:$AR,21,FALSE)="－","－",IF(VLOOKUP(A18,[1]令和3年度契約状況調査票!$E:$AR,7,FALSE)&lt;&gt;"",TEXT(VLOOKUP(A18,[1]令和3年度契約状況調査票!$E:$AR,17,FALSE),"#.0%")&amp;CHAR(10)&amp;"(B/A×100)",VLOOKUP(A18,[1]令和3年度契約状況調査票!$E:$AR,17,FALSE))))))</f>
        <v/>
      </c>
      <c r="K18" s="32" t="str">
        <f>IF(A18="","",IF(VLOOKUP(A18,[1]令和3年度契約状況調査票!$E:$AR,27,FALSE)="①公益社団法人","公社",IF(VLOOKUP(A18,[1]令和3年度契約状況調査票!$E:$AR,27,FALSE)="②公益財団法人","公財","")))</f>
        <v/>
      </c>
      <c r="L18" s="32" t="str">
        <f>IF(A18="","",VLOOKUP(A18,[1]令和3年度契約状況調査票!$E:$AR,28,FALSE))</f>
        <v/>
      </c>
      <c r="M18" s="33" t="str">
        <f>IF(A18="","",IF(VLOOKUP(A18,[1]令和3年度契約状況調査票!$E:$AR,28,FALSE)="国所管",VLOOKUP(A18,[1]令和3年度契約状況調査票!$E:$AR,22,FALSE),""))</f>
        <v/>
      </c>
      <c r="N18" s="34" t="str">
        <f>IF(A18="","",IF(AND(P18="○",O18="分担契約/単価契約"),"単価契約"&amp;CHAR(10)&amp;"予定調達総額 "&amp;TEXT(VLOOKUP(A18,[1]令和3年度契約状況調査票!$E:$AR,16,FALSE),"#,##0円")&amp;"(B)"&amp;CHAR(10)&amp;"分担契約"&amp;CHAR(10)&amp;VLOOKUP(A18,[1]令和3年度契約状況調査票!$E:$AR,32,FALSE),IF(AND(P18="○",O18="分担契約"),"分担契約"&amp;CHAR(10)&amp;"契約総額 "&amp;TEXT(VLOOKUP(A18,[1]令和3年度契約状況調査票!$E:$AR,16,FALSE),"#,##0円")&amp;"(B)"&amp;CHAR(10)&amp;VLOOKUP(A18,[1]令和3年度契約状況調査票!$E:$AR,32,FALSE),(IF(O18="分担契約/単価契約","単価契約"&amp;CHAR(10)&amp;"予定調達総額 "&amp;TEXT(VLOOKUP(A18,[1]令和3年度契約状況調査票!$E:$AR,16,FALSE),"#,##0円")&amp;CHAR(10)&amp;"分担契約"&amp;CHAR(10)&amp;VLOOKUP(A18,[1]令和3年度契約状況調査票!$E:$AR,32,FALSE),IF(O18="分担契約","分担契約"&amp;CHAR(10)&amp;"契約総額 "&amp;TEXT(VLOOKUP(A18,[1]令和3年度契約状況調査票!$E:$AR,16,FALSE),"#,##0円")&amp;CHAR(10)&amp;VLOOKUP(A18,[1]令和3年度契約状況調査票!$E:$AR,32,FALSE),IF(O18="単価契約","単価契約"&amp;CHAR(10)&amp;"予定調達総額 "&amp;TEXT(VLOOKUP(A18,[1]令和3年度契約状況調査票!$E:$AR,16,FALSE),"#,##0円")&amp;CHAR(10)&amp;VLOOKUP(A18,[1]令和3年度契約状況調査票!$E:$AR,32,FALSE),VLOOKUP(A18,[1]令和3年度契約状況調査票!$E:$AR,32,FALSE))))))))</f>
        <v/>
      </c>
      <c r="O18" s="23" t="str">
        <f>IF(A18="","",VLOOKUP(A18,[1]令和3年度契約状況調査票!$E:$BY,53,FALSE))</f>
        <v/>
      </c>
      <c r="P18" s="23" t="str">
        <f>IF(A18="","",IF(VLOOKUP(A18,[1]令和3年度契約状況調査票!$E:$AR,14,FALSE)="他官署で調達手続きを実施のため","×",IF(VLOOKUP(A18,[1]令和3年度契約状況調査票!$E:$AR,21,FALSE)="②同種の他の契約の予定価格を類推されるおそれがあるため公表しない","×","○")))</f>
        <v/>
      </c>
    </row>
    <row r="19" spans="1:16" s="23" customFormat="1" ht="60" customHeight="1" x14ac:dyDescent="0.15">
      <c r="A19" s="24" t="str">
        <f>IF(MAX([1]令和3年度契約状況調査票!E16:E261)&gt;=ROW()-5,ROW()-5,"")</f>
        <v/>
      </c>
      <c r="B19" s="25" t="str">
        <f>IF(A19="","",VLOOKUP(A19,[1]令和3年度契約状況調査票!$E:$AR,5,FALSE))</f>
        <v/>
      </c>
      <c r="C19" s="26" t="str">
        <f>IF(A19="","",VLOOKUP(A19,[1]令和3年度契約状況調査票!$E:$AR,6,FALSE))</f>
        <v/>
      </c>
      <c r="D19" s="27" t="str">
        <f>IF(A19="","",VLOOKUP(A19,[1]令和3年度契約状況調査票!$E:$AR,9,FALSE))</f>
        <v/>
      </c>
      <c r="E19" s="25" t="str">
        <f>IF(A19="","",VLOOKUP(A19,[1]令和3年度契約状況調査票!$E:$AR,10,FALSE))</f>
        <v/>
      </c>
      <c r="F19" s="28" t="str">
        <f>IF(A19="","",VLOOKUP(A19,[1]令和3年度契約状況調査票!$E:$AR,11,FALSE))</f>
        <v/>
      </c>
      <c r="G19" s="29" t="str">
        <f>IF(A19="","",IF(VLOOKUP(A19,[1]令和3年度契約状況調査票!$E:$AR,12,FALSE)="②一般競争入札（総合評価方式）","一般競争入札"&amp;CHAR(10)&amp;"（総合評価方式）","一般競争入札"))</f>
        <v/>
      </c>
      <c r="H19" s="30" t="str">
        <f>IF(A19="","",IF(VLOOKUP(A19,[1]令和3年度契約状況調査票!$E:$AR,14,FALSE)="他官署で調達手続きを実施のため","他官署で調達手続きを実施のため",IF(VLOOKUP(A19,[1]令和3年度契約状況調査票!$E:$AR,21,FALSE)="②同種の他の契約の予定価格を類推されるおそれがあるため公表しない","同種の他の契約の予定価格を類推されるおそれがあるため公表しない",IF(VLOOKUP(A19,[1]令和3年度契約状況調査票!$E:$AR,21,FALSE)="－","－",IF(VLOOKUP(A19,[1]令和3年度契約状況調査票!$E:$AR,7,FALSE)&lt;&gt;"",TEXT(VLOOKUP(A19,[1]令和3年度契約状況調査票!$E:$AR,14,FALSE),"#,##0円")&amp;CHAR(10)&amp;"(A)",VLOOKUP(A19,[1]令和3年度契約状況調査票!$E:$AR,14,FALSE))))))</f>
        <v/>
      </c>
      <c r="I19" s="30" t="str">
        <f>IF(A19="","",VLOOKUP(A19,[1]令和3年度契約状況調査票!$E:$AR,15,FALSE))</f>
        <v/>
      </c>
      <c r="J19" s="31" t="str">
        <f>IF(A19="","",IF(VLOOKUP(A19,[1]令和3年度契約状況調査票!$E:$AR,14,FALSE)="他官署で調達手続きを実施のため","－",IF(VLOOKUP(A19,[1]令和3年度契約状況調査票!$E:$AR,21,FALSE)="②同種の他の契約の予定価格を類推されるおそれがあるため公表しない","－",IF(VLOOKUP(A19,[1]令和3年度契約状況調査票!$E:$AR,21,FALSE)="－","－",IF(VLOOKUP(A19,[1]令和3年度契約状況調査票!$E:$AR,7,FALSE)&lt;&gt;"",TEXT(VLOOKUP(A19,[1]令和3年度契約状況調査票!$E:$AR,17,FALSE),"#.0%")&amp;CHAR(10)&amp;"(B/A×100)",VLOOKUP(A19,[1]令和3年度契約状況調査票!$E:$AR,17,FALSE))))))</f>
        <v/>
      </c>
      <c r="K19" s="32" t="str">
        <f>IF(A19="","",IF(VLOOKUP(A19,[1]令和3年度契約状況調査票!$E:$AR,27,FALSE)="①公益社団法人","公社",IF(VLOOKUP(A19,[1]令和3年度契約状況調査票!$E:$AR,27,FALSE)="②公益財団法人","公財","")))</f>
        <v/>
      </c>
      <c r="L19" s="32" t="str">
        <f>IF(A19="","",VLOOKUP(A19,[1]令和3年度契約状況調査票!$E:$AR,28,FALSE))</f>
        <v/>
      </c>
      <c r="M19" s="33" t="str">
        <f>IF(A19="","",IF(VLOOKUP(A19,[1]令和3年度契約状況調査票!$E:$AR,28,FALSE)="国所管",VLOOKUP(A19,[1]令和3年度契約状況調査票!$E:$AR,22,FALSE),""))</f>
        <v/>
      </c>
      <c r="N19" s="34" t="str">
        <f>IF(A19="","",IF(AND(P19="○",O19="分担契約/単価契約"),"単価契約"&amp;CHAR(10)&amp;"予定調達総額 "&amp;TEXT(VLOOKUP(A19,[1]令和3年度契約状況調査票!$E:$AR,16,FALSE),"#,##0円")&amp;"(B)"&amp;CHAR(10)&amp;"分担契約"&amp;CHAR(10)&amp;VLOOKUP(A19,[1]令和3年度契約状況調査票!$E:$AR,32,FALSE),IF(AND(P19="○",O19="分担契約"),"分担契約"&amp;CHAR(10)&amp;"契約総額 "&amp;TEXT(VLOOKUP(A19,[1]令和3年度契約状況調査票!$E:$AR,16,FALSE),"#,##0円")&amp;"(B)"&amp;CHAR(10)&amp;VLOOKUP(A19,[1]令和3年度契約状況調査票!$E:$AR,32,FALSE),(IF(O19="分担契約/単価契約","単価契約"&amp;CHAR(10)&amp;"予定調達総額 "&amp;TEXT(VLOOKUP(A19,[1]令和3年度契約状況調査票!$E:$AR,16,FALSE),"#,##0円")&amp;CHAR(10)&amp;"分担契約"&amp;CHAR(10)&amp;VLOOKUP(A19,[1]令和3年度契約状況調査票!$E:$AR,32,FALSE),IF(O19="分担契約","分担契約"&amp;CHAR(10)&amp;"契約総額 "&amp;TEXT(VLOOKUP(A19,[1]令和3年度契約状況調査票!$E:$AR,16,FALSE),"#,##0円")&amp;CHAR(10)&amp;VLOOKUP(A19,[1]令和3年度契約状況調査票!$E:$AR,32,FALSE),IF(O19="単価契約","単価契約"&amp;CHAR(10)&amp;"予定調達総額 "&amp;TEXT(VLOOKUP(A19,[1]令和3年度契約状況調査票!$E:$AR,16,FALSE),"#,##0円")&amp;CHAR(10)&amp;VLOOKUP(A19,[1]令和3年度契約状況調査票!$E:$AR,32,FALSE),VLOOKUP(A19,[1]令和3年度契約状況調査票!$E:$AR,32,FALSE))))))))</f>
        <v/>
      </c>
      <c r="O19" s="23" t="str">
        <f>IF(A19="","",VLOOKUP(A19,[1]令和3年度契約状況調査票!$E:$BY,53,FALSE))</f>
        <v/>
      </c>
      <c r="P19" s="23" t="str">
        <f>IF(A19="","",IF(VLOOKUP(A19,[1]令和3年度契約状況調査票!$E:$AR,14,FALSE)="他官署で調達手続きを実施のため","×",IF(VLOOKUP(A19,[1]令和3年度契約状況調査票!$E:$AR,21,FALSE)="②同種の他の契約の予定価格を類推されるおそれがあるため公表しない","×","○")))</f>
        <v/>
      </c>
    </row>
    <row r="20" spans="1:16" s="23" customFormat="1" ht="60" customHeight="1" x14ac:dyDescent="0.15">
      <c r="A20" s="24" t="str">
        <f>IF(MAX([1]令和3年度契約状況調査票!E17:E262)&gt;=ROW()-5,ROW()-5,"")</f>
        <v/>
      </c>
      <c r="B20" s="25" t="str">
        <f>IF(A20="","",VLOOKUP(A20,[1]令和3年度契約状況調査票!$E:$AR,5,FALSE))</f>
        <v/>
      </c>
      <c r="C20" s="26" t="str">
        <f>IF(A20="","",VLOOKUP(A20,[1]令和3年度契約状況調査票!$E:$AR,6,FALSE))</f>
        <v/>
      </c>
      <c r="D20" s="27" t="str">
        <f>IF(A20="","",VLOOKUP(A20,[1]令和3年度契約状況調査票!$E:$AR,9,FALSE))</f>
        <v/>
      </c>
      <c r="E20" s="25" t="str">
        <f>IF(A20="","",VLOOKUP(A20,[1]令和3年度契約状況調査票!$E:$AR,10,FALSE))</f>
        <v/>
      </c>
      <c r="F20" s="28" t="str">
        <f>IF(A20="","",VLOOKUP(A20,[1]令和3年度契約状況調査票!$E:$AR,11,FALSE))</f>
        <v/>
      </c>
      <c r="G20" s="29" t="str">
        <f>IF(A20="","",IF(VLOOKUP(A20,[1]令和3年度契約状況調査票!$E:$AR,12,FALSE)="②一般競争入札（総合評価方式）","一般競争入札"&amp;CHAR(10)&amp;"（総合評価方式）","一般競争入札"))</f>
        <v/>
      </c>
      <c r="H20" s="30" t="str">
        <f>IF(A20="","",IF(VLOOKUP(A20,[1]令和3年度契約状況調査票!$E:$AR,14,FALSE)="他官署で調達手続きを実施のため","他官署で調達手続きを実施のため",IF(VLOOKUP(A20,[1]令和3年度契約状況調査票!$E:$AR,21,FALSE)="②同種の他の契約の予定価格を類推されるおそれがあるため公表しない","同種の他の契約の予定価格を類推されるおそれがあるため公表しない",IF(VLOOKUP(A20,[1]令和3年度契約状況調査票!$E:$AR,21,FALSE)="－","－",IF(VLOOKUP(A20,[1]令和3年度契約状況調査票!$E:$AR,7,FALSE)&lt;&gt;"",TEXT(VLOOKUP(A20,[1]令和3年度契約状況調査票!$E:$AR,14,FALSE),"#,##0円")&amp;CHAR(10)&amp;"(A)",VLOOKUP(A20,[1]令和3年度契約状況調査票!$E:$AR,14,FALSE))))))</f>
        <v/>
      </c>
      <c r="I20" s="30" t="str">
        <f>IF(A20="","",VLOOKUP(A20,[1]令和3年度契約状況調査票!$E:$AR,15,FALSE))</f>
        <v/>
      </c>
      <c r="J20" s="31" t="str">
        <f>IF(A20="","",IF(VLOOKUP(A20,[1]令和3年度契約状況調査票!$E:$AR,14,FALSE)="他官署で調達手続きを実施のため","－",IF(VLOOKUP(A20,[1]令和3年度契約状況調査票!$E:$AR,21,FALSE)="②同種の他の契約の予定価格を類推されるおそれがあるため公表しない","－",IF(VLOOKUP(A20,[1]令和3年度契約状況調査票!$E:$AR,21,FALSE)="－","－",IF(VLOOKUP(A20,[1]令和3年度契約状況調査票!$E:$AR,7,FALSE)&lt;&gt;"",TEXT(VLOOKUP(A20,[1]令和3年度契約状況調査票!$E:$AR,17,FALSE),"#.0%")&amp;CHAR(10)&amp;"(B/A×100)",VLOOKUP(A20,[1]令和3年度契約状況調査票!$E:$AR,17,FALSE))))))</f>
        <v/>
      </c>
      <c r="K20" s="32" t="str">
        <f>IF(A20="","",IF(VLOOKUP(A20,[1]令和3年度契約状況調査票!$E:$AR,27,FALSE)="①公益社団法人","公社",IF(VLOOKUP(A20,[1]令和3年度契約状況調査票!$E:$AR,27,FALSE)="②公益財団法人","公財","")))</f>
        <v/>
      </c>
      <c r="L20" s="32" t="str">
        <f>IF(A20="","",VLOOKUP(A20,[1]令和3年度契約状況調査票!$E:$AR,28,FALSE))</f>
        <v/>
      </c>
      <c r="M20" s="33" t="str">
        <f>IF(A20="","",IF(VLOOKUP(A20,[1]令和3年度契約状況調査票!$E:$AR,28,FALSE)="国所管",VLOOKUP(A20,[1]令和3年度契約状況調査票!$E:$AR,22,FALSE),""))</f>
        <v/>
      </c>
      <c r="N20" s="34" t="str">
        <f>IF(A20="","",IF(AND(P20="○",O20="分担契約/単価契約"),"単価契約"&amp;CHAR(10)&amp;"予定調達総額 "&amp;TEXT(VLOOKUP(A20,[1]令和3年度契約状況調査票!$E:$AR,16,FALSE),"#,##0円")&amp;"(B)"&amp;CHAR(10)&amp;"分担契約"&amp;CHAR(10)&amp;VLOOKUP(A20,[1]令和3年度契約状況調査票!$E:$AR,32,FALSE),IF(AND(P20="○",O20="分担契約"),"分担契約"&amp;CHAR(10)&amp;"契約総額 "&amp;TEXT(VLOOKUP(A20,[1]令和3年度契約状況調査票!$E:$AR,16,FALSE),"#,##0円")&amp;"(B)"&amp;CHAR(10)&amp;VLOOKUP(A20,[1]令和3年度契約状況調査票!$E:$AR,32,FALSE),(IF(O20="分担契約/単価契約","単価契約"&amp;CHAR(10)&amp;"予定調達総額 "&amp;TEXT(VLOOKUP(A20,[1]令和3年度契約状況調査票!$E:$AR,16,FALSE),"#,##0円")&amp;CHAR(10)&amp;"分担契約"&amp;CHAR(10)&amp;VLOOKUP(A20,[1]令和3年度契約状況調査票!$E:$AR,32,FALSE),IF(O20="分担契約","分担契約"&amp;CHAR(10)&amp;"契約総額 "&amp;TEXT(VLOOKUP(A20,[1]令和3年度契約状況調査票!$E:$AR,16,FALSE),"#,##0円")&amp;CHAR(10)&amp;VLOOKUP(A20,[1]令和3年度契約状況調査票!$E:$AR,32,FALSE),IF(O20="単価契約","単価契約"&amp;CHAR(10)&amp;"予定調達総額 "&amp;TEXT(VLOOKUP(A20,[1]令和3年度契約状況調査票!$E:$AR,16,FALSE),"#,##0円")&amp;CHAR(10)&amp;VLOOKUP(A20,[1]令和3年度契約状況調査票!$E:$AR,32,FALSE),VLOOKUP(A20,[1]令和3年度契約状況調査票!$E:$AR,32,FALSE))))))))</f>
        <v/>
      </c>
      <c r="O20" s="23" t="str">
        <f>IF(A20="","",VLOOKUP(A20,[1]令和3年度契約状況調査票!$E:$BY,53,FALSE))</f>
        <v/>
      </c>
      <c r="P20" s="23" t="str">
        <f>IF(A20="","",IF(VLOOKUP(A20,[1]令和3年度契約状況調査票!$E:$AR,14,FALSE)="他官署で調達手続きを実施のため","×",IF(VLOOKUP(A20,[1]令和3年度契約状況調査票!$E:$AR,21,FALSE)="②同種の他の契約の予定価格を類推されるおそれがあるため公表しない","×","○")))</f>
        <v/>
      </c>
    </row>
    <row r="21" spans="1:16" s="23" customFormat="1" ht="60" customHeight="1" x14ac:dyDescent="0.15">
      <c r="A21" s="24" t="str">
        <f>IF(MAX([1]令和3年度契約状況調査票!E18:E263)&gt;=ROW()-5,ROW()-5,"")</f>
        <v/>
      </c>
      <c r="B21" s="25" t="str">
        <f>IF(A21="","",VLOOKUP(A21,[1]令和3年度契約状況調査票!$E:$AR,5,FALSE))</f>
        <v/>
      </c>
      <c r="C21" s="26" t="str">
        <f>IF(A21="","",VLOOKUP(A21,[1]令和3年度契約状況調査票!$E:$AR,6,FALSE))</f>
        <v/>
      </c>
      <c r="D21" s="27" t="str">
        <f>IF(A21="","",VLOOKUP(A21,[1]令和3年度契約状況調査票!$E:$AR,9,FALSE))</f>
        <v/>
      </c>
      <c r="E21" s="25" t="str">
        <f>IF(A21="","",VLOOKUP(A21,[1]令和3年度契約状況調査票!$E:$AR,10,FALSE))</f>
        <v/>
      </c>
      <c r="F21" s="28" t="str">
        <f>IF(A21="","",VLOOKUP(A21,[1]令和3年度契約状況調査票!$E:$AR,11,FALSE))</f>
        <v/>
      </c>
      <c r="G21" s="29" t="str">
        <f>IF(A21="","",IF(VLOOKUP(A21,[1]令和3年度契約状況調査票!$E:$AR,12,FALSE)="②一般競争入札（総合評価方式）","一般競争入札"&amp;CHAR(10)&amp;"（総合評価方式）","一般競争入札"))</f>
        <v/>
      </c>
      <c r="H21" s="30" t="str">
        <f>IF(A21="","",IF(VLOOKUP(A21,[1]令和3年度契約状況調査票!$E:$AR,14,FALSE)="他官署で調達手続きを実施のため","他官署で調達手続きを実施のため",IF(VLOOKUP(A21,[1]令和3年度契約状況調査票!$E:$AR,21,FALSE)="②同種の他の契約の予定価格を類推されるおそれがあるため公表しない","同種の他の契約の予定価格を類推されるおそれがあるため公表しない",IF(VLOOKUP(A21,[1]令和3年度契約状況調査票!$E:$AR,21,FALSE)="－","－",IF(VLOOKUP(A21,[1]令和3年度契約状況調査票!$E:$AR,7,FALSE)&lt;&gt;"",TEXT(VLOOKUP(A21,[1]令和3年度契約状況調査票!$E:$AR,14,FALSE),"#,##0円")&amp;CHAR(10)&amp;"(A)",VLOOKUP(A21,[1]令和3年度契約状況調査票!$E:$AR,14,FALSE))))))</f>
        <v/>
      </c>
      <c r="I21" s="30" t="str">
        <f>IF(A21="","",VLOOKUP(A21,[1]令和3年度契約状況調査票!$E:$AR,15,FALSE))</f>
        <v/>
      </c>
      <c r="J21" s="31" t="str">
        <f>IF(A21="","",IF(VLOOKUP(A21,[1]令和3年度契約状況調査票!$E:$AR,14,FALSE)="他官署で調達手続きを実施のため","－",IF(VLOOKUP(A21,[1]令和3年度契約状況調査票!$E:$AR,21,FALSE)="②同種の他の契約の予定価格を類推されるおそれがあるため公表しない","－",IF(VLOOKUP(A21,[1]令和3年度契約状況調査票!$E:$AR,21,FALSE)="－","－",IF(VLOOKUP(A21,[1]令和3年度契約状況調査票!$E:$AR,7,FALSE)&lt;&gt;"",TEXT(VLOOKUP(A21,[1]令和3年度契約状況調査票!$E:$AR,17,FALSE),"#.0%")&amp;CHAR(10)&amp;"(B/A×100)",VLOOKUP(A21,[1]令和3年度契約状況調査票!$E:$AR,17,FALSE))))))</f>
        <v/>
      </c>
      <c r="K21" s="32" t="str">
        <f>IF(A21="","",IF(VLOOKUP(A21,[1]令和3年度契約状況調査票!$E:$AR,27,FALSE)="①公益社団法人","公社",IF(VLOOKUP(A21,[1]令和3年度契約状況調査票!$E:$AR,27,FALSE)="②公益財団法人","公財","")))</f>
        <v/>
      </c>
      <c r="L21" s="32" t="str">
        <f>IF(A21="","",VLOOKUP(A21,[1]令和3年度契約状況調査票!$E:$AR,28,FALSE))</f>
        <v/>
      </c>
      <c r="M21" s="33" t="str">
        <f>IF(A21="","",IF(VLOOKUP(A21,[1]令和3年度契約状況調査票!$E:$AR,28,FALSE)="国所管",VLOOKUP(A21,[1]令和3年度契約状況調査票!$E:$AR,22,FALSE),""))</f>
        <v/>
      </c>
      <c r="N21" s="34" t="str">
        <f>IF(A21="","",IF(AND(P21="○",O21="分担契約/単価契約"),"単価契約"&amp;CHAR(10)&amp;"予定調達総額 "&amp;TEXT(VLOOKUP(A21,[1]令和3年度契約状況調査票!$E:$AR,16,FALSE),"#,##0円")&amp;"(B)"&amp;CHAR(10)&amp;"分担契約"&amp;CHAR(10)&amp;VLOOKUP(A21,[1]令和3年度契約状況調査票!$E:$AR,32,FALSE),IF(AND(P21="○",O21="分担契約"),"分担契約"&amp;CHAR(10)&amp;"契約総額 "&amp;TEXT(VLOOKUP(A21,[1]令和3年度契約状況調査票!$E:$AR,16,FALSE),"#,##0円")&amp;"(B)"&amp;CHAR(10)&amp;VLOOKUP(A21,[1]令和3年度契約状況調査票!$E:$AR,32,FALSE),(IF(O21="分担契約/単価契約","単価契約"&amp;CHAR(10)&amp;"予定調達総額 "&amp;TEXT(VLOOKUP(A21,[1]令和3年度契約状況調査票!$E:$AR,16,FALSE),"#,##0円")&amp;CHAR(10)&amp;"分担契約"&amp;CHAR(10)&amp;VLOOKUP(A21,[1]令和3年度契約状況調査票!$E:$AR,32,FALSE),IF(O21="分担契約","分担契約"&amp;CHAR(10)&amp;"契約総額 "&amp;TEXT(VLOOKUP(A21,[1]令和3年度契約状況調査票!$E:$AR,16,FALSE),"#,##0円")&amp;CHAR(10)&amp;VLOOKUP(A21,[1]令和3年度契約状況調査票!$E:$AR,32,FALSE),IF(O21="単価契約","単価契約"&amp;CHAR(10)&amp;"予定調達総額 "&amp;TEXT(VLOOKUP(A21,[1]令和3年度契約状況調査票!$E:$AR,16,FALSE),"#,##0円")&amp;CHAR(10)&amp;VLOOKUP(A21,[1]令和3年度契約状況調査票!$E:$AR,32,FALSE),VLOOKUP(A21,[1]令和3年度契約状況調査票!$E:$AR,32,FALSE))))))))</f>
        <v/>
      </c>
      <c r="O21" s="23" t="str">
        <f>IF(A21="","",VLOOKUP(A21,[1]令和3年度契約状況調査票!$E:$BY,53,FALSE))</f>
        <v/>
      </c>
      <c r="P21" s="23" t="str">
        <f>IF(A21="","",IF(VLOOKUP(A21,[1]令和3年度契約状況調査票!$E:$AR,14,FALSE)="他官署で調達手続きを実施のため","×",IF(VLOOKUP(A21,[1]令和3年度契約状況調査票!$E:$AR,21,FALSE)="②同種の他の契約の予定価格を類推されるおそれがあるため公表しない","×","○")))</f>
        <v/>
      </c>
    </row>
    <row r="22" spans="1:16" s="23" customFormat="1" ht="60" customHeight="1" x14ac:dyDescent="0.15">
      <c r="A22" s="24" t="str">
        <f>IF(MAX([1]令和3年度契約状況調査票!E19:E264)&gt;=ROW()-5,ROW()-5,"")</f>
        <v/>
      </c>
      <c r="B22" s="25" t="str">
        <f>IF(A22="","",VLOOKUP(A22,[1]令和3年度契約状況調査票!$E:$AR,5,FALSE))</f>
        <v/>
      </c>
      <c r="C22" s="26" t="str">
        <f>IF(A22="","",VLOOKUP(A22,[1]令和3年度契約状況調査票!$E:$AR,6,FALSE))</f>
        <v/>
      </c>
      <c r="D22" s="27" t="str">
        <f>IF(A22="","",VLOOKUP(A22,[1]令和3年度契約状況調査票!$E:$AR,9,FALSE))</f>
        <v/>
      </c>
      <c r="E22" s="25" t="str">
        <f>IF(A22="","",VLOOKUP(A22,[1]令和3年度契約状況調査票!$E:$AR,10,FALSE))</f>
        <v/>
      </c>
      <c r="F22" s="28" t="str">
        <f>IF(A22="","",VLOOKUP(A22,[1]令和3年度契約状況調査票!$E:$AR,11,FALSE))</f>
        <v/>
      </c>
      <c r="G22" s="29" t="str">
        <f>IF(A22="","",IF(VLOOKUP(A22,[1]令和3年度契約状況調査票!$E:$AR,12,FALSE)="②一般競争入札（総合評価方式）","一般競争入札"&amp;CHAR(10)&amp;"（総合評価方式）","一般競争入札"))</f>
        <v/>
      </c>
      <c r="H22" s="30" t="str">
        <f>IF(A22="","",IF(VLOOKUP(A22,[1]令和3年度契約状況調査票!$E:$AR,14,FALSE)="他官署で調達手続きを実施のため","他官署で調達手続きを実施のため",IF(VLOOKUP(A22,[1]令和3年度契約状況調査票!$E:$AR,21,FALSE)="②同種の他の契約の予定価格を類推されるおそれがあるため公表しない","同種の他の契約の予定価格を類推されるおそれがあるため公表しない",IF(VLOOKUP(A22,[1]令和3年度契約状況調査票!$E:$AR,21,FALSE)="－","－",IF(VLOOKUP(A22,[1]令和3年度契約状況調査票!$E:$AR,7,FALSE)&lt;&gt;"",TEXT(VLOOKUP(A22,[1]令和3年度契約状況調査票!$E:$AR,14,FALSE),"#,##0円")&amp;CHAR(10)&amp;"(A)",VLOOKUP(A22,[1]令和3年度契約状況調査票!$E:$AR,14,FALSE))))))</f>
        <v/>
      </c>
      <c r="I22" s="30" t="str">
        <f>IF(A22="","",VLOOKUP(A22,[1]令和3年度契約状況調査票!$E:$AR,15,FALSE))</f>
        <v/>
      </c>
      <c r="J22" s="31" t="str">
        <f>IF(A22="","",IF(VLOOKUP(A22,[1]令和3年度契約状況調査票!$E:$AR,14,FALSE)="他官署で調達手続きを実施のため","－",IF(VLOOKUP(A22,[1]令和3年度契約状況調査票!$E:$AR,21,FALSE)="②同種の他の契約の予定価格を類推されるおそれがあるため公表しない","－",IF(VLOOKUP(A22,[1]令和3年度契約状況調査票!$E:$AR,21,FALSE)="－","－",IF(VLOOKUP(A22,[1]令和3年度契約状況調査票!$E:$AR,7,FALSE)&lt;&gt;"",TEXT(VLOOKUP(A22,[1]令和3年度契約状況調査票!$E:$AR,17,FALSE),"#.0%")&amp;CHAR(10)&amp;"(B/A×100)",VLOOKUP(A22,[1]令和3年度契約状況調査票!$E:$AR,17,FALSE))))))</f>
        <v/>
      </c>
      <c r="K22" s="32" t="str">
        <f>IF(A22="","",IF(VLOOKUP(A22,[1]令和3年度契約状況調査票!$E:$AR,27,FALSE)="①公益社団法人","公社",IF(VLOOKUP(A22,[1]令和3年度契約状況調査票!$E:$AR,27,FALSE)="②公益財団法人","公財","")))</f>
        <v/>
      </c>
      <c r="L22" s="32" t="str">
        <f>IF(A22="","",VLOOKUP(A22,[1]令和3年度契約状況調査票!$E:$AR,28,FALSE))</f>
        <v/>
      </c>
      <c r="M22" s="33" t="str">
        <f>IF(A22="","",IF(VLOOKUP(A22,[1]令和3年度契約状況調査票!$E:$AR,28,FALSE)="国所管",VLOOKUP(A22,[1]令和3年度契約状況調査票!$E:$AR,22,FALSE),""))</f>
        <v/>
      </c>
      <c r="N22" s="34" t="str">
        <f>IF(A22="","",IF(AND(P22="○",O22="分担契約/単価契約"),"単価契約"&amp;CHAR(10)&amp;"予定調達総額 "&amp;TEXT(VLOOKUP(A22,[1]令和3年度契約状況調査票!$E:$AR,16,FALSE),"#,##0円")&amp;"(B)"&amp;CHAR(10)&amp;"分担契約"&amp;CHAR(10)&amp;VLOOKUP(A22,[1]令和3年度契約状況調査票!$E:$AR,32,FALSE),IF(AND(P22="○",O22="分担契約"),"分担契約"&amp;CHAR(10)&amp;"契約総額 "&amp;TEXT(VLOOKUP(A22,[1]令和3年度契約状況調査票!$E:$AR,16,FALSE),"#,##0円")&amp;"(B)"&amp;CHAR(10)&amp;VLOOKUP(A22,[1]令和3年度契約状況調査票!$E:$AR,32,FALSE),(IF(O22="分担契約/単価契約","単価契約"&amp;CHAR(10)&amp;"予定調達総額 "&amp;TEXT(VLOOKUP(A22,[1]令和3年度契約状況調査票!$E:$AR,16,FALSE),"#,##0円")&amp;CHAR(10)&amp;"分担契約"&amp;CHAR(10)&amp;VLOOKUP(A22,[1]令和3年度契約状況調査票!$E:$AR,32,FALSE),IF(O22="分担契約","分担契約"&amp;CHAR(10)&amp;"契約総額 "&amp;TEXT(VLOOKUP(A22,[1]令和3年度契約状況調査票!$E:$AR,16,FALSE),"#,##0円")&amp;CHAR(10)&amp;VLOOKUP(A22,[1]令和3年度契約状況調査票!$E:$AR,32,FALSE),IF(O22="単価契約","単価契約"&amp;CHAR(10)&amp;"予定調達総額 "&amp;TEXT(VLOOKUP(A22,[1]令和3年度契約状況調査票!$E:$AR,16,FALSE),"#,##0円")&amp;CHAR(10)&amp;VLOOKUP(A22,[1]令和3年度契約状況調査票!$E:$AR,32,FALSE),VLOOKUP(A22,[1]令和3年度契約状況調査票!$E:$AR,32,FALSE))))))))</f>
        <v/>
      </c>
      <c r="O22" s="23" t="str">
        <f>IF(A22="","",VLOOKUP(A22,[1]令和3年度契約状況調査票!$E:$BY,53,FALSE))</f>
        <v/>
      </c>
      <c r="P22" s="23" t="str">
        <f>IF(A22="","",IF(VLOOKUP(A22,[1]令和3年度契約状況調査票!$E:$AR,14,FALSE)="他官署で調達手続きを実施のため","×",IF(VLOOKUP(A22,[1]令和3年度契約状況調査票!$E:$AR,21,FALSE)="②同種の他の契約の予定価格を類推されるおそれがあるため公表しない","×","○")))</f>
        <v/>
      </c>
    </row>
    <row r="23" spans="1:16" s="23" customFormat="1" ht="60" customHeight="1" x14ac:dyDescent="0.15">
      <c r="A23" s="24" t="str">
        <f>IF(MAX([1]令和3年度契約状況調査票!E20:E265)&gt;=ROW()-5,ROW()-5,"")</f>
        <v/>
      </c>
      <c r="B23" s="25" t="str">
        <f>IF(A23="","",VLOOKUP(A23,[1]令和3年度契約状況調査票!$E:$AR,5,FALSE))</f>
        <v/>
      </c>
      <c r="C23" s="26" t="str">
        <f>IF(A23="","",VLOOKUP(A23,[1]令和3年度契約状況調査票!$E:$AR,6,FALSE))</f>
        <v/>
      </c>
      <c r="D23" s="27" t="str">
        <f>IF(A23="","",VLOOKUP(A23,[1]令和3年度契約状況調査票!$E:$AR,9,FALSE))</f>
        <v/>
      </c>
      <c r="E23" s="25" t="str">
        <f>IF(A23="","",VLOOKUP(A23,[1]令和3年度契約状況調査票!$E:$AR,10,FALSE))</f>
        <v/>
      </c>
      <c r="F23" s="28" t="str">
        <f>IF(A23="","",VLOOKUP(A23,[1]令和3年度契約状況調査票!$E:$AR,11,FALSE))</f>
        <v/>
      </c>
      <c r="G23" s="29" t="str">
        <f>IF(A23="","",IF(VLOOKUP(A23,[1]令和3年度契約状況調査票!$E:$AR,12,FALSE)="②一般競争入札（総合評価方式）","一般競争入札"&amp;CHAR(10)&amp;"（総合評価方式）","一般競争入札"))</f>
        <v/>
      </c>
      <c r="H23" s="30" t="str">
        <f>IF(A23="","",IF(VLOOKUP(A23,[1]令和3年度契約状況調査票!$E:$AR,14,FALSE)="他官署で調達手続きを実施のため","他官署で調達手続きを実施のため",IF(VLOOKUP(A23,[1]令和3年度契約状況調査票!$E:$AR,21,FALSE)="②同種の他の契約の予定価格を類推されるおそれがあるため公表しない","同種の他の契約の予定価格を類推されるおそれがあるため公表しない",IF(VLOOKUP(A23,[1]令和3年度契約状況調査票!$E:$AR,21,FALSE)="－","－",IF(VLOOKUP(A23,[1]令和3年度契約状況調査票!$E:$AR,7,FALSE)&lt;&gt;"",TEXT(VLOOKUP(A23,[1]令和3年度契約状況調査票!$E:$AR,14,FALSE),"#,##0円")&amp;CHAR(10)&amp;"(A)",VLOOKUP(A23,[1]令和3年度契約状況調査票!$E:$AR,14,FALSE))))))</f>
        <v/>
      </c>
      <c r="I23" s="30" t="str">
        <f>IF(A23="","",VLOOKUP(A23,[1]令和3年度契約状況調査票!$E:$AR,15,FALSE))</f>
        <v/>
      </c>
      <c r="J23" s="31" t="str">
        <f>IF(A23="","",IF(VLOOKUP(A23,[1]令和3年度契約状況調査票!$E:$AR,14,FALSE)="他官署で調達手続きを実施のため","－",IF(VLOOKUP(A23,[1]令和3年度契約状況調査票!$E:$AR,21,FALSE)="②同種の他の契約の予定価格を類推されるおそれがあるため公表しない","－",IF(VLOOKUP(A23,[1]令和3年度契約状況調査票!$E:$AR,21,FALSE)="－","－",IF(VLOOKUP(A23,[1]令和3年度契約状況調査票!$E:$AR,7,FALSE)&lt;&gt;"",TEXT(VLOOKUP(A23,[1]令和3年度契約状況調査票!$E:$AR,17,FALSE),"#.0%")&amp;CHAR(10)&amp;"(B/A×100)",VLOOKUP(A23,[1]令和3年度契約状況調査票!$E:$AR,17,FALSE))))))</f>
        <v/>
      </c>
      <c r="K23" s="32" t="str">
        <f>IF(A23="","",IF(VLOOKUP(A23,[1]令和3年度契約状況調査票!$E:$AR,27,FALSE)="①公益社団法人","公社",IF(VLOOKUP(A23,[1]令和3年度契約状況調査票!$E:$AR,27,FALSE)="②公益財団法人","公財","")))</f>
        <v/>
      </c>
      <c r="L23" s="32" t="str">
        <f>IF(A23="","",VLOOKUP(A23,[1]令和3年度契約状況調査票!$E:$AR,28,FALSE))</f>
        <v/>
      </c>
      <c r="M23" s="33" t="str">
        <f>IF(A23="","",IF(VLOOKUP(A23,[1]令和3年度契約状況調査票!$E:$AR,28,FALSE)="国所管",VLOOKUP(A23,[1]令和3年度契約状況調査票!$E:$AR,22,FALSE),""))</f>
        <v/>
      </c>
      <c r="N23" s="34" t="str">
        <f>IF(A23="","",IF(AND(P23="○",O23="分担契約/単価契約"),"単価契約"&amp;CHAR(10)&amp;"予定調達総額 "&amp;TEXT(VLOOKUP(A23,[1]令和3年度契約状況調査票!$E:$AR,16,FALSE),"#,##0円")&amp;"(B)"&amp;CHAR(10)&amp;"分担契約"&amp;CHAR(10)&amp;VLOOKUP(A23,[1]令和3年度契約状況調査票!$E:$AR,32,FALSE),IF(AND(P23="○",O23="分担契約"),"分担契約"&amp;CHAR(10)&amp;"契約総額 "&amp;TEXT(VLOOKUP(A23,[1]令和3年度契約状況調査票!$E:$AR,16,FALSE),"#,##0円")&amp;"(B)"&amp;CHAR(10)&amp;VLOOKUP(A23,[1]令和3年度契約状況調査票!$E:$AR,32,FALSE),(IF(O23="分担契約/単価契約","単価契約"&amp;CHAR(10)&amp;"予定調達総額 "&amp;TEXT(VLOOKUP(A23,[1]令和3年度契約状況調査票!$E:$AR,16,FALSE),"#,##0円")&amp;CHAR(10)&amp;"分担契約"&amp;CHAR(10)&amp;VLOOKUP(A23,[1]令和3年度契約状況調査票!$E:$AR,32,FALSE),IF(O23="分担契約","分担契約"&amp;CHAR(10)&amp;"契約総額 "&amp;TEXT(VLOOKUP(A23,[1]令和3年度契約状況調査票!$E:$AR,16,FALSE),"#,##0円")&amp;CHAR(10)&amp;VLOOKUP(A23,[1]令和3年度契約状況調査票!$E:$AR,32,FALSE),IF(O23="単価契約","単価契約"&amp;CHAR(10)&amp;"予定調達総額 "&amp;TEXT(VLOOKUP(A23,[1]令和3年度契約状況調査票!$E:$AR,16,FALSE),"#,##0円")&amp;CHAR(10)&amp;VLOOKUP(A23,[1]令和3年度契約状況調査票!$E:$AR,32,FALSE),VLOOKUP(A23,[1]令和3年度契約状況調査票!$E:$AR,32,FALSE))))))))</f>
        <v/>
      </c>
      <c r="O23" s="23" t="str">
        <f>IF(A23="","",VLOOKUP(A23,[1]令和3年度契約状況調査票!$E:$BY,53,FALSE))</f>
        <v/>
      </c>
      <c r="P23" s="23" t="str">
        <f>IF(A23="","",IF(VLOOKUP(A23,[1]令和3年度契約状況調査票!$E:$AR,14,FALSE)="他官署で調達手続きを実施のため","×",IF(VLOOKUP(A23,[1]令和3年度契約状況調査票!$E:$AR,21,FALSE)="②同種の他の契約の予定価格を類推されるおそれがあるため公表しない","×","○")))</f>
        <v/>
      </c>
    </row>
    <row r="24" spans="1:16" s="23" customFormat="1" ht="60" customHeight="1" x14ac:dyDescent="0.15">
      <c r="A24" s="24" t="str">
        <f>IF(MAX([1]令和3年度契約状況調査票!E21:E266)&gt;=ROW()-5,ROW()-5,"")</f>
        <v/>
      </c>
      <c r="B24" s="25" t="str">
        <f>IF(A24="","",VLOOKUP(A24,[1]令和3年度契約状況調査票!$E:$AR,5,FALSE))</f>
        <v/>
      </c>
      <c r="C24" s="26" t="str">
        <f>IF(A24="","",VLOOKUP(A24,[1]令和3年度契約状況調査票!$E:$AR,6,FALSE))</f>
        <v/>
      </c>
      <c r="D24" s="27" t="str">
        <f>IF(A24="","",VLOOKUP(A24,[1]令和3年度契約状況調査票!$E:$AR,9,FALSE))</f>
        <v/>
      </c>
      <c r="E24" s="25" t="str">
        <f>IF(A24="","",VLOOKUP(A24,[1]令和3年度契約状況調査票!$E:$AR,10,FALSE))</f>
        <v/>
      </c>
      <c r="F24" s="28" t="str">
        <f>IF(A24="","",VLOOKUP(A24,[1]令和3年度契約状況調査票!$E:$AR,11,FALSE))</f>
        <v/>
      </c>
      <c r="G24" s="29" t="str">
        <f>IF(A24="","",IF(VLOOKUP(A24,[1]令和3年度契約状況調査票!$E:$AR,12,FALSE)="②一般競争入札（総合評価方式）","一般競争入札"&amp;CHAR(10)&amp;"（総合評価方式）","一般競争入札"))</f>
        <v/>
      </c>
      <c r="H24" s="30" t="str">
        <f>IF(A24="","",IF(VLOOKUP(A24,[1]令和3年度契約状況調査票!$E:$AR,14,FALSE)="他官署で調達手続きを実施のため","他官署で調達手続きを実施のため",IF(VLOOKUP(A24,[1]令和3年度契約状況調査票!$E:$AR,21,FALSE)="②同種の他の契約の予定価格を類推されるおそれがあるため公表しない","同種の他の契約の予定価格を類推されるおそれがあるため公表しない",IF(VLOOKUP(A24,[1]令和3年度契約状況調査票!$E:$AR,21,FALSE)="－","－",IF(VLOOKUP(A24,[1]令和3年度契約状況調査票!$E:$AR,7,FALSE)&lt;&gt;"",TEXT(VLOOKUP(A24,[1]令和3年度契約状況調査票!$E:$AR,14,FALSE),"#,##0円")&amp;CHAR(10)&amp;"(A)",VLOOKUP(A24,[1]令和3年度契約状況調査票!$E:$AR,14,FALSE))))))</f>
        <v/>
      </c>
      <c r="I24" s="30" t="str">
        <f>IF(A24="","",VLOOKUP(A24,[1]令和3年度契約状況調査票!$E:$AR,15,FALSE))</f>
        <v/>
      </c>
      <c r="J24" s="31" t="str">
        <f>IF(A24="","",IF(VLOOKUP(A24,[1]令和3年度契約状況調査票!$E:$AR,14,FALSE)="他官署で調達手続きを実施のため","－",IF(VLOOKUP(A24,[1]令和3年度契約状況調査票!$E:$AR,21,FALSE)="②同種の他の契約の予定価格を類推されるおそれがあるため公表しない","－",IF(VLOOKUP(A24,[1]令和3年度契約状況調査票!$E:$AR,21,FALSE)="－","－",IF(VLOOKUP(A24,[1]令和3年度契約状況調査票!$E:$AR,7,FALSE)&lt;&gt;"",TEXT(VLOOKUP(A24,[1]令和3年度契約状況調査票!$E:$AR,17,FALSE),"#.0%")&amp;CHAR(10)&amp;"(B/A×100)",VLOOKUP(A24,[1]令和3年度契約状況調査票!$E:$AR,17,FALSE))))))</f>
        <v/>
      </c>
      <c r="K24" s="32" t="str">
        <f>IF(A24="","",IF(VLOOKUP(A24,[1]令和3年度契約状況調査票!$E:$AR,27,FALSE)="①公益社団法人","公社",IF(VLOOKUP(A24,[1]令和3年度契約状況調査票!$E:$AR,27,FALSE)="②公益財団法人","公財","")))</f>
        <v/>
      </c>
      <c r="L24" s="32" t="str">
        <f>IF(A24="","",VLOOKUP(A24,[1]令和3年度契約状況調査票!$E:$AR,28,FALSE))</f>
        <v/>
      </c>
      <c r="M24" s="33" t="str">
        <f>IF(A24="","",IF(VLOOKUP(A24,[1]令和3年度契約状況調査票!$E:$AR,28,FALSE)="国所管",VLOOKUP(A24,[1]令和3年度契約状況調査票!$E:$AR,22,FALSE),""))</f>
        <v/>
      </c>
      <c r="N24" s="34" t="str">
        <f>IF(A24="","",IF(AND(P24="○",O24="分担契約/単価契約"),"単価契約"&amp;CHAR(10)&amp;"予定調達総額 "&amp;TEXT(VLOOKUP(A24,[1]令和3年度契約状況調査票!$E:$AR,16,FALSE),"#,##0円")&amp;"(B)"&amp;CHAR(10)&amp;"分担契約"&amp;CHAR(10)&amp;VLOOKUP(A24,[1]令和3年度契約状況調査票!$E:$AR,32,FALSE),IF(AND(P24="○",O24="分担契約"),"分担契約"&amp;CHAR(10)&amp;"契約総額 "&amp;TEXT(VLOOKUP(A24,[1]令和3年度契約状況調査票!$E:$AR,16,FALSE),"#,##0円")&amp;"(B)"&amp;CHAR(10)&amp;VLOOKUP(A24,[1]令和3年度契約状況調査票!$E:$AR,32,FALSE),(IF(O24="分担契約/単価契約","単価契約"&amp;CHAR(10)&amp;"予定調達総額 "&amp;TEXT(VLOOKUP(A24,[1]令和3年度契約状況調査票!$E:$AR,16,FALSE),"#,##0円")&amp;CHAR(10)&amp;"分担契約"&amp;CHAR(10)&amp;VLOOKUP(A24,[1]令和3年度契約状況調査票!$E:$AR,32,FALSE),IF(O24="分担契約","分担契約"&amp;CHAR(10)&amp;"契約総額 "&amp;TEXT(VLOOKUP(A24,[1]令和3年度契約状況調査票!$E:$AR,16,FALSE),"#,##0円")&amp;CHAR(10)&amp;VLOOKUP(A24,[1]令和3年度契約状況調査票!$E:$AR,32,FALSE),IF(O24="単価契約","単価契約"&amp;CHAR(10)&amp;"予定調達総額 "&amp;TEXT(VLOOKUP(A24,[1]令和3年度契約状況調査票!$E:$AR,16,FALSE),"#,##0円")&amp;CHAR(10)&amp;VLOOKUP(A24,[1]令和3年度契約状況調査票!$E:$AR,32,FALSE),VLOOKUP(A24,[1]令和3年度契約状況調査票!$E:$AR,32,FALSE))))))))</f>
        <v/>
      </c>
      <c r="O24" s="23" t="str">
        <f>IF(A24="","",VLOOKUP(A24,[1]令和3年度契約状況調査票!$E:$BY,53,FALSE))</f>
        <v/>
      </c>
      <c r="P24" s="23" t="str">
        <f>IF(A24="","",IF(VLOOKUP(A24,[1]令和3年度契約状況調査票!$E:$AR,14,FALSE)="他官署で調達手続きを実施のため","×",IF(VLOOKUP(A24,[1]令和3年度契約状況調査票!$E:$AR,21,FALSE)="②同種の他の契約の予定価格を類推されるおそれがあるため公表しない","×","○")))</f>
        <v/>
      </c>
    </row>
    <row r="25" spans="1:16" s="23" customFormat="1" ht="60" customHeight="1" x14ac:dyDescent="0.15">
      <c r="A25" s="24" t="str">
        <f>IF(MAX([1]令和3年度契約状況調査票!E22:E267)&gt;=ROW()-5,ROW()-5,"")</f>
        <v/>
      </c>
      <c r="B25" s="25" t="str">
        <f>IF(A25="","",VLOOKUP(A25,[1]令和3年度契約状況調査票!$E:$AR,5,FALSE))</f>
        <v/>
      </c>
      <c r="C25" s="26" t="str">
        <f>IF(A25="","",VLOOKUP(A25,[1]令和3年度契約状況調査票!$E:$AR,6,FALSE))</f>
        <v/>
      </c>
      <c r="D25" s="27" t="str">
        <f>IF(A25="","",VLOOKUP(A25,[1]令和3年度契約状況調査票!$E:$AR,9,FALSE))</f>
        <v/>
      </c>
      <c r="E25" s="25" t="str">
        <f>IF(A25="","",VLOOKUP(A25,[1]令和3年度契約状況調査票!$E:$AR,10,FALSE))</f>
        <v/>
      </c>
      <c r="F25" s="28" t="str">
        <f>IF(A25="","",VLOOKUP(A25,[1]令和3年度契約状況調査票!$E:$AR,11,FALSE))</f>
        <v/>
      </c>
      <c r="G25" s="29" t="str">
        <f>IF(A25="","",IF(VLOOKUP(A25,[1]令和3年度契約状況調査票!$E:$AR,12,FALSE)="②一般競争入札（総合評価方式）","一般競争入札"&amp;CHAR(10)&amp;"（総合評価方式）","一般競争入札"))</f>
        <v/>
      </c>
      <c r="H25" s="30" t="str">
        <f>IF(A25="","",IF(VLOOKUP(A25,[1]令和3年度契約状況調査票!$E:$AR,14,FALSE)="他官署で調達手続きを実施のため","他官署で調達手続きを実施のため",IF(VLOOKUP(A25,[1]令和3年度契約状況調査票!$E:$AR,21,FALSE)="②同種の他の契約の予定価格を類推されるおそれがあるため公表しない","同種の他の契約の予定価格を類推されるおそれがあるため公表しない",IF(VLOOKUP(A25,[1]令和3年度契約状況調査票!$E:$AR,21,FALSE)="－","－",IF(VLOOKUP(A25,[1]令和3年度契約状況調査票!$E:$AR,7,FALSE)&lt;&gt;"",TEXT(VLOOKUP(A25,[1]令和3年度契約状況調査票!$E:$AR,14,FALSE),"#,##0円")&amp;CHAR(10)&amp;"(A)",VLOOKUP(A25,[1]令和3年度契約状況調査票!$E:$AR,14,FALSE))))))</f>
        <v/>
      </c>
      <c r="I25" s="30" t="str">
        <f>IF(A25="","",VLOOKUP(A25,[1]令和3年度契約状況調査票!$E:$AR,15,FALSE))</f>
        <v/>
      </c>
      <c r="J25" s="31" t="str">
        <f>IF(A25="","",IF(VLOOKUP(A25,[1]令和3年度契約状況調査票!$E:$AR,14,FALSE)="他官署で調達手続きを実施のため","－",IF(VLOOKUP(A25,[1]令和3年度契約状況調査票!$E:$AR,21,FALSE)="②同種の他の契約の予定価格を類推されるおそれがあるため公表しない","－",IF(VLOOKUP(A25,[1]令和3年度契約状況調査票!$E:$AR,21,FALSE)="－","－",IF(VLOOKUP(A25,[1]令和3年度契約状況調査票!$E:$AR,7,FALSE)&lt;&gt;"",TEXT(VLOOKUP(A25,[1]令和3年度契約状況調査票!$E:$AR,17,FALSE),"#.0%")&amp;CHAR(10)&amp;"(B/A×100)",VLOOKUP(A25,[1]令和3年度契約状況調査票!$E:$AR,17,FALSE))))))</f>
        <v/>
      </c>
      <c r="K25" s="32" t="str">
        <f>IF(A25="","",IF(VLOOKUP(A25,[1]令和3年度契約状況調査票!$E:$AR,27,FALSE)="①公益社団法人","公社",IF(VLOOKUP(A25,[1]令和3年度契約状況調査票!$E:$AR,27,FALSE)="②公益財団法人","公財","")))</f>
        <v/>
      </c>
      <c r="L25" s="32" t="str">
        <f>IF(A25="","",VLOOKUP(A25,[1]令和3年度契約状況調査票!$E:$AR,28,FALSE))</f>
        <v/>
      </c>
      <c r="M25" s="33" t="str">
        <f>IF(A25="","",IF(VLOOKUP(A25,[1]令和3年度契約状況調査票!$E:$AR,28,FALSE)="国所管",VLOOKUP(A25,[1]令和3年度契約状況調査票!$E:$AR,22,FALSE),""))</f>
        <v/>
      </c>
      <c r="N25" s="34" t="str">
        <f>IF(A25="","",IF(AND(P25="○",O25="分担契約/単価契約"),"単価契約"&amp;CHAR(10)&amp;"予定調達総額 "&amp;TEXT(VLOOKUP(A25,[1]令和3年度契約状況調査票!$E:$AR,16,FALSE),"#,##0円")&amp;"(B)"&amp;CHAR(10)&amp;"分担契約"&amp;CHAR(10)&amp;VLOOKUP(A25,[1]令和3年度契約状況調査票!$E:$AR,32,FALSE),IF(AND(P25="○",O25="分担契約"),"分担契約"&amp;CHAR(10)&amp;"契約総額 "&amp;TEXT(VLOOKUP(A25,[1]令和3年度契約状況調査票!$E:$AR,16,FALSE),"#,##0円")&amp;"(B)"&amp;CHAR(10)&amp;VLOOKUP(A25,[1]令和3年度契約状況調査票!$E:$AR,32,FALSE),(IF(O25="分担契約/単価契約","単価契約"&amp;CHAR(10)&amp;"予定調達総額 "&amp;TEXT(VLOOKUP(A25,[1]令和3年度契約状況調査票!$E:$AR,16,FALSE),"#,##0円")&amp;CHAR(10)&amp;"分担契約"&amp;CHAR(10)&amp;VLOOKUP(A25,[1]令和3年度契約状況調査票!$E:$AR,32,FALSE),IF(O25="分担契約","分担契約"&amp;CHAR(10)&amp;"契約総額 "&amp;TEXT(VLOOKUP(A25,[1]令和3年度契約状況調査票!$E:$AR,16,FALSE),"#,##0円")&amp;CHAR(10)&amp;VLOOKUP(A25,[1]令和3年度契約状況調査票!$E:$AR,32,FALSE),IF(O25="単価契約","単価契約"&amp;CHAR(10)&amp;"予定調達総額 "&amp;TEXT(VLOOKUP(A25,[1]令和3年度契約状況調査票!$E:$AR,16,FALSE),"#,##0円")&amp;CHAR(10)&amp;VLOOKUP(A25,[1]令和3年度契約状況調査票!$E:$AR,32,FALSE),VLOOKUP(A25,[1]令和3年度契約状況調査票!$E:$AR,32,FALSE))))))))</f>
        <v/>
      </c>
      <c r="O25" s="23" t="str">
        <f>IF(A25="","",VLOOKUP(A25,[1]令和3年度契約状況調査票!$E:$BY,53,FALSE))</f>
        <v/>
      </c>
      <c r="P25" s="23" t="str">
        <f>IF(A25="","",IF(VLOOKUP(A25,[1]令和3年度契約状況調査票!$E:$AR,14,FALSE)="他官署で調達手続きを実施のため","×",IF(VLOOKUP(A25,[1]令和3年度契約状況調査票!$E:$AR,21,FALSE)="②同種の他の契約の予定価格を類推されるおそれがあるため公表しない","×","○")))</f>
        <v/>
      </c>
    </row>
    <row r="26" spans="1:16" s="23" customFormat="1" ht="60" customHeight="1" x14ac:dyDescent="0.15">
      <c r="A26" s="24" t="str">
        <f>IF(MAX([1]令和3年度契約状況調査票!E23:E268)&gt;=ROW()-5,ROW()-5,"")</f>
        <v/>
      </c>
      <c r="B26" s="25" t="str">
        <f>IF(A26="","",VLOOKUP(A26,[1]令和3年度契約状況調査票!$E:$AR,5,FALSE))</f>
        <v/>
      </c>
      <c r="C26" s="26" t="str">
        <f>IF(A26="","",VLOOKUP(A26,[1]令和3年度契約状況調査票!$E:$AR,6,FALSE))</f>
        <v/>
      </c>
      <c r="D26" s="27" t="str">
        <f>IF(A26="","",VLOOKUP(A26,[1]令和3年度契約状況調査票!$E:$AR,9,FALSE))</f>
        <v/>
      </c>
      <c r="E26" s="25" t="str">
        <f>IF(A26="","",VLOOKUP(A26,[1]令和3年度契約状況調査票!$E:$AR,10,FALSE))</f>
        <v/>
      </c>
      <c r="F26" s="28" t="str">
        <f>IF(A26="","",VLOOKUP(A26,[1]令和3年度契約状況調査票!$E:$AR,11,FALSE))</f>
        <v/>
      </c>
      <c r="G26" s="29" t="str">
        <f>IF(A26="","",IF(VLOOKUP(A26,[1]令和3年度契約状況調査票!$E:$AR,12,FALSE)="②一般競争入札（総合評価方式）","一般競争入札"&amp;CHAR(10)&amp;"（総合評価方式）","一般競争入札"))</f>
        <v/>
      </c>
      <c r="H26" s="30" t="str">
        <f>IF(A26="","",IF(VLOOKUP(A26,[1]令和3年度契約状況調査票!$E:$AR,14,FALSE)="他官署で調達手続きを実施のため","他官署で調達手続きを実施のため",IF(VLOOKUP(A26,[1]令和3年度契約状況調査票!$E:$AR,21,FALSE)="②同種の他の契約の予定価格を類推されるおそれがあるため公表しない","同種の他の契約の予定価格を類推されるおそれがあるため公表しない",IF(VLOOKUP(A26,[1]令和3年度契約状況調査票!$E:$AR,21,FALSE)="－","－",IF(VLOOKUP(A26,[1]令和3年度契約状況調査票!$E:$AR,7,FALSE)&lt;&gt;"",TEXT(VLOOKUP(A26,[1]令和3年度契約状況調査票!$E:$AR,14,FALSE),"#,##0円")&amp;CHAR(10)&amp;"(A)",VLOOKUP(A26,[1]令和3年度契約状況調査票!$E:$AR,14,FALSE))))))</f>
        <v/>
      </c>
      <c r="I26" s="30" t="str">
        <f>IF(A26="","",VLOOKUP(A26,[1]令和3年度契約状況調査票!$E:$AR,15,FALSE))</f>
        <v/>
      </c>
      <c r="J26" s="31" t="str">
        <f>IF(A26="","",IF(VLOOKUP(A26,[1]令和3年度契約状況調査票!$E:$AR,14,FALSE)="他官署で調達手続きを実施のため","－",IF(VLOOKUP(A26,[1]令和3年度契約状況調査票!$E:$AR,21,FALSE)="②同種の他の契約の予定価格を類推されるおそれがあるため公表しない","－",IF(VLOOKUP(A26,[1]令和3年度契約状況調査票!$E:$AR,21,FALSE)="－","－",IF(VLOOKUP(A26,[1]令和3年度契約状況調査票!$E:$AR,7,FALSE)&lt;&gt;"",TEXT(VLOOKUP(A26,[1]令和3年度契約状況調査票!$E:$AR,17,FALSE),"#.0%")&amp;CHAR(10)&amp;"(B/A×100)",VLOOKUP(A26,[1]令和3年度契約状況調査票!$E:$AR,17,FALSE))))))</f>
        <v/>
      </c>
      <c r="K26" s="32" t="str">
        <f>IF(A26="","",IF(VLOOKUP(A26,[1]令和3年度契約状況調査票!$E:$AR,27,FALSE)="①公益社団法人","公社",IF(VLOOKUP(A26,[1]令和3年度契約状況調査票!$E:$AR,27,FALSE)="②公益財団法人","公財","")))</f>
        <v/>
      </c>
      <c r="L26" s="32" t="str">
        <f>IF(A26="","",VLOOKUP(A26,[1]令和3年度契約状況調査票!$E:$AR,28,FALSE))</f>
        <v/>
      </c>
      <c r="M26" s="33" t="str">
        <f>IF(A26="","",IF(VLOOKUP(A26,[1]令和3年度契約状況調査票!$E:$AR,28,FALSE)="国所管",VLOOKUP(A26,[1]令和3年度契約状況調査票!$E:$AR,22,FALSE),""))</f>
        <v/>
      </c>
      <c r="N26" s="34" t="str">
        <f>IF(A26="","",IF(AND(P26="○",O26="分担契約/単価契約"),"単価契約"&amp;CHAR(10)&amp;"予定調達総額 "&amp;TEXT(VLOOKUP(A26,[1]令和3年度契約状況調査票!$E:$AR,16,FALSE),"#,##0円")&amp;"(B)"&amp;CHAR(10)&amp;"分担契約"&amp;CHAR(10)&amp;VLOOKUP(A26,[1]令和3年度契約状況調査票!$E:$AR,32,FALSE),IF(AND(P26="○",O26="分担契約"),"分担契約"&amp;CHAR(10)&amp;"契約総額 "&amp;TEXT(VLOOKUP(A26,[1]令和3年度契約状況調査票!$E:$AR,16,FALSE),"#,##0円")&amp;"(B)"&amp;CHAR(10)&amp;VLOOKUP(A26,[1]令和3年度契約状況調査票!$E:$AR,32,FALSE),(IF(O26="分担契約/単価契約","単価契約"&amp;CHAR(10)&amp;"予定調達総額 "&amp;TEXT(VLOOKUP(A26,[1]令和3年度契約状況調査票!$E:$AR,16,FALSE),"#,##0円")&amp;CHAR(10)&amp;"分担契約"&amp;CHAR(10)&amp;VLOOKUP(A26,[1]令和3年度契約状況調査票!$E:$AR,32,FALSE),IF(O26="分担契約","分担契約"&amp;CHAR(10)&amp;"契約総額 "&amp;TEXT(VLOOKUP(A26,[1]令和3年度契約状況調査票!$E:$AR,16,FALSE),"#,##0円")&amp;CHAR(10)&amp;VLOOKUP(A26,[1]令和3年度契約状況調査票!$E:$AR,32,FALSE),IF(O26="単価契約","単価契約"&amp;CHAR(10)&amp;"予定調達総額 "&amp;TEXT(VLOOKUP(A26,[1]令和3年度契約状況調査票!$E:$AR,16,FALSE),"#,##0円")&amp;CHAR(10)&amp;VLOOKUP(A26,[1]令和3年度契約状況調査票!$E:$AR,32,FALSE),VLOOKUP(A26,[1]令和3年度契約状況調査票!$E:$AR,32,FALSE))))))))</f>
        <v/>
      </c>
      <c r="O26" s="23" t="str">
        <f>IF(A26="","",VLOOKUP(A26,[1]令和3年度契約状況調査票!$E:$BY,53,FALSE))</f>
        <v/>
      </c>
      <c r="P26" s="23" t="str">
        <f>IF(A26="","",IF(VLOOKUP(A26,[1]令和3年度契約状況調査票!$E:$AR,14,FALSE)="他官署で調達手続きを実施のため","×",IF(VLOOKUP(A26,[1]令和3年度契約状況調査票!$E:$AR,21,FALSE)="②同種の他の契約の予定価格を類推されるおそれがあるため公表しない","×","○")))</f>
        <v/>
      </c>
    </row>
    <row r="27" spans="1:16" s="23" customFormat="1" ht="60" customHeight="1" x14ac:dyDescent="0.15">
      <c r="A27" s="24" t="str">
        <f>IF(MAX([1]令和3年度契約状況調査票!E24:E269)&gt;=ROW()-5,ROW()-5,"")</f>
        <v/>
      </c>
      <c r="B27" s="25" t="str">
        <f>IF(A27="","",VLOOKUP(A27,[1]令和3年度契約状況調査票!$E:$AR,5,FALSE))</f>
        <v/>
      </c>
      <c r="C27" s="26" t="str">
        <f>IF(A27="","",VLOOKUP(A27,[1]令和3年度契約状況調査票!$E:$AR,6,FALSE))</f>
        <v/>
      </c>
      <c r="D27" s="27" t="str">
        <f>IF(A27="","",VLOOKUP(A27,[1]令和3年度契約状況調査票!$E:$AR,9,FALSE))</f>
        <v/>
      </c>
      <c r="E27" s="25" t="str">
        <f>IF(A27="","",VLOOKUP(A27,[1]令和3年度契約状況調査票!$E:$AR,10,FALSE))</f>
        <v/>
      </c>
      <c r="F27" s="28" t="str">
        <f>IF(A27="","",VLOOKUP(A27,[1]令和3年度契約状況調査票!$E:$AR,11,FALSE))</f>
        <v/>
      </c>
      <c r="G27" s="29" t="str">
        <f>IF(A27="","",IF(VLOOKUP(A27,[1]令和3年度契約状況調査票!$E:$AR,12,FALSE)="②一般競争入札（総合評価方式）","一般競争入札"&amp;CHAR(10)&amp;"（総合評価方式）","一般競争入札"))</f>
        <v/>
      </c>
      <c r="H27" s="30" t="str">
        <f>IF(A27="","",IF(VLOOKUP(A27,[1]令和3年度契約状況調査票!$E:$AR,14,FALSE)="他官署で調達手続きを実施のため","他官署で調達手続きを実施のため",IF(VLOOKUP(A27,[1]令和3年度契約状況調査票!$E:$AR,21,FALSE)="②同種の他の契約の予定価格を類推されるおそれがあるため公表しない","同種の他の契約の予定価格を類推されるおそれがあるため公表しない",IF(VLOOKUP(A27,[1]令和3年度契約状況調査票!$E:$AR,21,FALSE)="－","－",IF(VLOOKUP(A27,[1]令和3年度契約状況調査票!$E:$AR,7,FALSE)&lt;&gt;"",TEXT(VLOOKUP(A27,[1]令和3年度契約状況調査票!$E:$AR,14,FALSE),"#,##0円")&amp;CHAR(10)&amp;"(A)",VLOOKUP(A27,[1]令和3年度契約状況調査票!$E:$AR,14,FALSE))))))</f>
        <v/>
      </c>
      <c r="I27" s="30" t="str">
        <f>IF(A27="","",VLOOKUP(A27,[1]令和3年度契約状況調査票!$E:$AR,15,FALSE))</f>
        <v/>
      </c>
      <c r="J27" s="31" t="str">
        <f>IF(A27="","",IF(VLOOKUP(A27,[1]令和3年度契約状況調査票!$E:$AR,14,FALSE)="他官署で調達手続きを実施のため","－",IF(VLOOKUP(A27,[1]令和3年度契約状況調査票!$E:$AR,21,FALSE)="②同種の他の契約の予定価格を類推されるおそれがあるため公表しない","－",IF(VLOOKUP(A27,[1]令和3年度契約状況調査票!$E:$AR,21,FALSE)="－","－",IF(VLOOKUP(A27,[1]令和3年度契約状況調査票!$E:$AR,7,FALSE)&lt;&gt;"",TEXT(VLOOKUP(A27,[1]令和3年度契約状況調査票!$E:$AR,17,FALSE),"#.0%")&amp;CHAR(10)&amp;"(B/A×100)",VLOOKUP(A27,[1]令和3年度契約状況調査票!$E:$AR,17,FALSE))))))</f>
        <v/>
      </c>
      <c r="K27" s="32" t="str">
        <f>IF(A27="","",IF(VLOOKUP(A27,[1]令和3年度契約状況調査票!$E:$AR,27,FALSE)="①公益社団法人","公社",IF(VLOOKUP(A27,[1]令和3年度契約状況調査票!$E:$AR,27,FALSE)="②公益財団法人","公財","")))</f>
        <v/>
      </c>
      <c r="L27" s="32" t="str">
        <f>IF(A27="","",VLOOKUP(A27,[1]令和3年度契約状況調査票!$E:$AR,28,FALSE))</f>
        <v/>
      </c>
      <c r="M27" s="33" t="str">
        <f>IF(A27="","",IF(VLOOKUP(A27,[1]令和3年度契約状況調査票!$E:$AR,28,FALSE)="国所管",VLOOKUP(A27,[1]令和3年度契約状況調査票!$E:$AR,22,FALSE),""))</f>
        <v/>
      </c>
      <c r="N27" s="34" t="str">
        <f>IF(A27="","",IF(AND(P27="○",O27="分担契約/単価契約"),"単価契約"&amp;CHAR(10)&amp;"予定調達総額 "&amp;TEXT(VLOOKUP(A27,[1]令和3年度契約状況調査票!$E:$AR,16,FALSE),"#,##0円")&amp;"(B)"&amp;CHAR(10)&amp;"分担契約"&amp;CHAR(10)&amp;VLOOKUP(A27,[1]令和3年度契約状況調査票!$E:$AR,32,FALSE),IF(AND(P27="○",O27="分担契約"),"分担契約"&amp;CHAR(10)&amp;"契約総額 "&amp;TEXT(VLOOKUP(A27,[1]令和3年度契約状況調査票!$E:$AR,16,FALSE),"#,##0円")&amp;"(B)"&amp;CHAR(10)&amp;VLOOKUP(A27,[1]令和3年度契約状況調査票!$E:$AR,32,FALSE),(IF(O27="分担契約/単価契約","単価契約"&amp;CHAR(10)&amp;"予定調達総額 "&amp;TEXT(VLOOKUP(A27,[1]令和3年度契約状況調査票!$E:$AR,16,FALSE),"#,##0円")&amp;CHAR(10)&amp;"分担契約"&amp;CHAR(10)&amp;VLOOKUP(A27,[1]令和3年度契約状況調査票!$E:$AR,32,FALSE),IF(O27="分担契約","分担契約"&amp;CHAR(10)&amp;"契約総額 "&amp;TEXT(VLOOKUP(A27,[1]令和3年度契約状況調査票!$E:$AR,16,FALSE),"#,##0円")&amp;CHAR(10)&amp;VLOOKUP(A27,[1]令和3年度契約状況調査票!$E:$AR,32,FALSE),IF(O27="単価契約","単価契約"&amp;CHAR(10)&amp;"予定調達総額 "&amp;TEXT(VLOOKUP(A27,[1]令和3年度契約状況調査票!$E:$AR,16,FALSE),"#,##0円")&amp;CHAR(10)&amp;VLOOKUP(A27,[1]令和3年度契約状況調査票!$E:$AR,32,FALSE),VLOOKUP(A27,[1]令和3年度契約状況調査票!$E:$AR,32,FALSE))))))))</f>
        <v/>
      </c>
      <c r="O27" s="23" t="str">
        <f>IF(A27="","",VLOOKUP(A27,[1]令和3年度契約状況調査票!$E:$BY,53,FALSE))</f>
        <v/>
      </c>
      <c r="P27" s="23" t="str">
        <f>IF(A27="","",IF(VLOOKUP(A27,[1]令和3年度契約状況調査票!$E:$AR,14,FALSE)="他官署で調達手続きを実施のため","×",IF(VLOOKUP(A27,[1]令和3年度契約状況調査票!$E:$AR,21,FALSE)="②同種の他の契約の予定価格を類推されるおそれがあるため公表しない","×","○")))</f>
        <v/>
      </c>
    </row>
    <row r="28" spans="1:16" s="23" customFormat="1" ht="60" customHeight="1" x14ac:dyDescent="0.15">
      <c r="A28" s="24" t="str">
        <f>IF(MAX([1]令和3年度契約状況調査票!E25:E270)&gt;=ROW()-5,ROW()-5,"")</f>
        <v/>
      </c>
      <c r="B28" s="25" t="str">
        <f>IF(A28="","",VLOOKUP(A28,[1]令和3年度契約状況調査票!$E:$AR,5,FALSE))</f>
        <v/>
      </c>
      <c r="C28" s="26" t="str">
        <f>IF(A28="","",VLOOKUP(A28,[1]令和3年度契約状況調査票!$E:$AR,6,FALSE))</f>
        <v/>
      </c>
      <c r="D28" s="27" t="str">
        <f>IF(A28="","",VLOOKUP(A28,[1]令和3年度契約状況調査票!$E:$AR,9,FALSE))</f>
        <v/>
      </c>
      <c r="E28" s="25" t="str">
        <f>IF(A28="","",VLOOKUP(A28,[1]令和3年度契約状況調査票!$E:$AR,10,FALSE))</f>
        <v/>
      </c>
      <c r="F28" s="28" t="str">
        <f>IF(A28="","",VLOOKUP(A28,[1]令和3年度契約状況調査票!$E:$AR,11,FALSE))</f>
        <v/>
      </c>
      <c r="G28" s="29" t="str">
        <f>IF(A28="","",IF(VLOOKUP(A28,[1]令和3年度契約状況調査票!$E:$AR,12,FALSE)="②一般競争入札（総合評価方式）","一般競争入札"&amp;CHAR(10)&amp;"（総合評価方式）","一般競争入札"))</f>
        <v/>
      </c>
      <c r="H28" s="30" t="str">
        <f>IF(A28="","",IF(VLOOKUP(A28,[1]令和3年度契約状況調査票!$E:$AR,14,FALSE)="他官署で調達手続きを実施のため","他官署で調達手続きを実施のため",IF(VLOOKUP(A28,[1]令和3年度契約状況調査票!$E:$AR,21,FALSE)="②同種の他の契約の予定価格を類推されるおそれがあるため公表しない","同種の他の契約の予定価格を類推されるおそれがあるため公表しない",IF(VLOOKUP(A28,[1]令和3年度契約状況調査票!$E:$AR,21,FALSE)="－","－",IF(VLOOKUP(A28,[1]令和3年度契約状況調査票!$E:$AR,7,FALSE)&lt;&gt;"",TEXT(VLOOKUP(A28,[1]令和3年度契約状況調査票!$E:$AR,14,FALSE),"#,##0円")&amp;CHAR(10)&amp;"(A)",VLOOKUP(A28,[1]令和3年度契約状況調査票!$E:$AR,14,FALSE))))))</f>
        <v/>
      </c>
      <c r="I28" s="30" t="str">
        <f>IF(A28="","",VLOOKUP(A28,[1]令和3年度契約状況調査票!$E:$AR,15,FALSE))</f>
        <v/>
      </c>
      <c r="J28" s="31" t="str">
        <f>IF(A28="","",IF(VLOOKUP(A28,[1]令和3年度契約状況調査票!$E:$AR,14,FALSE)="他官署で調達手続きを実施のため","－",IF(VLOOKUP(A28,[1]令和3年度契約状況調査票!$E:$AR,21,FALSE)="②同種の他の契約の予定価格を類推されるおそれがあるため公表しない","－",IF(VLOOKUP(A28,[1]令和3年度契約状況調査票!$E:$AR,21,FALSE)="－","－",IF(VLOOKUP(A28,[1]令和3年度契約状況調査票!$E:$AR,7,FALSE)&lt;&gt;"",TEXT(VLOOKUP(A28,[1]令和3年度契約状況調査票!$E:$AR,17,FALSE),"#.0%")&amp;CHAR(10)&amp;"(B/A×100)",VLOOKUP(A28,[1]令和3年度契約状況調査票!$E:$AR,17,FALSE))))))</f>
        <v/>
      </c>
      <c r="K28" s="32" t="str">
        <f>IF(A28="","",IF(VLOOKUP(A28,[1]令和3年度契約状況調査票!$E:$AR,27,FALSE)="①公益社団法人","公社",IF(VLOOKUP(A28,[1]令和3年度契約状況調査票!$E:$AR,27,FALSE)="②公益財団法人","公財","")))</f>
        <v/>
      </c>
      <c r="L28" s="32" t="str">
        <f>IF(A28="","",VLOOKUP(A28,[1]令和3年度契約状況調査票!$E:$AR,28,FALSE))</f>
        <v/>
      </c>
      <c r="M28" s="33" t="str">
        <f>IF(A28="","",IF(VLOOKUP(A28,[1]令和3年度契約状況調査票!$E:$AR,28,FALSE)="国所管",VLOOKUP(A28,[1]令和3年度契約状況調査票!$E:$AR,22,FALSE),""))</f>
        <v/>
      </c>
      <c r="N28" s="34" t="str">
        <f>IF(A28="","",IF(AND(P28="○",O28="分担契約/単価契約"),"単価契約"&amp;CHAR(10)&amp;"予定調達総額 "&amp;TEXT(VLOOKUP(A28,[1]令和3年度契約状況調査票!$E:$AR,16,FALSE),"#,##0円")&amp;"(B)"&amp;CHAR(10)&amp;"分担契約"&amp;CHAR(10)&amp;VLOOKUP(A28,[1]令和3年度契約状況調査票!$E:$AR,32,FALSE),IF(AND(P28="○",O28="分担契約"),"分担契約"&amp;CHAR(10)&amp;"契約総額 "&amp;TEXT(VLOOKUP(A28,[1]令和3年度契約状況調査票!$E:$AR,16,FALSE),"#,##0円")&amp;"(B)"&amp;CHAR(10)&amp;VLOOKUP(A28,[1]令和3年度契約状況調査票!$E:$AR,32,FALSE),(IF(O28="分担契約/単価契約","単価契約"&amp;CHAR(10)&amp;"予定調達総額 "&amp;TEXT(VLOOKUP(A28,[1]令和3年度契約状況調査票!$E:$AR,16,FALSE),"#,##0円")&amp;CHAR(10)&amp;"分担契約"&amp;CHAR(10)&amp;VLOOKUP(A28,[1]令和3年度契約状況調査票!$E:$AR,32,FALSE),IF(O28="分担契約","分担契約"&amp;CHAR(10)&amp;"契約総額 "&amp;TEXT(VLOOKUP(A28,[1]令和3年度契約状況調査票!$E:$AR,16,FALSE),"#,##0円")&amp;CHAR(10)&amp;VLOOKUP(A28,[1]令和3年度契約状況調査票!$E:$AR,32,FALSE),IF(O28="単価契約","単価契約"&amp;CHAR(10)&amp;"予定調達総額 "&amp;TEXT(VLOOKUP(A28,[1]令和3年度契約状況調査票!$E:$AR,16,FALSE),"#,##0円")&amp;CHAR(10)&amp;VLOOKUP(A28,[1]令和3年度契約状況調査票!$E:$AR,32,FALSE),VLOOKUP(A28,[1]令和3年度契約状況調査票!$E:$AR,32,FALSE))))))))</f>
        <v/>
      </c>
      <c r="O28" s="23" t="str">
        <f>IF(A28="","",VLOOKUP(A28,[1]令和3年度契約状況調査票!$E:$BY,53,FALSE))</f>
        <v/>
      </c>
      <c r="P28" s="23" t="str">
        <f>IF(A28="","",IF(VLOOKUP(A28,[1]令和3年度契約状況調査票!$E:$AR,14,FALSE)="他官署で調達手続きを実施のため","×",IF(VLOOKUP(A28,[1]令和3年度契約状況調査票!$E:$AR,21,FALSE)="②同種の他の契約の予定価格を類推されるおそれがあるため公表しない","×","○")))</f>
        <v/>
      </c>
    </row>
    <row r="29" spans="1:16" s="23" customFormat="1" ht="60" customHeight="1" x14ac:dyDescent="0.15">
      <c r="A29" s="24" t="str">
        <f>IF(MAX([1]令和3年度契約状況調査票!E26:E271)&gt;=ROW()-5,ROW()-5,"")</f>
        <v/>
      </c>
      <c r="B29" s="25" t="str">
        <f>IF(A29="","",VLOOKUP(A29,[1]令和3年度契約状況調査票!$E:$AR,5,FALSE))</f>
        <v/>
      </c>
      <c r="C29" s="26" t="str">
        <f>IF(A29="","",VLOOKUP(A29,[1]令和3年度契約状況調査票!$E:$AR,6,FALSE))</f>
        <v/>
      </c>
      <c r="D29" s="27" t="str">
        <f>IF(A29="","",VLOOKUP(A29,[1]令和3年度契約状況調査票!$E:$AR,9,FALSE))</f>
        <v/>
      </c>
      <c r="E29" s="25" t="str">
        <f>IF(A29="","",VLOOKUP(A29,[1]令和3年度契約状況調査票!$E:$AR,10,FALSE))</f>
        <v/>
      </c>
      <c r="F29" s="28" t="str">
        <f>IF(A29="","",VLOOKUP(A29,[1]令和3年度契約状況調査票!$E:$AR,11,FALSE))</f>
        <v/>
      </c>
      <c r="G29" s="29" t="str">
        <f>IF(A29="","",IF(VLOOKUP(A29,[1]令和3年度契約状況調査票!$E:$AR,12,FALSE)="②一般競争入札（総合評価方式）","一般競争入札"&amp;CHAR(10)&amp;"（総合評価方式）","一般競争入札"))</f>
        <v/>
      </c>
      <c r="H29" s="30" t="str">
        <f>IF(A29="","",IF(VLOOKUP(A29,[1]令和3年度契約状況調査票!$E:$AR,14,FALSE)="他官署で調達手続きを実施のため","他官署で調達手続きを実施のため",IF(VLOOKUP(A29,[1]令和3年度契約状況調査票!$E:$AR,21,FALSE)="②同種の他の契約の予定価格を類推されるおそれがあるため公表しない","同種の他の契約の予定価格を類推されるおそれがあるため公表しない",IF(VLOOKUP(A29,[1]令和3年度契約状況調査票!$E:$AR,21,FALSE)="－","－",IF(VLOOKUP(A29,[1]令和3年度契約状況調査票!$E:$AR,7,FALSE)&lt;&gt;"",TEXT(VLOOKUP(A29,[1]令和3年度契約状況調査票!$E:$AR,14,FALSE),"#,##0円")&amp;CHAR(10)&amp;"(A)",VLOOKUP(A29,[1]令和3年度契約状況調査票!$E:$AR,14,FALSE))))))</f>
        <v/>
      </c>
      <c r="I29" s="30" t="str">
        <f>IF(A29="","",VLOOKUP(A29,[1]令和3年度契約状況調査票!$E:$AR,15,FALSE))</f>
        <v/>
      </c>
      <c r="J29" s="31" t="str">
        <f>IF(A29="","",IF(VLOOKUP(A29,[1]令和3年度契約状況調査票!$E:$AR,14,FALSE)="他官署で調達手続きを実施のため","－",IF(VLOOKUP(A29,[1]令和3年度契約状況調査票!$E:$AR,21,FALSE)="②同種の他の契約の予定価格を類推されるおそれがあるため公表しない","－",IF(VLOOKUP(A29,[1]令和3年度契約状況調査票!$E:$AR,21,FALSE)="－","－",IF(VLOOKUP(A29,[1]令和3年度契約状況調査票!$E:$AR,7,FALSE)&lt;&gt;"",TEXT(VLOOKUP(A29,[1]令和3年度契約状況調査票!$E:$AR,17,FALSE),"#.0%")&amp;CHAR(10)&amp;"(B/A×100)",VLOOKUP(A29,[1]令和3年度契約状況調査票!$E:$AR,17,FALSE))))))</f>
        <v/>
      </c>
      <c r="K29" s="32" t="str">
        <f>IF(A29="","",IF(VLOOKUP(A29,[1]令和3年度契約状況調査票!$E:$AR,27,FALSE)="①公益社団法人","公社",IF(VLOOKUP(A29,[1]令和3年度契約状況調査票!$E:$AR,27,FALSE)="②公益財団法人","公財","")))</f>
        <v/>
      </c>
      <c r="L29" s="32" t="str">
        <f>IF(A29="","",VLOOKUP(A29,[1]令和3年度契約状況調査票!$E:$AR,28,FALSE))</f>
        <v/>
      </c>
      <c r="M29" s="33" t="str">
        <f>IF(A29="","",IF(VLOOKUP(A29,[1]令和3年度契約状況調査票!$E:$AR,28,FALSE)="国所管",VLOOKUP(A29,[1]令和3年度契約状況調査票!$E:$AR,22,FALSE),""))</f>
        <v/>
      </c>
      <c r="N29" s="34" t="str">
        <f>IF(A29="","",IF(AND(P29="○",O29="分担契約/単価契約"),"単価契約"&amp;CHAR(10)&amp;"予定調達総額 "&amp;TEXT(VLOOKUP(A29,[1]令和3年度契約状況調査票!$E:$AR,16,FALSE),"#,##0円")&amp;"(B)"&amp;CHAR(10)&amp;"分担契約"&amp;CHAR(10)&amp;VLOOKUP(A29,[1]令和3年度契約状況調査票!$E:$AR,32,FALSE),IF(AND(P29="○",O29="分担契約"),"分担契約"&amp;CHAR(10)&amp;"契約総額 "&amp;TEXT(VLOOKUP(A29,[1]令和3年度契約状況調査票!$E:$AR,16,FALSE),"#,##0円")&amp;"(B)"&amp;CHAR(10)&amp;VLOOKUP(A29,[1]令和3年度契約状況調査票!$E:$AR,32,FALSE),(IF(O29="分担契約/単価契約","単価契約"&amp;CHAR(10)&amp;"予定調達総額 "&amp;TEXT(VLOOKUP(A29,[1]令和3年度契約状況調査票!$E:$AR,16,FALSE),"#,##0円")&amp;CHAR(10)&amp;"分担契約"&amp;CHAR(10)&amp;VLOOKUP(A29,[1]令和3年度契約状況調査票!$E:$AR,32,FALSE),IF(O29="分担契約","分担契約"&amp;CHAR(10)&amp;"契約総額 "&amp;TEXT(VLOOKUP(A29,[1]令和3年度契約状況調査票!$E:$AR,16,FALSE),"#,##0円")&amp;CHAR(10)&amp;VLOOKUP(A29,[1]令和3年度契約状況調査票!$E:$AR,32,FALSE),IF(O29="単価契約","単価契約"&amp;CHAR(10)&amp;"予定調達総額 "&amp;TEXT(VLOOKUP(A29,[1]令和3年度契約状況調査票!$E:$AR,16,FALSE),"#,##0円")&amp;CHAR(10)&amp;VLOOKUP(A29,[1]令和3年度契約状況調査票!$E:$AR,32,FALSE),VLOOKUP(A29,[1]令和3年度契約状況調査票!$E:$AR,32,FALSE))))))))</f>
        <v/>
      </c>
      <c r="O29" s="23" t="str">
        <f>IF(A29="","",VLOOKUP(A29,[1]令和3年度契約状況調査票!$E:$BY,53,FALSE))</f>
        <v/>
      </c>
      <c r="P29" s="23" t="str">
        <f>IF(A29="","",IF(VLOOKUP(A29,[1]令和3年度契約状況調査票!$E:$AR,14,FALSE)="他官署で調達手続きを実施のため","×",IF(VLOOKUP(A29,[1]令和3年度契約状況調査票!$E:$AR,21,FALSE)="②同種の他の契約の予定価格を類推されるおそれがあるため公表しない","×","○")))</f>
        <v/>
      </c>
    </row>
    <row r="30" spans="1:16" s="23" customFormat="1" ht="60" customHeight="1" x14ac:dyDescent="0.15">
      <c r="A30" s="24" t="str">
        <f>IF(MAX([1]令和3年度契約状況調査票!E27:E272)&gt;=ROW()-5,ROW()-5,"")</f>
        <v/>
      </c>
      <c r="B30" s="25" t="str">
        <f>IF(A30="","",VLOOKUP(A30,[1]令和3年度契約状況調査票!$E:$AR,5,FALSE))</f>
        <v/>
      </c>
      <c r="C30" s="26" t="str">
        <f>IF(A30="","",VLOOKUP(A30,[1]令和3年度契約状況調査票!$E:$AR,6,FALSE))</f>
        <v/>
      </c>
      <c r="D30" s="27" t="str">
        <f>IF(A30="","",VLOOKUP(A30,[1]令和3年度契約状況調査票!$E:$AR,9,FALSE))</f>
        <v/>
      </c>
      <c r="E30" s="25" t="str">
        <f>IF(A30="","",VLOOKUP(A30,[1]令和3年度契約状況調査票!$E:$AR,10,FALSE))</f>
        <v/>
      </c>
      <c r="F30" s="28" t="str">
        <f>IF(A30="","",VLOOKUP(A30,[1]令和3年度契約状況調査票!$E:$AR,11,FALSE))</f>
        <v/>
      </c>
      <c r="G30" s="29" t="str">
        <f>IF(A30="","",IF(VLOOKUP(A30,[1]令和3年度契約状況調査票!$E:$AR,12,FALSE)="②一般競争入札（総合評価方式）","一般競争入札"&amp;CHAR(10)&amp;"（総合評価方式）","一般競争入札"))</f>
        <v/>
      </c>
      <c r="H30" s="30" t="str">
        <f>IF(A30="","",IF(VLOOKUP(A30,[1]令和3年度契約状況調査票!$E:$AR,14,FALSE)="他官署で調達手続きを実施のため","他官署で調達手続きを実施のため",IF(VLOOKUP(A30,[1]令和3年度契約状況調査票!$E:$AR,21,FALSE)="②同種の他の契約の予定価格を類推されるおそれがあるため公表しない","同種の他の契約の予定価格を類推されるおそれがあるため公表しない",IF(VLOOKUP(A30,[1]令和3年度契約状況調査票!$E:$AR,21,FALSE)="－","－",IF(VLOOKUP(A30,[1]令和3年度契約状況調査票!$E:$AR,7,FALSE)&lt;&gt;"",TEXT(VLOOKUP(A30,[1]令和3年度契約状況調査票!$E:$AR,14,FALSE),"#,##0円")&amp;CHAR(10)&amp;"(A)",VLOOKUP(A30,[1]令和3年度契約状況調査票!$E:$AR,14,FALSE))))))</f>
        <v/>
      </c>
      <c r="I30" s="30" t="str">
        <f>IF(A30="","",VLOOKUP(A30,[1]令和3年度契約状況調査票!$E:$AR,15,FALSE))</f>
        <v/>
      </c>
      <c r="J30" s="31" t="str">
        <f>IF(A30="","",IF(VLOOKUP(A30,[1]令和3年度契約状況調査票!$E:$AR,14,FALSE)="他官署で調達手続きを実施のため","－",IF(VLOOKUP(A30,[1]令和3年度契約状況調査票!$E:$AR,21,FALSE)="②同種の他の契約の予定価格を類推されるおそれがあるため公表しない","－",IF(VLOOKUP(A30,[1]令和3年度契約状況調査票!$E:$AR,21,FALSE)="－","－",IF(VLOOKUP(A30,[1]令和3年度契約状況調査票!$E:$AR,7,FALSE)&lt;&gt;"",TEXT(VLOOKUP(A30,[1]令和3年度契約状況調査票!$E:$AR,17,FALSE),"#.0%")&amp;CHAR(10)&amp;"(B/A×100)",VLOOKUP(A30,[1]令和3年度契約状況調査票!$E:$AR,17,FALSE))))))</f>
        <v/>
      </c>
      <c r="K30" s="32" t="str">
        <f>IF(A30="","",IF(VLOOKUP(A30,[1]令和3年度契約状況調査票!$E:$AR,27,FALSE)="①公益社団法人","公社",IF(VLOOKUP(A30,[1]令和3年度契約状況調査票!$E:$AR,27,FALSE)="②公益財団法人","公財","")))</f>
        <v/>
      </c>
      <c r="L30" s="32" t="str">
        <f>IF(A30="","",VLOOKUP(A30,[1]令和3年度契約状況調査票!$E:$AR,28,FALSE))</f>
        <v/>
      </c>
      <c r="M30" s="33" t="str">
        <f>IF(A30="","",IF(VLOOKUP(A30,[1]令和3年度契約状況調査票!$E:$AR,28,FALSE)="国所管",VLOOKUP(A30,[1]令和3年度契約状況調査票!$E:$AR,22,FALSE),""))</f>
        <v/>
      </c>
      <c r="N30" s="34" t="str">
        <f>IF(A30="","",IF(AND(P30="○",O30="分担契約/単価契約"),"単価契約"&amp;CHAR(10)&amp;"予定調達総額 "&amp;TEXT(VLOOKUP(A30,[1]令和3年度契約状況調査票!$E:$AR,16,FALSE),"#,##0円")&amp;"(B)"&amp;CHAR(10)&amp;"分担契約"&amp;CHAR(10)&amp;VLOOKUP(A30,[1]令和3年度契約状況調査票!$E:$AR,32,FALSE),IF(AND(P30="○",O30="分担契約"),"分担契約"&amp;CHAR(10)&amp;"契約総額 "&amp;TEXT(VLOOKUP(A30,[1]令和3年度契約状況調査票!$E:$AR,16,FALSE),"#,##0円")&amp;"(B)"&amp;CHAR(10)&amp;VLOOKUP(A30,[1]令和3年度契約状況調査票!$E:$AR,32,FALSE),(IF(O30="分担契約/単価契約","単価契約"&amp;CHAR(10)&amp;"予定調達総額 "&amp;TEXT(VLOOKUP(A30,[1]令和3年度契約状況調査票!$E:$AR,16,FALSE),"#,##0円")&amp;CHAR(10)&amp;"分担契約"&amp;CHAR(10)&amp;VLOOKUP(A30,[1]令和3年度契約状況調査票!$E:$AR,32,FALSE),IF(O30="分担契約","分担契約"&amp;CHAR(10)&amp;"契約総額 "&amp;TEXT(VLOOKUP(A30,[1]令和3年度契約状況調査票!$E:$AR,16,FALSE),"#,##0円")&amp;CHAR(10)&amp;VLOOKUP(A30,[1]令和3年度契約状況調査票!$E:$AR,32,FALSE),IF(O30="単価契約","単価契約"&amp;CHAR(10)&amp;"予定調達総額 "&amp;TEXT(VLOOKUP(A30,[1]令和3年度契約状況調査票!$E:$AR,16,FALSE),"#,##0円")&amp;CHAR(10)&amp;VLOOKUP(A30,[1]令和3年度契約状況調査票!$E:$AR,32,FALSE),VLOOKUP(A30,[1]令和3年度契約状況調査票!$E:$AR,32,FALSE))))))))</f>
        <v/>
      </c>
      <c r="O30" s="23" t="str">
        <f>IF(A30="","",VLOOKUP(A30,[1]令和3年度契約状況調査票!$E:$BY,53,FALSE))</f>
        <v/>
      </c>
      <c r="P30" s="23" t="str">
        <f>IF(A30="","",IF(VLOOKUP(A30,[1]令和3年度契約状況調査票!$E:$AR,14,FALSE)="他官署で調達手続きを実施のため","×",IF(VLOOKUP(A30,[1]令和3年度契約状況調査票!$E:$AR,21,FALSE)="②同種の他の契約の予定価格を類推されるおそれがあるため公表しない","×","○")))</f>
        <v/>
      </c>
    </row>
    <row r="31" spans="1:16" s="23" customFormat="1" ht="60" customHeight="1" x14ac:dyDescent="0.15">
      <c r="A31" s="24" t="str">
        <f>IF(MAX([1]令和3年度契約状況調査票!E28:E273)&gt;=ROW()-5,ROW()-5,"")</f>
        <v/>
      </c>
      <c r="B31" s="25" t="str">
        <f>IF(A31="","",VLOOKUP(A31,[1]令和3年度契約状況調査票!$E:$AR,5,FALSE))</f>
        <v/>
      </c>
      <c r="C31" s="26" t="str">
        <f>IF(A31="","",VLOOKUP(A31,[1]令和3年度契約状況調査票!$E:$AR,6,FALSE))</f>
        <v/>
      </c>
      <c r="D31" s="27" t="str">
        <f>IF(A31="","",VLOOKUP(A31,[1]令和3年度契約状況調査票!$E:$AR,9,FALSE))</f>
        <v/>
      </c>
      <c r="E31" s="25" t="str">
        <f>IF(A31="","",VLOOKUP(A31,[1]令和3年度契約状況調査票!$E:$AR,10,FALSE))</f>
        <v/>
      </c>
      <c r="F31" s="28" t="str">
        <f>IF(A31="","",VLOOKUP(A31,[1]令和3年度契約状況調査票!$E:$AR,11,FALSE))</f>
        <v/>
      </c>
      <c r="G31" s="29" t="str">
        <f>IF(A31="","",IF(VLOOKUP(A31,[1]令和3年度契約状況調査票!$E:$AR,12,FALSE)="②一般競争入札（総合評価方式）","一般競争入札"&amp;CHAR(10)&amp;"（総合評価方式）","一般競争入札"))</f>
        <v/>
      </c>
      <c r="H31" s="30" t="str">
        <f>IF(A31="","",IF(VLOOKUP(A31,[1]令和3年度契約状況調査票!$E:$AR,14,FALSE)="他官署で調達手続きを実施のため","他官署で調達手続きを実施のため",IF(VLOOKUP(A31,[1]令和3年度契約状況調査票!$E:$AR,21,FALSE)="②同種の他の契約の予定価格を類推されるおそれがあるため公表しない","同種の他の契約の予定価格を類推されるおそれがあるため公表しない",IF(VLOOKUP(A31,[1]令和3年度契約状況調査票!$E:$AR,21,FALSE)="－","－",IF(VLOOKUP(A31,[1]令和3年度契約状況調査票!$E:$AR,7,FALSE)&lt;&gt;"",TEXT(VLOOKUP(A31,[1]令和3年度契約状況調査票!$E:$AR,14,FALSE),"#,##0円")&amp;CHAR(10)&amp;"(A)",VLOOKUP(A31,[1]令和3年度契約状況調査票!$E:$AR,14,FALSE))))))</f>
        <v/>
      </c>
      <c r="I31" s="30" t="str">
        <f>IF(A31="","",VLOOKUP(A31,[1]令和3年度契約状況調査票!$E:$AR,15,FALSE))</f>
        <v/>
      </c>
      <c r="J31" s="31" t="str">
        <f>IF(A31="","",IF(VLOOKUP(A31,[1]令和3年度契約状況調査票!$E:$AR,14,FALSE)="他官署で調達手続きを実施のため","－",IF(VLOOKUP(A31,[1]令和3年度契約状況調査票!$E:$AR,21,FALSE)="②同種の他の契約の予定価格を類推されるおそれがあるため公表しない","－",IF(VLOOKUP(A31,[1]令和3年度契約状況調査票!$E:$AR,21,FALSE)="－","－",IF(VLOOKUP(A31,[1]令和3年度契約状況調査票!$E:$AR,7,FALSE)&lt;&gt;"",TEXT(VLOOKUP(A31,[1]令和3年度契約状況調査票!$E:$AR,17,FALSE),"#.0%")&amp;CHAR(10)&amp;"(B/A×100)",VLOOKUP(A31,[1]令和3年度契約状況調査票!$E:$AR,17,FALSE))))))</f>
        <v/>
      </c>
      <c r="K31" s="32" t="str">
        <f>IF(A31="","",IF(VLOOKUP(A31,[1]令和3年度契約状況調査票!$E:$AR,27,FALSE)="①公益社団法人","公社",IF(VLOOKUP(A31,[1]令和3年度契約状況調査票!$E:$AR,27,FALSE)="②公益財団法人","公財","")))</f>
        <v/>
      </c>
      <c r="L31" s="32" t="str">
        <f>IF(A31="","",VLOOKUP(A31,[1]令和3年度契約状況調査票!$E:$AR,28,FALSE))</f>
        <v/>
      </c>
      <c r="M31" s="33" t="str">
        <f>IF(A31="","",IF(VLOOKUP(A31,[1]令和3年度契約状況調査票!$E:$AR,28,FALSE)="国所管",VLOOKUP(A31,[1]令和3年度契約状況調査票!$E:$AR,22,FALSE),""))</f>
        <v/>
      </c>
      <c r="N31" s="34" t="str">
        <f>IF(A31="","",IF(AND(P31="○",O31="分担契約/単価契約"),"単価契約"&amp;CHAR(10)&amp;"予定調達総額 "&amp;TEXT(VLOOKUP(A31,[1]令和3年度契約状況調査票!$E:$AR,16,FALSE),"#,##0円")&amp;"(B)"&amp;CHAR(10)&amp;"分担契約"&amp;CHAR(10)&amp;VLOOKUP(A31,[1]令和3年度契約状況調査票!$E:$AR,32,FALSE),IF(AND(P31="○",O31="分担契約"),"分担契約"&amp;CHAR(10)&amp;"契約総額 "&amp;TEXT(VLOOKUP(A31,[1]令和3年度契約状況調査票!$E:$AR,16,FALSE),"#,##0円")&amp;"(B)"&amp;CHAR(10)&amp;VLOOKUP(A31,[1]令和3年度契約状況調査票!$E:$AR,32,FALSE),(IF(O31="分担契約/単価契約","単価契約"&amp;CHAR(10)&amp;"予定調達総額 "&amp;TEXT(VLOOKUP(A31,[1]令和3年度契約状況調査票!$E:$AR,16,FALSE),"#,##0円")&amp;CHAR(10)&amp;"分担契約"&amp;CHAR(10)&amp;VLOOKUP(A31,[1]令和3年度契約状況調査票!$E:$AR,32,FALSE),IF(O31="分担契約","分担契約"&amp;CHAR(10)&amp;"契約総額 "&amp;TEXT(VLOOKUP(A31,[1]令和3年度契約状況調査票!$E:$AR,16,FALSE),"#,##0円")&amp;CHAR(10)&amp;VLOOKUP(A31,[1]令和3年度契約状況調査票!$E:$AR,32,FALSE),IF(O31="単価契約","単価契約"&amp;CHAR(10)&amp;"予定調達総額 "&amp;TEXT(VLOOKUP(A31,[1]令和3年度契約状況調査票!$E:$AR,16,FALSE),"#,##0円")&amp;CHAR(10)&amp;VLOOKUP(A31,[1]令和3年度契約状況調査票!$E:$AR,32,FALSE),VLOOKUP(A31,[1]令和3年度契約状況調査票!$E:$AR,32,FALSE))))))))</f>
        <v/>
      </c>
      <c r="O31" s="23" t="str">
        <f>IF(A31="","",VLOOKUP(A31,[1]令和3年度契約状況調査票!$E:$BY,53,FALSE))</f>
        <v/>
      </c>
      <c r="P31" s="23" t="str">
        <f>IF(A31="","",IF(VLOOKUP(A31,[1]令和3年度契約状況調査票!$E:$AR,14,FALSE)="他官署で調達手続きを実施のため","×",IF(VLOOKUP(A31,[1]令和3年度契約状況調査票!$E:$AR,21,FALSE)="②同種の他の契約の予定価格を類推されるおそれがあるため公表しない","×","○")))</f>
        <v/>
      </c>
    </row>
    <row r="32" spans="1:16" s="23" customFormat="1" ht="60" customHeight="1" x14ac:dyDescent="0.15">
      <c r="A32" s="24" t="str">
        <f>IF(MAX([1]令和3年度契約状況調査票!E29:E274)&gt;=ROW()-5,ROW()-5,"")</f>
        <v/>
      </c>
      <c r="B32" s="25" t="str">
        <f>IF(A32="","",VLOOKUP(A32,[1]令和3年度契約状況調査票!$E:$AR,5,FALSE))</f>
        <v/>
      </c>
      <c r="C32" s="26" t="str">
        <f>IF(A32="","",VLOOKUP(A32,[1]令和3年度契約状況調査票!$E:$AR,6,FALSE))</f>
        <v/>
      </c>
      <c r="D32" s="27" t="str">
        <f>IF(A32="","",VLOOKUP(A32,[1]令和3年度契約状況調査票!$E:$AR,9,FALSE))</f>
        <v/>
      </c>
      <c r="E32" s="25" t="str">
        <f>IF(A32="","",VLOOKUP(A32,[1]令和3年度契約状況調査票!$E:$AR,10,FALSE))</f>
        <v/>
      </c>
      <c r="F32" s="28" t="str">
        <f>IF(A32="","",VLOOKUP(A32,[1]令和3年度契約状況調査票!$E:$AR,11,FALSE))</f>
        <v/>
      </c>
      <c r="G32" s="29" t="str">
        <f>IF(A32="","",IF(VLOOKUP(A32,[1]令和3年度契約状況調査票!$E:$AR,12,FALSE)="②一般競争入札（総合評価方式）","一般競争入札"&amp;CHAR(10)&amp;"（総合評価方式）","一般競争入札"))</f>
        <v/>
      </c>
      <c r="H32" s="30" t="str">
        <f>IF(A32="","",IF(VLOOKUP(A32,[1]令和3年度契約状況調査票!$E:$AR,14,FALSE)="他官署で調達手続きを実施のため","他官署で調達手続きを実施のため",IF(VLOOKUP(A32,[1]令和3年度契約状況調査票!$E:$AR,21,FALSE)="②同種の他の契約の予定価格を類推されるおそれがあるため公表しない","同種の他の契約の予定価格を類推されるおそれがあるため公表しない",IF(VLOOKUP(A32,[1]令和3年度契約状況調査票!$E:$AR,21,FALSE)="－","－",IF(VLOOKUP(A32,[1]令和3年度契約状況調査票!$E:$AR,7,FALSE)&lt;&gt;"",TEXT(VLOOKUP(A32,[1]令和3年度契約状況調査票!$E:$AR,14,FALSE),"#,##0円")&amp;CHAR(10)&amp;"(A)",VLOOKUP(A32,[1]令和3年度契約状況調査票!$E:$AR,14,FALSE))))))</f>
        <v/>
      </c>
      <c r="I32" s="30" t="str">
        <f>IF(A32="","",VLOOKUP(A32,[1]令和3年度契約状況調査票!$E:$AR,15,FALSE))</f>
        <v/>
      </c>
      <c r="J32" s="31" t="str">
        <f>IF(A32="","",IF(VLOOKUP(A32,[1]令和3年度契約状況調査票!$E:$AR,14,FALSE)="他官署で調達手続きを実施のため","－",IF(VLOOKUP(A32,[1]令和3年度契約状況調査票!$E:$AR,21,FALSE)="②同種の他の契約の予定価格を類推されるおそれがあるため公表しない","－",IF(VLOOKUP(A32,[1]令和3年度契約状況調査票!$E:$AR,21,FALSE)="－","－",IF(VLOOKUP(A32,[1]令和3年度契約状況調査票!$E:$AR,7,FALSE)&lt;&gt;"",TEXT(VLOOKUP(A32,[1]令和3年度契約状況調査票!$E:$AR,17,FALSE),"#.0%")&amp;CHAR(10)&amp;"(B/A×100)",VLOOKUP(A32,[1]令和3年度契約状況調査票!$E:$AR,17,FALSE))))))</f>
        <v/>
      </c>
      <c r="K32" s="32" t="str">
        <f>IF(A32="","",IF(VLOOKUP(A32,[1]令和3年度契約状況調査票!$E:$AR,27,FALSE)="①公益社団法人","公社",IF(VLOOKUP(A32,[1]令和3年度契約状況調査票!$E:$AR,27,FALSE)="②公益財団法人","公財","")))</f>
        <v/>
      </c>
      <c r="L32" s="32" t="str">
        <f>IF(A32="","",VLOOKUP(A32,[1]令和3年度契約状況調査票!$E:$AR,28,FALSE))</f>
        <v/>
      </c>
      <c r="M32" s="33" t="str">
        <f>IF(A32="","",IF(VLOOKUP(A32,[1]令和3年度契約状況調査票!$E:$AR,28,FALSE)="国所管",VLOOKUP(A32,[1]令和3年度契約状況調査票!$E:$AR,22,FALSE),""))</f>
        <v/>
      </c>
      <c r="N32" s="34" t="str">
        <f>IF(A32="","",IF(AND(P32="○",O32="分担契約/単価契約"),"単価契約"&amp;CHAR(10)&amp;"予定調達総額 "&amp;TEXT(VLOOKUP(A32,[1]令和3年度契約状況調査票!$E:$AR,16,FALSE),"#,##0円")&amp;"(B)"&amp;CHAR(10)&amp;"分担契約"&amp;CHAR(10)&amp;VLOOKUP(A32,[1]令和3年度契約状況調査票!$E:$AR,32,FALSE),IF(AND(P32="○",O32="分担契約"),"分担契約"&amp;CHAR(10)&amp;"契約総額 "&amp;TEXT(VLOOKUP(A32,[1]令和3年度契約状況調査票!$E:$AR,16,FALSE),"#,##0円")&amp;"(B)"&amp;CHAR(10)&amp;VLOOKUP(A32,[1]令和3年度契約状況調査票!$E:$AR,32,FALSE),(IF(O32="分担契約/単価契約","単価契約"&amp;CHAR(10)&amp;"予定調達総額 "&amp;TEXT(VLOOKUP(A32,[1]令和3年度契約状況調査票!$E:$AR,16,FALSE),"#,##0円")&amp;CHAR(10)&amp;"分担契約"&amp;CHAR(10)&amp;VLOOKUP(A32,[1]令和3年度契約状況調査票!$E:$AR,32,FALSE),IF(O32="分担契約","分担契約"&amp;CHAR(10)&amp;"契約総額 "&amp;TEXT(VLOOKUP(A32,[1]令和3年度契約状況調査票!$E:$AR,16,FALSE),"#,##0円")&amp;CHAR(10)&amp;VLOOKUP(A32,[1]令和3年度契約状況調査票!$E:$AR,32,FALSE),IF(O32="単価契約","単価契約"&amp;CHAR(10)&amp;"予定調達総額 "&amp;TEXT(VLOOKUP(A32,[1]令和3年度契約状況調査票!$E:$AR,16,FALSE),"#,##0円")&amp;CHAR(10)&amp;VLOOKUP(A32,[1]令和3年度契約状況調査票!$E:$AR,32,FALSE),VLOOKUP(A32,[1]令和3年度契約状況調査票!$E:$AR,32,FALSE))))))))</f>
        <v/>
      </c>
      <c r="O32" s="23" t="str">
        <f>IF(A32="","",VLOOKUP(A32,[1]令和3年度契約状況調査票!$E:$BY,53,FALSE))</f>
        <v/>
      </c>
      <c r="P32" s="23" t="str">
        <f>IF(A32="","",IF(VLOOKUP(A32,[1]令和3年度契約状況調査票!$E:$AR,14,FALSE)="他官署で調達手続きを実施のため","×",IF(VLOOKUP(A32,[1]令和3年度契約状況調査票!$E:$AR,21,FALSE)="②同種の他の契約の予定価格を類推されるおそれがあるため公表しない","×","○")))</f>
        <v/>
      </c>
    </row>
    <row r="33" spans="1:16" s="23" customFormat="1" ht="60" customHeight="1" x14ac:dyDescent="0.15">
      <c r="A33" s="24" t="str">
        <f>IF(MAX([1]令和3年度契約状況調査票!E30:E275)&gt;=ROW()-5,ROW()-5,"")</f>
        <v/>
      </c>
      <c r="B33" s="25" t="str">
        <f>IF(A33="","",VLOOKUP(A33,[1]令和3年度契約状況調査票!$E:$AR,5,FALSE))</f>
        <v/>
      </c>
      <c r="C33" s="26" t="str">
        <f>IF(A33="","",VLOOKUP(A33,[1]令和3年度契約状況調査票!$E:$AR,6,FALSE))</f>
        <v/>
      </c>
      <c r="D33" s="27" t="str">
        <f>IF(A33="","",VLOOKUP(A33,[1]令和3年度契約状況調査票!$E:$AR,9,FALSE))</f>
        <v/>
      </c>
      <c r="E33" s="25" t="str">
        <f>IF(A33="","",VLOOKUP(A33,[1]令和3年度契約状況調査票!$E:$AR,10,FALSE))</f>
        <v/>
      </c>
      <c r="F33" s="28" t="str">
        <f>IF(A33="","",VLOOKUP(A33,[1]令和3年度契約状況調査票!$E:$AR,11,FALSE))</f>
        <v/>
      </c>
      <c r="G33" s="29" t="str">
        <f>IF(A33="","",IF(VLOOKUP(A33,[1]令和3年度契約状況調査票!$E:$AR,12,FALSE)="②一般競争入札（総合評価方式）","一般競争入札"&amp;CHAR(10)&amp;"（総合評価方式）","一般競争入札"))</f>
        <v/>
      </c>
      <c r="H33" s="30" t="str">
        <f>IF(A33="","",IF(VLOOKUP(A33,[1]令和3年度契約状況調査票!$E:$AR,14,FALSE)="他官署で調達手続きを実施のため","他官署で調達手続きを実施のため",IF(VLOOKUP(A33,[1]令和3年度契約状況調査票!$E:$AR,21,FALSE)="②同種の他の契約の予定価格を類推されるおそれがあるため公表しない","同種の他の契約の予定価格を類推されるおそれがあるため公表しない",IF(VLOOKUP(A33,[1]令和3年度契約状況調査票!$E:$AR,21,FALSE)="－","－",IF(VLOOKUP(A33,[1]令和3年度契約状況調査票!$E:$AR,7,FALSE)&lt;&gt;"",TEXT(VLOOKUP(A33,[1]令和3年度契約状況調査票!$E:$AR,14,FALSE),"#,##0円")&amp;CHAR(10)&amp;"(A)",VLOOKUP(A33,[1]令和3年度契約状況調査票!$E:$AR,14,FALSE))))))</f>
        <v/>
      </c>
      <c r="I33" s="30" t="str">
        <f>IF(A33="","",VLOOKUP(A33,[1]令和3年度契約状況調査票!$E:$AR,15,FALSE))</f>
        <v/>
      </c>
      <c r="J33" s="31" t="str">
        <f>IF(A33="","",IF(VLOOKUP(A33,[1]令和3年度契約状況調査票!$E:$AR,14,FALSE)="他官署で調達手続きを実施のため","－",IF(VLOOKUP(A33,[1]令和3年度契約状況調査票!$E:$AR,21,FALSE)="②同種の他の契約の予定価格を類推されるおそれがあるため公表しない","－",IF(VLOOKUP(A33,[1]令和3年度契約状況調査票!$E:$AR,21,FALSE)="－","－",IF(VLOOKUP(A33,[1]令和3年度契約状況調査票!$E:$AR,7,FALSE)&lt;&gt;"",TEXT(VLOOKUP(A33,[1]令和3年度契約状況調査票!$E:$AR,17,FALSE),"#.0%")&amp;CHAR(10)&amp;"(B/A×100)",VLOOKUP(A33,[1]令和3年度契約状況調査票!$E:$AR,17,FALSE))))))</f>
        <v/>
      </c>
      <c r="K33" s="32" t="str">
        <f>IF(A33="","",IF(VLOOKUP(A33,[1]令和3年度契約状況調査票!$E:$AR,27,FALSE)="①公益社団法人","公社",IF(VLOOKUP(A33,[1]令和3年度契約状況調査票!$E:$AR,27,FALSE)="②公益財団法人","公財","")))</f>
        <v/>
      </c>
      <c r="L33" s="32" t="str">
        <f>IF(A33="","",VLOOKUP(A33,[1]令和3年度契約状況調査票!$E:$AR,28,FALSE))</f>
        <v/>
      </c>
      <c r="M33" s="33" t="str">
        <f>IF(A33="","",IF(VLOOKUP(A33,[1]令和3年度契約状況調査票!$E:$AR,28,FALSE)="国所管",VLOOKUP(A33,[1]令和3年度契約状況調査票!$E:$AR,22,FALSE),""))</f>
        <v/>
      </c>
      <c r="N33" s="34" t="str">
        <f>IF(A33="","",IF(AND(P33="○",O33="分担契約/単価契約"),"単価契約"&amp;CHAR(10)&amp;"予定調達総額 "&amp;TEXT(VLOOKUP(A33,[1]令和3年度契約状況調査票!$E:$AR,16,FALSE),"#,##0円")&amp;"(B)"&amp;CHAR(10)&amp;"分担契約"&amp;CHAR(10)&amp;VLOOKUP(A33,[1]令和3年度契約状況調査票!$E:$AR,32,FALSE),IF(AND(P33="○",O33="分担契約"),"分担契約"&amp;CHAR(10)&amp;"契約総額 "&amp;TEXT(VLOOKUP(A33,[1]令和3年度契約状況調査票!$E:$AR,16,FALSE),"#,##0円")&amp;"(B)"&amp;CHAR(10)&amp;VLOOKUP(A33,[1]令和3年度契約状況調査票!$E:$AR,32,FALSE),(IF(O33="分担契約/単価契約","単価契約"&amp;CHAR(10)&amp;"予定調達総額 "&amp;TEXT(VLOOKUP(A33,[1]令和3年度契約状況調査票!$E:$AR,16,FALSE),"#,##0円")&amp;CHAR(10)&amp;"分担契約"&amp;CHAR(10)&amp;VLOOKUP(A33,[1]令和3年度契約状況調査票!$E:$AR,32,FALSE),IF(O33="分担契約","分担契約"&amp;CHAR(10)&amp;"契約総額 "&amp;TEXT(VLOOKUP(A33,[1]令和3年度契約状況調査票!$E:$AR,16,FALSE),"#,##0円")&amp;CHAR(10)&amp;VLOOKUP(A33,[1]令和3年度契約状況調査票!$E:$AR,32,FALSE),IF(O33="単価契約","単価契約"&amp;CHAR(10)&amp;"予定調達総額 "&amp;TEXT(VLOOKUP(A33,[1]令和3年度契約状況調査票!$E:$AR,16,FALSE),"#,##0円")&amp;CHAR(10)&amp;VLOOKUP(A33,[1]令和3年度契約状況調査票!$E:$AR,32,FALSE),VLOOKUP(A33,[1]令和3年度契約状況調査票!$E:$AR,32,FALSE))))))))</f>
        <v/>
      </c>
      <c r="O33" s="23" t="str">
        <f>IF(A33="","",VLOOKUP(A33,[1]令和3年度契約状況調査票!$E:$BY,53,FALSE))</f>
        <v/>
      </c>
      <c r="P33" s="23" t="str">
        <f>IF(A33="","",IF(VLOOKUP(A33,[1]令和3年度契約状況調査票!$E:$AR,14,FALSE)="他官署で調達手続きを実施のため","×",IF(VLOOKUP(A33,[1]令和3年度契約状況調査票!$E:$AR,21,FALSE)="②同種の他の契約の予定価格を類推されるおそれがあるため公表しない","×","○")))</f>
        <v/>
      </c>
    </row>
    <row r="34" spans="1:16" s="23" customFormat="1" ht="60" customHeight="1" x14ac:dyDescent="0.15">
      <c r="A34" s="24" t="str">
        <f>IF(MAX([1]令和3年度契約状況調査票!E31:E276)&gt;=ROW()-5,ROW()-5,"")</f>
        <v/>
      </c>
      <c r="B34" s="25" t="str">
        <f>IF(A34="","",VLOOKUP(A34,[1]令和3年度契約状況調査票!$E:$AR,5,FALSE))</f>
        <v/>
      </c>
      <c r="C34" s="26" t="str">
        <f>IF(A34="","",VLOOKUP(A34,[1]令和3年度契約状況調査票!$E:$AR,6,FALSE))</f>
        <v/>
      </c>
      <c r="D34" s="27" t="str">
        <f>IF(A34="","",VLOOKUP(A34,[1]令和3年度契約状況調査票!$E:$AR,9,FALSE))</f>
        <v/>
      </c>
      <c r="E34" s="25" t="str">
        <f>IF(A34="","",VLOOKUP(A34,[1]令和3年度契約状況調査票!$E:$AR,10,FALSE))</f>
        <v/>
      </c>
      <c r="F34" s="28" t="str">
        <f>IF(A34="","",VLOOKUP(A34,[1]令和3年度契約状況調査票!$E:$AR,11,FALSE))</f>
        <v/>
      </c>
      <c r="G34" s="29" t="str">
        <f>IF(A34="","",IF(VLOOKUP(A34,[1]令和3年度契約状況調査票!$E:$AR,12,FALSE)="②一般競争入札（総合評価方式）","一般競争入札"&amp;CHAR(10)&amp;"（総合評価方式）","一般競争入札"))</f>
        <v/>
      </c>
      <c r="H34" s="30" t="str">
        <f>IF(A34="","",IF(VLOOKUP(A34,[1]令和3年度契約状況調査票!$E:$AR,14,FALSE)="他官署で調達手続きを実施のため","他官署で調達手続きを実施のため",IF(VLOOKUP(A34,[1]令和3年度契約状況調査票!$E:$AR,21,FALSE)="②同種の他の契約の予定価格を類推されるおそれがあるため公表しない","同種の他の契約の予定価格を類推されるおそれがあるため公表しない",IF(VLOOKUP(A34,[1]令和3年度契約状況調査票!$E:$AR,21,FALSE)="－","－",IF(VLOOKUP(A34,[1]令和3年度契約状況調査票!$E:$AR,7,FALSE)&lt;&gt;"",TEXT(VLOOKUP(A34,[1]令和3年度契約状況調査票!$E:$AR,14,FALSE),"#,##0円")&amp;CHAR(10)&amp;"(A)",VLOOKUP(A34,[1]令和3年度契約状況調査票!$E:$AR,14,FALSE))))))</f>
        <v/>
      </c>
      <c r="I34" s="30" t="str">
        <f>IF(A34="","",VLOOKUP(A34,[1]令和3年度契約状況調査票!$E:$AR,15,FALSE))</f>
        <v/>
      </c>
      <c r="J34" s="31" t="str">
        <f>IF(A34="","",IF(VLOOKUP(A34,[1]令和3年度契約状況調査票!$E:$AR,14,FALSE)="他官署で調達手続きを実施のため","－",IF(VLOOKUP(A34,[1]令和3年度契約状況調査票!$E:$AR,21,FALSE)="②同種の他の契約の予定価格を類推されるおそれがあるため公表しない","－",IF(VLOOKUP(A34,[1]令和3年度契約状況調査票!$E:$AR,21,FALSE)="－","－",IF(VLOOKUP(A34,[1]令和3年度契約状況調査票!$E:$AR,7,FALSE)&lt;&gt;"",TEXT(VLOOKUP(A34,[1]令和3年度契約状況調査票!$E:$AR,17,FALSE),"#.0%")&amp;CHAR(10)&amp;"(B/A×100)",VLOOKUP(A34,[1]令和3年度契約状況調査票!$E:$AR,17,FALSE))))))</f>
        <v/>
      </c>
      <c r="K34" s="32" t="str">
        <f>IF(A34="","",IF(VLOOKUP(A34,[1]令和3年度契約状況調査票!$E:$AR,27,FALSE)="①公益社団法人","公社",IF(VLOOKUP(A34,[1]令和3年度契約状況調査票!$E:$AR,27,FALSE)="②公益財団法人","公財","")))</f>
        <v/>
      </c>
      <c r="L34" s="32" t="str">
        <f>IF(A34="","",VLOOKUP(A34,[1]令和3年度契約状況調査票!$E:$AR,28,FALSE))</f>
        <v/>
      </c>
      <c r="M34" s="33" t="str">
        <f>IF(A34="","",IF(VLOOKUP(A34,[1]令和3年度契約状況調査票!$E:$AR,28,FALSE)="国所管",VLOOKUP(A34,[1]令和3年度契約状況調査票!$E:$AR,22,FALSE),""))</f>
        <v/>
      </c>
      <c r="N34" s="34" t="str">
        <f>IF(A34="","",IF(AND(P34="○",O34="分担契約/単価契約"),"単価契約"&amp;CHAR(10)&amp;"予定調達総額 "&amp;TEXT(VLOOKUP(A34,[1]令和3年度契約状況調査票!$E:$AR,16,FALSE),"#,##0円")&amp;"(B)"&amp;CHAR(10)&amp;"分担契約"&amp;CHAR(10)&amp;VLOOKUP(A34,[1]令和3年度契約状況調査票!$E:$AR,32,FALSE),IF(AND(P34="○",O34="分担契約"),"分担契約"&amp;CHAR(10)&amp;"契約総額 "&amp;TEXT(VLOOKUP(A34,[1]令和3年度契約状況調査票!$E:$AR,16,FALSE),"#,##0円")&amp;"(B)"&amp;CHAR(10)&amp;VLOOKUP(A34,[1]令和3年度契約状況調査票!$E:$AR,32,FALSE),(IF(O34="分担契約/単価契約","単価契約"&amp;CHAR(10)&amp;"予定調達総額 "&amp;TEXT(VLOOKUP(A34,[1]令和3年度契約状況調査票!$E:$AR,16,FALSE),"#,##0円")&amp;CHAR(10)&amp;"分担契約"&amp;CHAR(10)&amp;VLOOKUP(A34,[1]令和3年度契約状況調査票!$E:$AR,32,FALSE),IF(O34="分担契約","分担契約"&amp;CHAR(10)&amp;"契約総額 "&amp;TEXT(VLOOKUP(A34,[1]令和3年度契約状況調査票!$E:$AR,16,FALSE),"#,##0円")&amp;CHAR(10)&amp;VLOOKUP(A34,[1]令和3年度契約状況調査票!$E:$AR,32,FALSE),IF(O34="単価契約","単価契約"&amp;CHAR(10)&amp;"予定調達総額 "&amp;TEXT(VLOOKUP(A34,[1]令和3年度契約状況調査票!$E:$AR,16,FALSE),"#,##0円")&amp;CHAR(10)&amp;VLOOKUP(A34,[1]令和3年度契約状況調査票!$E:$AR,32,FALSE),VLOOKUP(A34,[1]令和3年度契約状況調査票!$E:$AR,32,FALSE))))))))</f>
        <v/>
      </c>
      <c r="O34" s="23" t="str">
        <f>IF(A34="","",VLOOKUP(A34,[1]令和3年度契約状況調査票!$E:$BY,53,FALSE))</f>
        <v/>
      </c>
      <c r="P34" s="23" t="str">
        <f>IF(A34="","",IF(VLOOKUP(A34,[1]令和3年度契約状況調査票!$E:$AR,14,FALSE)="他官署で調達手続きを実施のため","×",IF(VLOOKUP(A34,[1]令和3年度契約状況調査票!$E:$AR,21,FALSE)="②同種の他の契約の予定価格を類推されるおそれがあるため公表しない","×","○")))</f>
        <v/>
      </c>
    </row>
    <row r="35" spans="1:16" s="23" customFormat="1" ht="60" customHeight="1" x14ac:dyDescent="0.15">
      <c r="A35" s="24" t="str">
        <f>IF(MAX([1]令和3年度契約状況調査票!E32:E277)&gt;=ROW()-5,ROW()-5,"")</f>
        <v/>
      </c>
      <c r="B35" s="25" t="str">
        <f>IF(A35="","",VLOOKUP(A35,[1]令和3年度契約状況調査票!$E:$AR,5,FALSE))</f>
        <v/>
      </c>
      <c r="C35" s="26" t="str">
        <f>IF(A35="","",VLOOKUP(A35,[1]令和3年度契約状況調査票!$E:$AR,6,FALSE))</f>
        <v/>
      </c>
      <c r="D35" s="27" t="str">
        <f>IF(A35="","",VLOOKUP(A35,[1]令和3年度契約状況調査票!$E:$AR,9,FALSE))</f>
        <v/>
      </c>
      <c r="E35" s="25" t="str">
        <f>IF(A35="","",VLOOKUP(A35,[1]令和3年度契約状況調査票!$E:$AR,10,FALSE))</f>
        <v/>
      </c>
      <c r="F35" s="28" t="str">
        <f>IF(A35="","",VLOOKUP(A35,[1]令和3年度契約状況調査票!$E:$AR,11,FALSE))</f>
        <v/>
      </c>
      <c r="G35" s="29" t="str">
        <f>IF(A35="","",IF(VLOOKUP(A35,[1]令和3年度契約状況調査票!$E:$AR,12,FALSE)="②一般競争入札（総合評価方式）","一般競争入札"&amp;CHAR(10)&amp;"（総合評価方式）","一般競争入札"))</f>
        <v/>
      </c>
      <c r="H35" s="30" t="str">
        <f>IF(A35="","",IF(VLOOKUP(A35,[1]令和3年度契約状況調査票!$E:$AR,14,FALSE)="他官署で調達手続きを実施のため","他官署で調達手続きを実施のため",IF(VLOOKUP(A35,[1]令和3年度契約状況調査票!$E:$AR,21,FALSE)="②同種の他の契約の予定価格を類推されるおそれがあるため公表しない","同種の他の契約の予定価格を類推されるおそれがあるため公表しない",IF(VLOOKUP(A35,[1]令和3年度契約状況調査票!$E:$AR,21,FALSE)="－","－",IF(VLOOKUP(A35,[1]令和3年度契約状況調査票!$E:$AR,7,FALSE)&lt;&gt;"",TEXT(VLOOKUP(A35,[1]令和3年度契約状況調査票!$E:$AR,14,FALSE),"#,##0円")&amp;CHAR(10)&amp;"(A)",VLOOKUP(A35,[1]令和3年度契約状況調査票!$E:$AR,14,FALSE))))))</f>
        <v/>
      </c>
      <c r="I35" s="30" t="str">
        <f>IF(A35="","",VLOOKUP(A35,[1]令和3年度契約状況調査票!$E:$AR,15,FALSE))</f>
        <v/>
      </c>
      <c r="J35" s="31" t="str">
        <f>IF(A35="","",IF(VLOOKUP(A35,[1]令和3年度契約状況調査票!$E:$AR,14,FALSE)="他官署で調達手続きを実施のため","－",IF(VLOOKUP(A35,[1]令和3年度契約状況調査票!$E:$AR,21,FALSE)="②同種の他の契約の予定価格を類推されるおそれがあるため公表しない","－",IF(VLOOKUP(A35,[1]令和3年度契約状況調査票!$E:$AR,21,FALSE)="－","－",IF(VLOOKUP(A35,[1]令和3年度契約状況調査票!$E:$AR,7,FALSE)&lt;&gt;"",TEXT(VLOOKUP(A35,[1]令和3年度契約状況調査票!$E:$AR,17,FALSE),"#.0%")&amp;CHAR(10)&amp;"(B/A×100)",VLOOKUP(A35,[1]令和3年度契約状況調査票!$E:$AR,17,FALSE))))))</f>
        <v/>
      </c>
      <c r="K35" s="32" t="str">
        <f>IF(A35="","",IF(VLOOKUP(A35,[1]令和3年度契約状況調査票!$E:$AR,27,FALSE)="①公益社団法人","公社",IF(VLOOKUP(A35,[1]令和3年度契約状況調査票!$E:$AR,27,FALSE)="②公益財団法人","公財","")))</f>
        <v/>
      </c>
      <c r="L35" s="32" t="str">
        <f>IF(A35="","",VLOOKUP(A35,[1]令和3年度契約状況調査票!$E:$AR,28,FALSE))</f>
        <v/>
      </c>
      <c r="M35" s="33" t="str">
        <f>IF(A35="","",IF(VLOOKUP(A35,[1]令和3年度契約状況調査票!$E:$AR,28,FALSE)="国所管",VLOOKUP(A35,[1]令和3年度契約状況調査票!$E:$AR,22,FALSE),""))</f>
        <v/>
      </c>
      <c r="N35" s="34" t="str">
        <f>IF(A35="","",IF(AND(P35="○",O35="分担契約/単価契約"),"単価契約"&amp;CHAR(10)&amp;"予定調達総額 "&amp;TEXT(VLOOKUP(A35,[1]令和3年度契約状況調査票!$E:$AR,16,FALSE),"#,##0円")&amp;"(B)"&amp;CHAR(10)&amp;"分担契約"&amp;CHAR(10)&amp;VLOOKUP(A35,[1]令和3年度契約状況調査票!$E:$AR,32,FALSE),IF(AND(P35="○",O35="分担契約"),"分担契約"&amp;CHAR(10)&amp;"契約総額 "&amp;TEXT(VLOOKUP(A35,[1]令和3年度契約状況調査票!$E:$AR,16,FALSE),"#,##0円")&amp;"(B)"&amp;CHAR(10)&amp;VLOOKUP(A35,[1]令和3年度契約状況調査票!$E:$AR,32,FALSE),(IF(O35="分担契約/単価契約","単価契約"&amp;CHAR(10)&amp;"予定調達総額 "&amp;TEXT(VLOOKUP(A35,[1]令和3年度契約状況調査票!$E:$AR,16,FALSE),"#,##0円")&amp;CHAR(10)&amp;"分担契約"&amp;CHAR(10)&amp;VLOOKUP(A35,[1]令和3年度契約状況調査票!$E:$AR,32,FALSE),IF(O35="分担契約","分担契約"&amp;CHAR(10)&amp;"契約総額 "&amp;TEXT(VLOOKUP(A35,[1]令和3年度契約状況調査票!$E:$AR,16,FALSE),"#,##0円")&amp;CHAR(10)&amp;VLOOKUP(A35,[1]令和3年度契約状況調査票!$E:$AR,32,FALSE),IF(O35="単価契約","単価契約"&amp;CHAR(10)&amp;"予定調達総額 "&amp;TEXT(VLOOKUP(A35,[1]令和3年度契約状況調査票!$E:$AR,16,FALSE),"#,##0円")&amp;CHAR(10)&amp;VLOOKUP(A35,[1]令和3年度契約状況調査票!$E:$AR,32,FALSE),VLOOKUP(A35,[1]令和3年度契約状況調査票!$E:$AR,32,FALSE))))))))</f>
        <v/>
      </c>
      <c r="O35" s="23" t="str">
        <f>IF(A35="","",VLOOKUP(A35,[1]令和3年度契約状況調査票!$E:$BY,53,FALSE))</f>
        <v/>
      </c>
      <c r="P35" s="23" t="str">
        <f>IF(A35="","",IF(VLOOKUP(A35,[1]令和3年度契約状況調査票!$E:$AR,14,FALSE)="他官署で調達手続きを実施のため","×",IF(VLOOKUP(A35,[1]令和3年度契約状況調査票!$E:$AR,21,FALSE)="②同種の他の契約の予定価格を類推されるおそれがあるため公表しない","×","○")))</f>
        <v/>
      </c>
    </row>
    <row r="36" spans="1:16" s="23" customFormat="1" ht="60" customHeight="1" x14ac:dyDescent="0.15">
      <c r="A36" s="24" t="str">
        <f>IF(MAX([1]令和3年度契約状況調査票!E33:E278)&gt;=ROW()-5,ROW()-5,"")</f>
        <v/>
      </c>
      <c r="B36" s="25" t="str">
        <f>IF(A36="","",VLOOKUP(A36,[1]令和3年度契約状況調査票!$E:$AR,5,FALSE))</f>
        <v/>
      </c>
      <c r="C36" s="26" t="str">
        <f>IF(A36="","",VLOOKUP(A36,[1]令和3年度契約状況調査票!$E:$AR,6,FALSE))</f>
        <v/>
      </c>
      <c r="D36" s="27" t="str">
        <f>IF(A36="","",VLOOKUP(A36,[1]令和3年度契約状況調査票!$E:$AR,9,FALSE))</f>
        <v/>
      </c>
      <c r="E36" s="25" t="str">
        <f>IF(A36="","",VLOOKUP(A36,[1]令和3年度契約状況調査票!$E:$AR,10,FALSE))</f>
        <v/>
      </c>
      <c r="F36" s="28" t="str">
        <f>IF(A36="","",VLOOKUP(A36,[1]令和3年度契約状況調査票!$E:$AR,11,FALSE))</f>
        <v/>
      </c>
      <c r="G36" s="29" t="str">
        <f>IF(A36="","",IF(VLOOKUP(A36,[1]令和3年度契約状況調査票!$E:$AR,12,FALSE)="②一般競争入札（総合評価方式）","一般競争入札"&amp;CHAR(10)&amp;"（総合評価方式）","一般競争入札"))</f>
        <v/>
      </c>
      <c r="H36" s="30" t="str">
        <f>IF(A36="","",IF(VLOOKUP(A36,[1]令和3年度契約状況調査票!$E:$AR,14,FALSE)="他官署で調達手続きを実施のため","他官署で調達手続きを実施のため",IF(VLOOKUP(A36,[1]令和3年度契約状況調査票!$E:$AR,21,FALSE)="②同種の他の契約の予定価格を類推されるおそれがあるため公表しない","同種の他の契約の予定価格を類推されるおそれがあるため公表しない",IF(VLOOKUP(A36,[1]令和3年度契約状況調査票!$E:$AR,21,FALSE)="－","－",IF(VLOOKUP(A36,[1]令和3年度契約状況調査票!$E:$AR,7,FALSE)&lt;&gt;"",TEXT(VLOOKUP(A36,[1]令和3年度契約状況調査票!$E:$AR,14,FALSE),"#,##0円")&amp;CHAR(10)&amp;"(A)",VLOOKUP(A36,[1]令和3年度契約状況調査票!$E:$AR,14,FALSE))))))</f>
        <v/>
      </c>
      <c r="I36" s="30" t="str">
        <f>IF(A36="","",VLOOKUP(A36,[1]令和3年度契約状況調査票!$E:$AR,15,FALSE))</f>
        <v/>
      </c>
      <c r="J36" s="31" t="str">
        <f>IF(A36="","",IF(VLOOKUP(A36,[1]令和3年度契約状況調査票!$E:$AR,14,FALSE)="他官署で調達手続きを実施のため","－",IF(VLOOKUP(A36,[1]令和3年度契約状況調査票!$E:$AR,21,FALSE)="②同種の他の契約の予定価格を類推されるおそれがあるため公表しない","－",IF(VLOOKUP(A36,[1]令和3年度契約状況調査票!$E:$AR,21,FALSE)="－","－",IF(VLOOKUP(A36,[1]令和3年度契約状況調査票!$E:$AR,7,FALSE)&lt;&gt;"",TEXT(VLOOKUP(A36,[1]令和3年度契約状況調査票!$E:$AR,17,FALSE),"#.0%")&amp;CHAR(10)&amp;"(B/A×100)",VLOOKUP(A36,[1]令和3年度契約状況調査票!$E:$AR,17,FALSE))))))</f>
        <v/>
      </c>
      <c r="K36" s="32" t="str">
        <f>IF(A36="","",IF(VLOOKUP(A36,[1]令和3年度契約状況調査票!$E:$AR,27,FALSE)="①公益社団法人","公社",IF(VLOOKUP(A36,[1]令和3年度契約状況調査票!$E:$AR,27,FALSE)="②公益財団法人","公財","")))</f>
        <v/>
      </c>
      <c r="L36" s="32" t="str">
        <f>IF(A36="","",VLOOKUP(A36,[1]令和3年度契約状況調査票!$E:$AR,28,FALSE))</f>
        <v/>
      </c>
      <c r="M36" s="33" t="str">
        <f>IF(A36="","",IF(VLOOKUP(A36,[1]令和3年度契約状況調査票!$E:$AR,28,FALSE)="国所管",VLOOKUP(A36,[1]令和3年度契約状況調査票!$E:$AR,22,FALSE),""))</f>
        <v/>
      </c>
      <c r="N36" s="34" t="str">
        <f>IF(A36="","",IF(AND(P36="○",O36="分担契約/単価契約"),"単価契約"&amp;CHAR(10)&amp;"予定調達総額 "&amp;TEXT(VLOOKUP(A36,[1]令和3年度契約状況調査票!$E:$AR,16,FALSE),"#,##0円")&amp;"(B)"&amp;CHAR(10)&amp;"分担契約"&amp;CHAR(10)&amp;VLOOKUP(A36,[1]令和3年度契約状況調査票!$E:$AR,32,FALSE),IF(AND(P36="○",O36="分担契約"),"分担契約"&amp;CHAR(10)&amp;"契約総額 "&amp;TEXT(VLOOKUP(A36,[1]令和3年度契約状況調査票!$E:$AR,16,FALSE),"#,##0円")&amp;"(B)"&amp;CHAR(10)&amp;VLOOKUP(A36,[1]令和3年度契約状況調査票!$E:$AR,32,FALSE),(IF(O36="分担契約/単価契約","単価契約"&amp;CHAR(10)&amp;"予定調達総額 "&amp;TEXT(VLOOKUP(A36,[1]令和3年度契約状況調査票!$E:$AR,16,FALSE),"#,##0円")&amp;CHAR(10)&amp;"分担契約"&amp;CHAR(10)&amp;VLOOKUP(A36,[1]令和3年度契約状況調査票!$E:$AR,32,FALSE),IF(O36="分担契約","分担契約"&amp;CHAR(10)&amp;"契約総額 "&amp;TEXT(VLOOKUP(A36,[1]令和3年度契約状況調査票!$E:$AR,16,FALSE),"#,##0円")&amp;CHAR(10)&amp;VLOOKUP(A36,[1]令和3年度契約状況調査票!$E:$AR,32,FALSE),IF(O36="単価契約","単価契約"&amp;CHAR(10)&amp;"予定調達総額 "&amp;TEXT(VLOOKUP(A36,[1]令和3年度契約状況調査票!$E:$AR,16,FALSE),"#,##0円")&amp;CHAR(10)&amp;VLOOKUP(A36,[1]令和3年度契約状況調査票!$E:$AR,32,FALSE),VLOOKUP(A36,[1]令和3年度契約状況調査票!$E:$AR,32,FALSE))))))))</f>
        <v/>
      </c>
      <c r="O36" s="23" t="str">
        <f>IF(A36="","",VLOOKUP(A36,[1]令和3年度契約状況調査票!$E:$BY,53,FALSE))</f>
        <v/>
      </c>
      <c r="P36" s="23" t="str">
        <f>IF(A36="","",IF(VLOOKUP(A36,[1]令和3年度契約状況調査票!$E:$AR,14,FALSE)="他官署で調達手続きを実施のため","×",IF(VLOOKUP(A36,[1]令和3年度契約状況調査票!$E:$AR,21,FALSE)="②同種の他の契約の予定価格を類推されるおそれがあるため公表しない","×","○")))</f>
        <v/>
      </c>
    </row>
    <row r="37" spans="1:16" s="23" customFormat="1" ht="60" customHeight="1" x14ac:dyDescent="0.15">
      <c r="A37" s="24" t="str">
        <f>IF(MAX([1]令和3年度契約状況調査票!E34:E279)&gt;=ROW()-5,ROW()-5,"")</f>
        <v/>
      </c>
      <c r="B37" s="25" t="str">
        <f>IF(A37="","",VLOOKUP(A37,[1]令和3年度契約状況調査票!$E:$AR,5,FALSE))</f>
        <v/>
      </c>
      <c r="C37" s="26" t="str">
        <f>IF(A37="","",VLOOKUP(A37,[1]令和3年度契約状況調査票!$E:$AR,6,FALSE))</f>
        <v/>
      </c>
      <c r="D37" s="27" t="str">
        <f>IF(A37="","",VLOOKUP(A37,[1]令和3年度契約状況調査票!$E:$AR,9,FALSE))</f>
        <v/>
      </c>
      <c r="E37" s="25" t="str">
        <f>IF(A37="","",VLOOKUP(A37,[1]令和3年度契約状況調査票!$E:$AR,10,FALSE))</f>
        <v/>
      </c>
      <c r="F37" s="28" t="str">
        <f>IF(A37="","",VLOOKUP(A37,[1]令和3年度契約状況調査票!$E:$AR,11,FALSE))</f>
        <v/>
      </c>
      <c r="G37" s="29" t="str">
        <f>IF(A37="","",IF(VLOOKUP(A37,[1]令和3年度契約状況調査票!$E:$AR,12,FALSE)="②一般競争入札（総合評価方式）","一般競争入札"&amp;CHAR(10)&amp;"（総合評価方式）","一般競争入札"))</f>
        <v/>
      </c>
      <c r="H37" s="30" t="str">
        <f>IF(A37="","",IF(VLOOKUP(A37,[1]令和3年度契約状況調査票!$E:$AR,14,FALSE)="他官署で調達手続きを実施のため","他官署で調達手続きを実施のため",IF(VLOOKUP(A37,[1]令和3年度契約状況調査票!$E:$AR,21,FALSE)="②同種の他の契約の予定価格を類推されるおそれがあるため公表しない","同種の他の契約の予定価格を類推されるおそれがあるため公表しない",IF(VLOOKUP(A37,[1]令和3年度契約状況調査票!$E:$AR,21,FALSE)="－","－",IF(VLOOKUP(A37,[1]令和3年度契約状況調査票!$E:$AR,7,FALSE)&lt;&gt;"",TEXT(VLOOKUP(A37,[1]令和3年度契約状況調査票!$E:$AR,14,FALSE),"#,##0円")&amp;CHAR(10)&amp;"(A)",VLOOKUP(A37,[1]令和3年度契約状況調査票!$E:$AR,14,FALSE))))))</f>
        <v/>
      </c>
      <c r="I37" s="30" t="str">
        <f>IF(A37="","",VLOOKUP(A37,[1]令和3年度契約状況調査票!$E:$AR,15,FALSE))</f>
        <v/>
      </c>
      <c r="J37" s="31" t="str">
        <f>IF(A37="","",IF(VLOOKUP(A37,[1]令和3年度契約状況調査票!$E:$AR,14,FALSE)="他官署で調達手続きを実施のため","－",IF(VLOOKUP(A37,[1]令和3年度契約状況調査票!$E:$AR,21,FALSE)="②同種の他の契約の予定価格を類推されるおそれがあるため公表しない","－",IF(VLOOKUP(A37,[1]令和3年度契約状況調査票!$E:$AR,21,FALSE)="－","－",IF(VLOOKUP(A37,[1]令和3年度契約状況調査票!$E:$AR,7,FALSE)&lt;&gt;"",TEXT(VLOOKUP(A37,[1]令和3年度契約状況調査票!$E:$AR,17,FALSE),"#.0%")&amp;CHAR(10)&amp;"(B/A×100)",VLOOKUP(A37,[1]令和3年度契約状況調査票!$E:$AR,17,FALSE))))))</f>
        <v/>
      </c>
      <c r="K37" s="32" t="str">
        <f>IF(A37="","",IF(VLOOKUP(A37,[1]令和3年度契約状況調査票!$E:$AR,27,FALSE)="①公益社団法人","公社",IF(VLOOKUP(A37,[1]令和3年度契約状況調査票!$E:$AR,27,FALSE)="②公益財団法人","公財","")))</f>
        <v/>
      </c>
      <c r="L37" s="32" t="str">
        <f>IF(A37="","",VLOOKUP(A37,[1]令和3年度契約状況調査票!$E:$AR,28,FALSE))</f>
        <v/>
      </c>
      <c r="M37" s="33" t="str">
        <f>IF(A37="","",IF(VLOOKUP(A37,[1]令和3年度契約状況調査票!$E:$AR,28,FALSE)="国所管",VLOOKUP(A37,[1]令和3年度契約状況調査票!$E:$AR,22,FALSE),""))</f>
        <v/>
      </c>
      <c r="N37" s="34" t="str">
        <f>IF(A37="","",IF(AND(P37="○",O37="分担契約/単価契約"),"単価契約"&amp;CHAR(10)&amp;"予定調達総額 "&amp;TEXT(VLOOKUP(A37,[1]令和3年度契約状況調査票!$E:$AR,16,FALSE),"#,##0円")&amp;"(B)"&amp;CHAR(10)&amp;"分担契約"&amp;CHAR(10)&amp;VLOOKUP(A37,[1]令和3年度契約状況調査票!$E:$AR,32,FALSE),IF(AND(P37="○",O37="分担契約"),"分担契約"&amp;CHAR(10)&amp;"契約総額 "&amp;TEXT(VLOOKUP(A37,[1]令和3年度契約状況調査票!$E:$AR,16,FALSE),"#,##0円")&amp;"(B)"&amp;CHAR(10)&amp;VLOOKUP(A37,[1]令和3年度契約状況調査票!$E:$AR,32,FALSE),(IF(O37="分担契約/単価契約","単価契約"&amp;CHAR(10)&amp;"予定調達総額 "&amp;TEXT(VLOOKUP(A37,[1]令和3年度契約状況調査票!$E:$AR,16,FALSE),"#,##0円")&amp;CHAR(10)&amp;"分担契約"&amp;CHAR(10)&amp;VLOOKUP(A37,[1]令和3年度契約状況調査票!$E:$AR,32,FALSE),IF(O37="分担契約","分担契約"&amp;CHAR(10)&amp;"契約総額 "&amp;TEXT(VLOOKUP(A37,[1]令和3年度契約状況調査票!$E:$AR,16,FALSE),"#,##0円")&amp;CHAR(10)&amp;VLOOKUP(A37,[1]令和3年度契約状況調査票!$E:$AR,32,FALSE),IF(O37="単価契約","単価契約"&amp;CHAR(10)&amp;"予定調達総額 "&amp;TEXT(VLOOKUP(A37,[1]令和3年度契約状況調査票!$E:$AR,16,FALSE),"#,##0円")&amp;CHAR(10)&amp;VLOOKUP(A37,[1]令和3年度契約状況調査票!$E:$AR,32,FALSE),VLOOKUP(A37,[1]令和3年度契約状況調査票!$E:$AR,32,FALSE))))))))</f>
        <v/>
      </c>
      <c r="O37" s="23" t="str">
        <f>IF(A37="","",VLOOKUP(A37,[1]令和3年度契約状況調査票!$E:$BY,53,FALSE))</f>
        <v/>
      </c>
      <c r="P37" s="23" t="str">
        <f>IF(A37="","",IF(VLOOKUP(A37,[1]令和3年度契約状況調査票!$E:$AR,14,FALSE)="他官署で調達手続きを実施のため","×",IF(VLOOKUP(A37,[1]令和3年度契約状況調査票!$E:$AR,21,FALSE)="②同種の他の契約の予定価格を類推されるおそれがあるため公表しない","×","○")))</f>
        <v/>
      </c>
    </row>
    <row r="38" spans="1:16" s="23" customFormat="1" ht="60" customHeight="1" x14ac:dyDescent="0.15">
      <c r="A38" s="24" t="str">
        <f>IF(MAX([1]令和3年度契約状況調査票!E35:E280)&gt;=ROW()-5,ROW()-5,"")</f>
        <v/>
      </c>
      <c r="B38" s="25" t="str">
        <f>IF(A38="","",VLOOKUP(A38,[1]令和3年度契約状況調査票!$E:$AR,5,FALSE))</f>
        <v/>
      </c>
      <c r="C38" s="26" t="str">
        <f>IF(A38="","",VLOOKUP(A38,[1]令和3年度契約状況調査票!$E:$AR,6,FALSE))</f>
        <v/>
      </c>
      <c r="D38" s="27" t="str">
        <f>IF(A38="","",VLOOKUP(A38,[1]令和3年度契約状況調査票!$E:$AR,9,FALSE))</f>
        <v/>
      </c>
      <c r="E38" s="25" t="str">
        <f>IF(A38="","",VLOOKUP(A38,[1]令和3年度契約状況調査票!$E:$AR,10,FALSE))</f>
        <v/>
      </c>
      <c r="F38" s="28" t="str">
        <f>IF(A38="","",VLOOKUP(A38,[1]令和3年度契約状況調査票!$E:$AR,11,FALSE))</f>
        <v/>
      </c>
      <c r="G38" s="29" t="str">
        <f>IF(A38="","",IF(VLOOKUP(A38,[1]令和3年度契約状況調査票!$E:$AR,12,FALSE)="②一般競争入札（総合評価方式）","一般競争入札"&amp;CHAR(10)&amp;"（総合評価方式）","一般競争入札"))</f>
        <v/>
      </c>
      <c r="H38" s="30" t="str">
        <f>IF(A38="","",IF(VLOOKUP(A38,[1]令和3年度契約状況調査票!$E:$AR,14,FALSE)="他官署で調達手続きを実施のため","他官署で調達手続きを実施のため",IF(VLOOKUP(A38,[1]令和3年度契約状況調査票!$E:$AR,21,FALSE)="②同種の他の契約の予定価格を類推されるおそれがあるため公表しない","同種の他の契約の予定価格を類推されるおそれがあるため公表しない",IF(VLOOKUP(A38,[1]令和3年度契約状況調査票!$E:$AR,21,FALSE)="－","－",IF(VLOOKUP(A38,[1]令和3年度契約状況調査票!$E:$AR,7,FALSE)&lt;&gt;"",TEXT(VLOOKUP(A38,[1]令和3年度契約状況調査票!$E:$AR,14,FALSE),"#,##0円")&amp;CHAR(10)&amp;"(A)",VLOOKUP(A38,[1]令和3年度契約状況調査票!$E:$AR,14,FALSE))))))</f>
        <v/>
      </c>
      <c r="I38" s="30" t="str">
        <f>IF(A38="","",VLOOKUP(A38,[1]令和3年度契約状況調査票!$E:$AR,15,FALSE))</f>
        <v/>
      </c>
      <c r="J38" s="31" t="str">
        <f>IF(A38="","",IF(VLOOKUP(A38,[1]令和3年度契約状況調査票!$E:$AR,14,FALSE)="他官署で調達手続きを実施のため","－",IF(VLOOKUP(A38,[1]令和3年度契約状況調査票!$E:$AR,21,FALSE)="②同種の他の契約の予定価格を類推されるおそれがあるため公表しない","－",IF(VLOOKUP(A38,[1]令和3年度契約状況調査票!$E:$AR,21,FALSE)="－","－",IF(VLOOKUP(A38,[1]令和3年度契約状況調査票!$E:$AR,7,FALSE)&lt;&gt;"",TEXT(VLOOKUP(A38,[1]令和3年度契約状況調査票!$E:$AR,17,FALSE),"#.0%")&amp;CHAR(10)&amp;"(B/A×100)",VLOOKUP(A38,[1]令和3年度契約状況調査票!$E:$AR,17,FALSE))))))</f>
        <v/>
      </c>
      <c r="K38" s="32" t="str">
        <f>IF(A38="","",IF(VLOOKUP(A38,[1]令和3年度契約状況調査票!$E:$AR,27,FALSE)="①公益社団法人","公社",IF(VLOOKUP(A38,[1]令和3年度契約状況調査票!$E:$AR,27,FALSE)="②公益財団法人","公財","")))</f>
        <v/>
      </c>
      <c r="L38" s="32" t="str">
        <f>IF(A38="","",VLOOKUP(A38,[1]令和3年度契約状況調査票!$E:$AR,28,FALSE))</f>
        <v/>
      </c>
      <c r="M38" s="33" t="str">
        <f>IF(A38="","",IF(VLOOKUP(A38,[1]令和3年度契約状況調査票!$E:$AR,28,FALSE)="国所管",VLOOKUP(A38,[1]令和3年度契約状況調査票!$E:$AR,22,FALSE),""))</f>
        <v/>
      </c>
      <c r="N38" s="34" t="str">
        <f>IF(A38="","",IF(AND(P38="○",O38="分担契約/単価契約"),"単価契約"&amp;CHAR(10)&amp;"予定調達総額 "&amp;TEXT(VLOOKUP(A38,[1]令和3年度契約状況調査票!$E:$AR,16,FALSE),"#,##0円")&amp;"(B)"&amp;CHAR(10)&amp;"分担契約"&amp;CHAR(10)&amp;VLOOKUP(A38,[1]令和3年度契約状況調査票!$E:$AR,32,FALSE),IF(AND(P38="○",O38="分担契約"),"分担契約"&amp;CHAR(10)&amp;"契約総額 "&amp;TEXT(VLOOKUP(A38,[1]令和3年度契約状況調査票!$E:$AR,16,FALSE),"#,##0円")&amp;"(B)"&amp;CHAR(10)&amp;VLOOKUP(A38,[1]令和3年度契約状況調査票!$E:$AR,32,FALSE),(IF(O38="分担契約/単価契約","単価契約"&amp;CHAR(10)&amp;"予定調達総額 "&amp;TEXT(VLOOKUP(A38,[1]令和3年度契約状況調査票!$E:$AR,16,FALSE),"#,##0円")&amp;CHAR(10)&amp;"分担契約"&amp;CHAR(10)&amp;VLOOKUP(A38,[1]令和3年度契約状況調査票!$E:$AR,32,FALSE),IF(O38="分担契約","分担契約"&amp;CHAR(10)&amp;"契約総額 "&amp;TEXT(VLOOKUP(A38,[1]令和3年度契約状況調査票!$E:$AR,16,FALSE),"#,##0円")&amp;CHAR(10)&amp;VLOOKUP(A38,[1]令和3年度契約状況調査票!$E:$AR,32,FALSE),IF(O38="単価契約","単価契約"&amp;CHAR(10)&amp;"予定調達総額 "&amp;TEXT(VLOOKUP(A38,[1]令和3年度契約状況調査票!$E:$AR,16,FALSE),"#,##0円")&amp;CHAR(10)&amp;VLOOKUP(A38,[1]令和3年度契約状況調査票!$E:$AR,32,FALSE),VLOOKUP(A38,[1]令和3年度契約状況調査票!$E:$AR,32,FALSE))))))))</f>
        <v/>
      </c>
      <c r="O38" s="23" t="str">
        <f>IF(A38="","",VLOOKUP(A38,[1]令和3年度契約状況調査票!$E:$BY,53,FALSE))</f>
        <v/>
      </c>
      <c r="P38" s="23" t="str">
        <f>IF(A38="","",IF(VLOOKUP(A38,[1]令和3年度契約状況調査票!$E:$AR,14,FALSE)="他官署で調達手続きを実施のため","×",IF(VLOOKUP(A38,[1]令和3年度契約状況調査票!$E:$AR,21,FALSE)="②同種の他の契約の予定価格を類推されるおそれがあるため公表しない","×","○")))</f>
        <v/>
      </c>
    </row>
    <row r="39" spans="1:16" s="23" customFormat="1" ht="60" customHeight="1" x14ac:dyDescent="0.15">
      <c r="A39" s="24" t="str">
        <f>IF(MAX([1]令和3年度契約状況調査票!E36:E281)&gt;=ROW()-5,ROW()-5,"")</f>
        <v/>
      </c>
      <c r="B39" s="25" t="str">
        <f>IF(A39="","",VLOOKUP(A39,[1]令和3年度契約状況調査票!$E:$AR,5,FALSE))</f>
        <v/>
      </c>
      <c r="C39" s="26" t="str">
        <f>IF(A39="","",VLOOKUP(A39,[1]令和3年度契約状況調査票!$E:$AR,6,FALSE))</f>
        <v/>
      </c>
      <c r="D39" s="27" t="str">
        <f>IF(A39="","",VLOOKUP(A39,[1]令和3年度契約状況調査票!$E:$AR,9,FALSE))</f>
        <v/>
      </c>
      <c r="E39" s="25" t="str">
        <f>IF(A39="","",VLOOKUP(A39,[1]令和3年度契約状況調査票!$E:$AR,10,FALSE))</f>
        <v/>
      </c>
      <c r="F39" s="28" t="str">
        <f>IF(A39="","",VLOOKUP(A39,[1]令和3年度契約状況調査票!$E:$AR,11,FALSE))</f>
        <v/>
      </c>
      <c r="G39" s="29" t="str">
        <f>IF(A39="","",IF(VLOOKUP(A39,[1]令和3年度契約状況調査票!$E:$AR,12,FALSE)="②一般競争入札（総合評価方式）","一般競争入札"&amp;CHAR(10)&amp;"（総合評価方式）","一般競争入札"))</f>
        <v/>
      </c>
      <c r="H39" s="30" t="str">
        <f>IF(A39="","",IF(VLOOKUP(A39,[1]令和3年度契約状況調査票!$E:$AR,14,FALSE)="他官署で調達手続きを実施のため","他官署で調達手続きを実施のため",IF(VLOOKUP(A39,[1]令和3年度契約状況調査票!$E:$AR,21,FALSE)="②同種の他の契約の予定価格を類推されるおそれがあるため公表しない","同種の他の契約の予定価格を類推されるおそれがあるため公表しない",IF(VLOOKUP(A39,[1]令和3年度契約状況調査票!$E:$AR,21,FALSE)="－","－",IF(VLOOKUP(A39,[1]令和3年度契約状況調査票!$E:$AR,7,FALSE)&lt;&gt;"",TEXT(VLOOKUP(A39,[1]令和3年度契約状況調査票!$E:$AR,14,FALSE),"#,##0円")&amp;CHAR(10)&amp;"(A)",VLOOKUP(A39,[1]令和3年度契約状況調査票!$E:$AR,14,FALSE))))))</f>
        <v/>
      </c>
      <c r="I39" s="30" t="str">
        <f>IF(A39="","",VLOOKUP(A39,[1]令和3年度契約状況調査票!$E:$AR,15,FALSE))</f>
        <v/>
      </c>
      <c r="J39" s="31" t="str">
        <f>IF(A39="","",IF(VLOOKUP(A39,[1]令和3年度契約状況調査票!$E:$AR,14,FALSE)="他官署で調達手続きを実施のため","－",IF(VLOOKUP(A39,[1]令和3年度契約状況調査票!$E:$AR,21,FALSE)="②同種の他の契約の予定価格を類推されるおそれがあるため公表しない","－",IF(VLOOKUP(A39,[1]令和3年度契約状況調査票!$E:$AR,21,FALSE)="－","－",IF(VLOOKUP(A39,[1]令和3年度契約状況調査票!$E:$AR,7,FALSE)&lt;&gt;"",TEXT(VLOOKUP(A39,[1]令和3年度契約状況調査票!$E:$AR,17,FALSE),"#.0%")&amp;CHAR(10)&amp;"(B/A×100)",VLOOKUP(A39,[1]令和3年度契約状況調査票!$E:$AR,17,FALSE))))))</f>
        <v/>
      </c>
      <c r="K39" s="32" t="str">
        <f>IF(A39="","",IF(VLOOKUP(A39,[1]令和3年度契約状況調査票!$E:$AR,27,FALSE)="①公益社団法人","公社",IF(VLOOKUP(A39,[1]令和3年度契約状況調査票!$E:$AR,27,FALSE)="②公益財団法人","公財","")))</f>
        <v/>
      </c>
      <c r="L39" s="32" t="str">
        <f>IF(A39="","",VLOOKUP(A39,[1]令和3年度契約状況調査票!$E:$AR,28,FALSE))</f>
        <v/>
      </c>
      <c r="M39" s="33" t="str">
        <f>IF(A39="","",IF(VLOOKUP(A39,[1]令和3年度契約状況調査票!$E:$AR,28,FALSE)="国所管",VLOOKUP(A39,[1]令和3年度契約状況調査票!$E:$AR,22,FALSE),""))</f>
        <v/>
      </c>
      <c r="N39" s="34" t="str">
        <f>IF(A39="","",IF(AND(P39="○",O39="分担契約/単価契約"),"単価契約"&amp;CHAR(10)&amp;"予定調達総額 "&amp;TEXT(VLOOKUP(A39,[1]令和3年度契約状況調査票!$E:$AR,16,FALSE),"#,##0円")&amp;"(B)"&amp;CHAR(10)&amp;"分担契約"&amp;CHAR(10)&amp;VLOOKUP(A39,[1]令和3年度契約状況調査票!$E:$AR,32,FALSE),IF(AND(P39="○",O39="分担契約"),"分担契約"&amp;CHAR(10)&amp;"契約総額 "&amp;TEXT(VLOOKUP(A39,[1]令和3年度契約状況調査票!$E:$AR,16,FALSE),"#,##0円")&amp;"(B)"&amp;CHAR(10)&amp;VLOOKUP(A39,[1]令和3年度契約状況調査票!$E:$AR,32,FALSE),(IF(O39="分担契約/単価契約","単価契約"&amp;CHAR(10)&amp;"予定調達総額 "&amp;TEXT(VLOOKUP(A39,[1]令和3年度契約状況調査票!$E:$AR,16,FALSE),"#,##0円")&amp;CHAR(10)&amp;"分担契約"&amp;CHAR(10)&amp;VLOOKUP(A39,[1]令和3年度契約状況調査票!$E:$AR,32,FALSE),IF(O39="分担契約","分担契約"&amp;CHAR(10)&amp;"契約総額 "&amp;TEXT(VLOOKUP(A39,[1]令和3年度契約状況調査票!$E:$AR,16,FALSE),"#,##0円")&amp;CHAR(10)&amp;VLOOKUP(A39,[1]令和3年度契約状況調査票!$E:$AR,32,FALSE),IF(O39="単価契約","単価契約"&amp;CHAR(10)&amp;"予定調達総額 "&amp;TEXT(VLOOKUP(A39,[1]令和3年度契約状況調査票!$E:$AR,16,FALSE),"#,##0円")&amp;CHAR(10)&amp;VLOOKUP(A39,[1]令和3年度契約状況調査票!$E:$AR,32,FALSE),VLOOKUP(A39,[1]令和3年度契約状況調査票!$E:$AR,32,FALSE))))))))</f>
        <v/>
      </c>
      <c r="O39" s="23" t="str">
        <f>IF(A39="","",VLOOKUP(A39,[1]令和3年度契約状況調査票!$E:$BY,53,FALSE))</f>
        <v/>
      </c>
      <c r="P39" s="23" t="str">
        <f>IF(A39="","",IF(VLOOKUP(A39,[1]令和3年度契約状況調査票!$E:$AR,14,FALSE)="他官署で調達手続きを実施のため","×",IF(VLOOKUP(A39,[1]令和3年度契約状況調査票!$E:$AR,21,FALSE)="②同種の他の契約の予定価格を類推されるおそれがあるため公表しない","×","○")))</f>
        <v/>
      </c>
    </row>
    <row r="40" spans="1:16" s="23" customFormat="1" ht="60" customHeight="1" x14ac:dyDescent="0.15">
      <c r="A40" s="24" t="str">
        <f>IF(MAX([1]令和3年度契約状況調査票!E37:E282)&gt;=ROW()-5,ROW()-5,"")</f>
        <v/>
      </c>
      <c r="B40" s="25" t="str">
        <f>IF(A40="","",VLOOKUP(A40,[1]令和3年度契約状況調査票!$E:$AR,5,FALSE))</f>
        <v/>
      </c>
      <c r="C40" s="26" t="str">
        <f>IF(A40="","",VLOOKUP(A40,[1]令和3年度契約状況調査票!$E:$AR,6,FALSE))</f>
        <v/>
      </c>
      <c r="D40" s="27" t="str">
        <f>IF(A40="","",VLOOKUP(A40,[1]令和3年度契約状況調査票!$E:$AR,9,FALSE))</f>
        <v/>
      </c>
      <c r="E40" s="25" t="str">
        <f>IF(A40="","",VLOOKUP(A40,[1]令和3年度契約状況調査票!$E:$AR,10,FALSE))</f>
        <v/>
      </c>
      <c r="F40" s="28" t="str">
        <f>IF(A40="","",VLOOKUP(A40,[1]令和3年度契約状況調査票!$E:$AR,11,FALSE))</f>
        <v/>
      </c>
      <c r="G40" s="29" t="str">
        <f>IF(A40="","",IF(VLOOKUP(A40,[1]令和3年度契約状況調査票!$E:$AR,12,FALSE)="②一般競争入札（総合評価方式）","一般競争入札"&amp;CHAR(10)&amp;"（総合評価方式）","一般競争入札"))</f>
        <v/>
      </c>
      <c r="H40" s="30" t="str">
        <f>IF(A40="","",IF(VLOOKUP(A40,[1]令和3年度契約状況調査票!$E:$AR,14,FALSE)="他官署で調達手続きを実施のため","他官署で調達手続きを実施のため",IF(VLOOKUP(A40,[1]令和3年度契約状況調査票!$E:$AR,21,FALSE)="②同種の他の契約の予定価格を類推されるおそれがあるため公表しない","同種の他の契約の予定価格を類推されるおそれがあるため公表しない",IF(VLOOKUP(A40,[1]令和3年度契約状況調査票!$E:$AR,21,FALSE)="－","－",IF(VLOOKUP(A40,[1]令和3年度契約状況調査票!$E:$AR,7,FALSE)&lt;&gt;"",TEXT(VLOOKUP(A40,[1]令和3年度契約状況調査票!$E:$AR,14,FALSE),"#,##0円")&amp;CHAR(10)&amp;"(A)",VLOOKUP(A40,[1]令和3年度契約状況調査票!$E:$AR,14,FALSE))))))</f>
        <v/>
      </c>
      <c r="I40" s="30" t="str">
        <f>IF(A40="","",VLOOKUP(A40,[1]令和3年度契約状況調査票!$E:$AR,15,FALSE))</f>
        <v/>
      </c>
      <c r="J40" s="31" t="str">
        <f>IF(A40="","",IF(VLOOKUP(A40,[1]令和3年度契約状況調査票!$E:$AR,14,FALSE)="他官署で調達手続きを実施のため","－",IF(VLOOKUP(A40,[1]令和3年度契約状況調査票!$E:$AR,21,FALSE)="②同種の他の契約の予定価格を類推されるおそれがあるため公表しない","－",IF(VLOOKUP(A40,[1]令和3年度契約状況調査票!$E:$AR,21,FALSE)="－","－",IF(VLOOKUP(A40,[1]令和3年度契約状況調査票!$E:$AR,7,FALSE)&lt;&gt;"",TEXT(VLOOKUP(A40,[1]令和3年度契約状況調査票!$E:$AR,17,FALSE),"#.0%")&amp;CHAR(10)&amp;"(B/A×100)",VLOOKUP(A40,[1]令和3年度契約状況調査票!$E:$AR,17,FALSE))))))</f>
        <v/>
      </c>
      <c r="K40" s="32" t="str">
        <f>IF(A40="","",IF(VLOOKUP(A40,[1]令和3年度契約状況調査票!$E:$AR,27,FALSE)="①公益社団法人","公社",IF(VLOOKUP(A40,[1]令和3年度契約状況調査票!$E:$AR,27,FALSE)="②公益財団法人","公財","")))</f>
        <v/>
      </c>
      <c r="L40" s="32" t="str">
        <f>IF(A40="","",VLOOKUP(A40,[1]令和3年度契約状況調査票!$E:$AR,28,FALSE))</f>
        <v/>
      </c>
      <c r="M40" s="33" t="str">
        <f>IF(A40="","",IF(VLOOKUP(A40,[1]令和3年度契約状況調査票!$E:$AR,28,FALSE)="国所管",VLOOKUP(A40,[1]令和3年度契約状況調査票!$E:$AR,22,FALSE),""))</f>
        <v/>
      </c>
      <c r="N40" s="34" t="str">
        <f>IF(A40="","",IF(AND(P40="○",O40="分担契約/単価契約"),"単価契約"&amp;CHAR(10)&amp;"予定調達総額 "&amp;TEXT(VLOOKUP(A40,[1]令和3年度契約状況調査票!$E:$AR,16,FALSE),"#,##0円")&amp;"(B)"&amp;CHAR(10)&amp;"分担契約"&amp;CHAR(10)&amp;VLOOKUP(A40,[1]令和3年度契約状況調査票!$E:$AR,32,FALSE),IF(AND(P40="○",O40="分担契約"),"分担契約"&amp;CHAR(10)&amp;"契約総額 "&amp;TEXT(VLOOKUP(A40,[1]令和3年度契約状況調査票!$E:$AR,16,FALSE),"#,##0円")&amp;"(B)"&amp;CHAR(10)&amp;VLOOKUP(A40,[1]令和3年度契約状況調査票!$E:$AR,32,FALSE),(IF(O40="分担契約/単価契約","単価契約"&amp;CHAR(10)&amp;"予定調達総額 "&amp;TEXT(VLOOKUP(A40,[1]令和3年度契約状況調査票!$E:$AR,16,FALSE),"#,##0円")&amp;CHAR(10)&amp;"分担契約"&amp;CHAR(10)&amp;VLOOKUP(A40,[1]令和3年度契約状況調査票!$E:$AR,32,FALSE),IF(O40="分担契約","分担契約"&amp;CHAR(10)&amp;"契約総額 "&amp;TEXT(VLOOKUP(A40,[1]令和3年度契約状況調査票!$E:$AR,16,FALSE),"#,##0円")&amp;CHAR(10)&amp;VLOOKUP(A40,[1]令和3年度契約状況調査票!$E:$AR,32,FALSE),IF(O40="単価契約","単価契約"&amp;CHAR(10)&amp;"予定調達総額 "&amp;TEXT(VLOOKUP(A40,[1]令和3年度契約状況調査票!$E:$AR,16,FALSE),"#,##0円")&amp;CHAR(10)&amp;VLOOKUP(A40,[1]令和3年度契約状況調査票!$E:$AR,32,FALSE),VLOOKUP(A40,[1]令和3年度契約状況調査票!$E:$AR,32,FALSE))))))))</f>
        <v/>
      </c>
      <c r="O40" s="23" t="str">
        <f>IF(A40="","",VLOOKUP(A40,[1]令和3年度契約状況調査票!$E:$BY,53,FALSE))</f>
        <v/>
      </c>
      <c r="P40" s="23" t="str">
        <f>IF(A40="","",IF(VLOOKUP(A40,[1]令和3年度契約状況調査票!$E:$AR,14,FALSE)="他官署で調達手続きを実施のため","×",IF(VLOOKUP(A40,[1]令和3年度契約状況調査票!$E:$AR,21,FALSE)="②同種の他の契約の予定価格を類推されるおそれがあるため公表しない","×","○")))</f>
        <v/>
      </c>
    </row>
    <row r="41" spans="1:16" s="23" customFormat="1" ht="60" customHeight="1" x14ac:dyDescent="0.15">
      <c r="A41" s="24" t="str">
        <f>IF(MAX([1]令和3年度契約状況調査票!E38:E283)&gt;=ROW()-5,ROW()-5,"")</f>
        <v/>
      </c>
      <c r="B41" s="25" t="str">
        <f>IF(A41="","",VLOOKUP(A41,[1]令和3年度契約状況調査票!$E:$AR,5,FALSE))</f>
        <v/>
      </c>
      <c r="C41" s="26" t="str">
        <f>IF(A41="","",VLOOKUP(A41,[1]令和3年度契約状況調査票!$E:$AR,6,FALSE))</f>
        <v/>
      </c>
      <c r="D41" s="27" t="str">
        <f>IF(A41="","",VLOOKUP(A41,[1]令和3年度契約状況調査票!$E:$AR,9,FALSE))</f>
        <v/>
      </c>
      <c r="E41" s="25" t="str">
        <f>IF(A41="","",VLOOKUP(A41,[1]令和3年度契約状況調査票!$E:$AR,10,FALSE))</f>
        <v/>
      </c>
      <c r="F41" s="28" t="str">
        <f>IF(A41="","",VLOOKUP(A41,[1]令和3年度契約状況調査票!$E:$AR,11,FALSE))</f>
        <v/>
      </c>
      <c r="G41" s="29" t="str">
        <f>IF(A41="","",IF(VLOOKUP(A41,[1]令和3年度契約状況調査票!$E:$AR,12,FALSE)="②一般競争入札（総合評価方式）","一般競争入札"&amp;CHAR(10)&amp;"（総合評価方式）","一般競争入札"))</f>
        <v/>
      </c>
      <c r="H41" s="30" t="str">
        <f>IF(A41="","",IF(VLOOKUP(A41,[1]令和3年度契約状況調査票!$E:$AR,14,FALSE)="他官署で調達手続きを実施のため","他官署で調達手続きを実施のため",IF(VLOOKUP(A41,[1]令和3年度契約状況調査票!$E:$AR,21,FALSE)="②同種の他の契約の予定価格を類推されるおそれがあるため公表しない","同種の他の契約の予定価格を類推されるおそれがあるため公表しない",IF(VLOOKUP(A41,[1]令和3年度契約状況調査票!$E:$AR,21,FALSE)="－","－",IF(VLOOKUP(A41,[1]令和3年度契約状況調査票!$E:$AR,7,FALSE)&lt;&gt;"",TEXT(VLOOKUP(A41,[1]令和3年度契約状況調査票!$E:$AR,14,FALSE),"#,##0円")&amp;CHAR(10)&amp;"(A)",VLOOKUP(A41,[1]令和3年度契約状況調査票!$E:$AR,14,FALSE))))))</f>
        <v/>
      </c>
      <c r="I41" s="30" t="str">
        <f>IF(A41="","",VLOOKUP(A41,[1]令和3年度契約状況調査票!$E:$AR,15,FALSE))</f>
        <v/>
      </c>
      <c r="J41" s="31" t="str">
        <f>IF(A41="","",IF(VLOOKUP(A41,[1]令和3年度契約状況調査票!$E:$AR,14,FALSE)="他官署で調達手続きを実施のため","－",IF(VLOOKUP(A41,[1]令和3年度契約状況調査票!$E:$AR,21,FALSE)="②同種の他の契約の予定価格を類推されるおそれがあるため公表しない","－",IF(VLOOKUP(A41,[1]令和3年度契約状況調査票!$E:$AR,21,FALSE)="－","－",IF(VLOOKUP(A41,[1]令和3年度契約状況調査票!$E:$AR,7,FALSE)&lt;&gt;"",TEXT(VLOOKUP(A41,[1]令和3年度契約状況調査票!$E:$AR,17,FALSE),"#.0%")&amp;CHAR(10)&amp;"(B/A×100)",VLOOKUP(A41,[1]令和3年度契約状況調査票!$E:$AR,17,FALSE))))))</f>
        <v/>
      </c>
      <c r="K41" s="32" t="str">
        <f>IF(A41="","",IF(VLOOKUP(A41,[1]令和3年度契約状況調査票!$E:$AR,27,FALSE)="①公益社団法人","公社",IF(VLOOKUP(A41,[1]令和3年度契約状況調査票!$E:$AR,27,FALSE)="②公益財団法人","公財","")))</f>
        <v/>
      </c>
      <c r="L41" s="32" t="str">
        <f>IF(A41="","",VLOOKUP(A41,[1]令和3年度契約状況調査票!$E:$AR,28,FALSE))</f>
        <v/>
      </c>
      <c r="M41" s="33" t="str">
        <f>IF(A41="","",IF(VLOOKUP(A41,[1]令和3年度契約状況調査票!$E:$AR,28,FALSE)="国所管",VLOOKUP(A41,[1]令和3年度契約状況調査票!$E:$AR,22,FALSE),""))</f>
        <v/>
      </c>
      <c r="N41" s="34" t="str">
        <f>IF(A41="","",IF(AND(P41="○",O41="分担契約/単価契約"),"単価契約"&amp;CHAR(10)&amp;"予定調達総額 "&amp;TEXT(VLOOKUP(A41,[1]令和3年度契約状況調査票!$E:$AR,16,FALSE),"#,##0円")&amp;"(B)"&amp;CHAR(10)&amp;"分担契約"&amp;CHAR(10)&amp;VLOOKUP(A41,[1]令和3年度契約状況調査票!$E:$AR,32,FALSE),IF(AND(P41="○",O41="分担契約"),"分担契約"&amp;CHAR(10)&amp;"契約総額 "&amp;TEXT(VLOOKUP(A41,[1]令和3年度契約状況調査票!$E:$AR,16,FALSE),"#,##0円")&amp;"(B)"&amp;CHAR(10)&amp;VLOOKUP(A41,[1]令和3年度契約状況調査票!$E:$AR,32,FALSE),(IF(O41="分担契約/単価契約","単価契約"&amp;CHAR(10)&amp;"予定調達総額 "&amp;TEXT(VLOOKUP(A41,[1]令和3年度契約状況調査票!$E:$AR,16,FALSE),"#,##0円")&amp;CHAR(10)&amp;"分担契約"&amp;CHAR(10)&amp;VLOOKUP(A41,[1]令和3年度契約状況調査票!$E:$AR,32,FALSE),IF(O41="分担契約","分担契約"&amp;CHAR(10)&amp;"契約総額 "&amp;TEXT(VLOOKUP(A41,[1]令和3年度契約状況調査票!$E:$AR,16,FALSE),"#,##0円")&amp;CHAR(10)&amp;VLOOKUP(A41,[1]令和3年度契約状況調査票!$E:$AR,32,FALSE),IF(O41="単価契約","単価契約"&amp;CHAR(10)&amp;"予定調達総額 "&amp;TEXT(VLOOKUP(A41,[1]令和3年度契約状況調査票!$E:$AR,16,FALSE),"#,##0円")&amp;CHAR(10)&amp;VLOOKUP(A41,[1]令和3年度契約状況調査票!$E:$AR,32,FALSE),VLOOKUP(A41,[1]令和3年度契約状況調査票!$E:$AR,32,FALSE))))))))</f>
        <v/>
      </c>
      <c r="O41" s="23" t="str">
        <f>IF(A41="","",VLOOKUP(A41,[1]令和3年度契約状況調査票!$E:$BY,53,FALSE))</f>
        <v/>
      </c>
      <c r="P41" s="23" t="str">
        <f>IF(A41="","",IF(VLOOKUP(A41,[1]令和3年度契約状況調査票!$E:$AR,14,FALSE)="他官署で調達手続きを実施のため","×",IF(VLOOKUP(A41,[1]令和3年度契約状況調査票!$E:$AR,21,FALSE)="②同種の他の契約の予定価格を類推されるおそれがあるため公表しない","×","○")))</f>
        <v/>
      </c>
    </row>
    <row r="42" spans="1:16" s="23" customFormat="1" ht="60" customHeight="1" x14ac:dyDescent="0.15">
      <c r="A42" s="24" t="str">
        <f>IF(MAX([1]令和3年度契約状況調査票!E39:E284)&gt;=ROW()-5,ROW()-5,"")</f>
        <v/>
      </c>
      <c r="B42" s="25" t="str">
        <f>IF(A42="","",VLOOKUP(A42,[1]令和3年度契約状況調査票!$E:$AR,5,FALSE))</f>
        <v/>
      </c>
      <c r="C42" s="26" t="str">
        <f>IF(A42="","",VLOOKUP(A42,[1]令和3年度契約状況調査票!$E:$AR,6,FALSE))</f>
        <v/>
      </c>
      <c r="D42" s="27" t="str">
        <f>IF(A42="","",VLOOKUP(A42,[1]令和3年度契約状況調査票!$E:$AR,9,FALSE))</f>
        <v/>
      </c>
      <c r="E42" s="25" t="str">
        <f>IF(A42="","",VLOOKUP(A42,[1]令和3年度契約状況調査票!$E:$AR,10,FALSE))</f>
        <v/>
      </c>
      <c r="F42" s="28" t="str">
        <f>IF(A42="","",VLOOKUP(A42,[1]令和3年度契約状況調査票!$E:$AR,11,FALSE))</f>
        <v/>
      </c>
      <c r="G42" s="29" t="str">
        <f>IF(A42="","",IF(VLOOKUP(A42,[1]令和3年度契約状況調査票!$E:$AR,12,FALSE)="②一般競争入札（総合評価方式）","一般競争入札"&amp;CHAR(10)&amp;"（総合評価方式）","一般競争入札"))</f>
        <v/>
      </c>
      <c r="H42" s="30" t="str">
        <f>IF(A42="","",IF(VLOOKUP(A42,[1]令和3年度契約状況調査票!$E:$AR,14,FALSE)="他官署で調達手続きを実施のため","他官署で調達手続きを実施のため",IF(VLOOKUP(A42,[1]令和3年度契約状況調査票!$E:$AR,21,FALSE)="②同種の他の契約の予定価格を類推されるおそれがあるため公表しない","同種の他の契約の予定価格を類推されるおそれがあるため公表しない",IF(VLOOKUP(A42,[1]令和3年度契約状況調査票!$E:$AR,21,FALSE)="－","－",IF(VLOOKUP(A42,[1]令和3年度契約状況調査票!$E:$AR,7,FALSE)&lt;&gt;"",TEXT(VLOOKUP(A42,[1]令和3年度契約状況調査票!$E:$AR,14,FALSE),"#,##0円")&amp;CHAR(10)&amp;"(A)",VLOOKUP(A42,[1]令和3年度契約状況調査票!$E:$AR,14,FALSE))))))</f>
        <v/>
      </c>
      <c r="I42" s="30" t="str">
        <f>IF(A42="","",VLOOKUP(A42,[1]令和3年度契約状況調査票!$E:$AR,15,FALSE))</f>
        <v/>
      </c>
      <c r="J42" s="31" t="str">
        <f>IF(A42="","",IF(VLOOKUP(A42,[1]令和3年度契約状況調査票!$E:$AR,14,FALSE)="他官署で調達手続きを実施のため","－",IF(VLOOKUP(A42,[1]令和3年度契約状況調査票!$E:$AR,21,FALSE)="②同種の他の契約の予定価格を類推されるおそれがあるため公表しない","－",IF(VLOOKUP(A42,[1]令和3年度契約状況調査票!$E:$AR,21,FALSE)="－","－",IF(VLOOKUP(A42,[1]令和3年度契約状況調査票!$E:$AR,7,FALSE)&lt;&gt;"",TEXT(VLOOKUP(A42,[1]令和3年度契約状況調査票!$E:$AR,17,FALSE),"#.0%")&amp;CHAR(10)&amp;"(B/A×100)",VLOOKUP(A42,[1]令和3年度契約状況調査票!$E:$AR,17,FALSE))))))</f>
        <v/>
      </c>
      <c r="K42" s="32" t="str">
        <f>IF(A42="","",IF(VLOOKUP(A42,[1]令和3年度契約状況調査票!$E:$AR,27,FALSE)="①公益社団法人","公社",IF(VLOOKUP(A42,[1]令和3年度契約状況調査票!$E:$AR,27,FALSE)="②公益財団法人","公財","")))</f>
        <v/>
      </c>
      <c r="L42" s="32" t="str">
        <f>IF(A42="","",VLOOKUP(A42,[1]令和3年度契約状況調査票!$E:$AR,28,FALSE))</f>
        <v/>
      </c>
      <c r="M42" s="33" t="str">
        <f>IF(A42="","",IF(VLOOKUP(A42,[1]令和3年度契約状況調査票!$E:$AR,28,FALSE)="国所管",VLOOKUP(A42,[1]令和3年度契約状況調査票!$E:$AR,22,FALSE),""))</f>
        <v/>
      </c>
      <c r="N42" s="34" t="str">
        <f>IF(A42="","",IF(AND(P42="○",O42="分担契約/単価契約"),"単価契約"&amp;CHAR(10)&amp;"予定調達総額 "&amp;TEXT(VLOOKUP(A42,[1]令和3年度契約状況調査票!$E:$AR,16,FALSE),"#,##0円")&amp;"(B)"&amp;CHAR(10)&amp;"分担契約"&amp;CHAR(10)&amp;VLOOKUP(A42,[1]令和3年度契約状況調査票!$E:$AR,32,FALSE),IF(AND(P42="○",O42="分担契約"),"分担契約"&amp;CHAR(10)&amp;"契約総額 "&amp;TEXT(VLOOKUP(A42,[1]令和3年度契約状況調査票!$E:$AR,16,FALSE),"#,##0円")&amp;"(B)"&amp;CHAR(10)&amp;VLOOKUP(A42,[1]令和3年度契約状況調査票!$E:$AR,32,FALSE),(IF(O42="分担契約/単価契約","単価契約"&amp;CHAR(10)&amp;"予定調達総額 "&amp;TEXT(VLOOKUP(A42,[1]令和3年度契約状況調査票!$E:$AR,16,FALSE),"#,##0円")&amp;CHAR(10)&amp;"分担契約"&amp;CHAR(10)&amp;VLOOKUP(A42,[1]令和3年度契約状況調査票!$E:$AR,32,FALSE),IF(O42="分担契約","分担契約"&amp;CHAR(10)&amp;"契約総額 "&amp;TEXT(VLOOKUP(A42,[1]令和3年度契約状況調査票!$E:$AR,16,FALSE),"#,##0円")&amp;CHAR(10)&amp;VLOOKUP(A42,[1]令和3年度契約状況調査票!$E:$AR,32,FALSE),IF(O42="単価契約","単価契約"&amp;CHAR(10)&amp;"予定調達総額 "&amp;TEXT(VLOOKUP(A42,[1]令和3年度契約状況調査票!$E:$AR,16,FALSE),"#,##0円")&amp;CHAR(10)&amp;VLOOKUP(A42,[1]令和3年度契約状況調査票!$E:$AR,32,FALSE),VLOOKUP(A42,[1]令和3年度契約状況調査票!$E:$AR,32,FALSE))))))))</f>
        <v/>
      </c>
      <c r="O42" s="23" t="str">
        <f>IF(A42="","",VLOOKUP(A42,[1]令和3年度契約状況調査票!$E:$BY,53,FALSE))</f>
        <v/>
      </c>
      <c r="P42" s="23" t="str">
        <f>IF(A42="","",IF(VLOOKUP(A42,[1]令和3年度契約状況調査票!$E:$AR,14,FALSE)="他官署で調達手続きを実施のため","×",IF(VLOOKUP(A42,[1]令和3年度契約状況調査票!$E:$AR,21,FALSE)="②同種の他の契約の予定価格を類推されるおそれがあるため公表しない","×","○")))</f>
        <v/>
      </c>
    </row>
    <row r="43" spans="1:16" s="23" customFormat="1" ht="60" customHeight="1" x14ac:dyDescent="0.15">
      <c r="A43" s="24" t="str">
        <f>IF(MAX([1]令和3年度契約状況調査票!E40:E285)&gt;=ROW()-5,ROW()-5,"")</f>
        <v/>
      </c>
      <c r="B43" s="25" t="str">
        <f>IF(A43="","",VLOOKUP(A43,[1]令和3年度契約状況調査票!$E:$AR,5,FALSE))</f>
        <v/>
      </c>
      <c r="C43" s="26" t="str">
        <f>IF(A43="","",VLOOKUP(A43,[1]令和3年度契約状況調査票!$E:$AR,6,FALSE))</f>
        <v/>
      </c>
      <c r="D43" s="27" t="str">
        <f>IF(A43="","",VLOOKUP(A43,[1]令和3年度契約状況調査票!$E:$AR,9,FALSE))</f>
        <v/>
      </c>
      <c r="E43" s="25" t="str">
        <f>IF(A43="","",VLOOKUP(A43,[1]令和3年度契約状況調査票!$E:$AR,10,FALSE))</f>
        <v/>
      </c>
      <c r="F43" s="28" t="str">
        <f>IF(A43="","",VLOOKUP(A43,[1]令和3年度契約状況調査票!$E:$AR,11,FALSE))</f>
        <v/>
      </c>
      <c r="G43" s="29" t="str">
        <f>IF(A43="","",IF(VLOOKUP(A43,[1]令和3年度契約状況調査票!$E:$AR,12,FALSE)="②一般競争入札（総合評価方式）","一般競争入札"&amp;CHAR(10)&amp;"（総合評価方式）","一般競争入札"))</f>
        <v/>
      </c>
      <c r="H43" s="30" t="str">
        <f>IF(A43="","",IF(VLOOKUP(A43,[1]令和3年度契約状況調査票!$E:$AR,14,FALSE)="他官署で調達手続きを実施のため","他官署で調達手続きを実施のため",IF(VLOOKUP(A43,[1]令和3年度契約状況調査票!$E:$AR,21,FALSE)="②同種の他の契約の予定価格を類推されるおそれがあるため公表しない","同種の他の契約の予定価格を類推されるおそれがあるため公表しない",IF(VLOOKUP(A43,[1]令和3年度契約状況調査票!$E:$AR,21,FALSE)="－","－",IF(VLOOKUP(A43,[1]令和3年度契約状況調査票!$E:$AR,7,FALSE)&lt;&gt;"",TEXT(VLOOKUP(A43,[1]令和3年度契約状況調査票!$E:$AR,14,FALSE),"#,##0円")&amp;CHAR(10)&amp;"(A)",VLOOKUP(A43,[1]令和3年度契約状況調査票!$E:$AR,14,FALSE))))))</f>
        <v/>
      </c>
      <c r="I43" s="30" t="str">
        <f>IF(A43="","",VLOOKUP(A43,[1]令和3年度契約状況調査票!$E:$AR,15,FALSE))</f>
        <v/>
      </c>
      <c r="J43" s="31" t="str">
        <f>IF(A43="","",IF(VLOOKUP(A43,[1]令和3年度契約状況調査票!$E:$AR,14,FALSE)="他官署で調達手続きを実施のため","－",IF(VLOOKUP(A43,[1]令和3年度契約状況調査票!$E:$AR,21,FALSE)="②同種の他の契約の予定価格を類推されるおそれがあるため公表しない","－",IF(VLOOKUP(A43,[1]令和3年度契約状況調査票!$E:$AR,21,FALSE)="－","－",IF(VLOOKUP(A43,[1]令和3年度契約状況調査票!$E:$AR,7,FALSE)&lt;&gt;"",TEXT(VLOOKUP(A43,[1]令和3年度契約状況調査票!$E:$AR,17,FALSE),"#.0%")&amp;CHAR(10)&amp;"(B/A×100)",VLOOKUP(A43,[1]令和3年度契約状況調査票!$E:$AR,17,FALSE))))))</f>
        <v/>
      </c>
      <c r="K43" s="32" t="str">
        <f>IF(A43="","",IF(VLOOKUP(A43,[1]令和3年度契約状況調査票!$E:$AR,27,FALSE)="①公益社団法人","公社",IF(VLOOKUP(A43,[1]令和3年度契約状況調査票!$E:$AR,27,FALSE)="②公益財団法人","公財","")))</f>
        <v/>
      </c>
      <c r="L43" s="32" t="str">
        <f>IF(A43="","",VLOOKUP(A43,[1]令和3年度契約状況調査票!$E:$AR,28,FALSE))</f>
        <v/>
      </c>
      <c r="M43" s="33" t="str">
        <f>IF(A43="","",IF(VLOOKUP(A43,[1]令和3年度契約状況調査票!$E:$AR,28,FALSE)="国所管",VLOOKUP(A43,[1]令和3年度契約状況調査票!$E:$AR,22,FALSE),""))</f>
        <v/>
      </c>
      <c r="N43" s="34" t="str">
        <f>IF(A43="","",IF(AND(P43="○",O43="分担契約/単価契約"),"単価契約"&amp;CHAR(10)&amp;"予定調達総額 "&amp;TEXT(VLOOKUP(A43,[1]令和3年度契約状況調査票!$E:$AR,16,FALSE),"#,##0円")&amp;"(B)"&amp;CHAR(10)&amp;"分担契約"&amp;CHAR(10)&amp;VLOOKUP(A43,[1]令和3年度契約状況調査票!$E:$AR,32,FALSE),IF(AND(P43="○",O43="分担契約"),"分担契約"&amp;CHAR(10)&amp;"契約総額 "&amp;TEXT(VLOOKUP(A43,[1]令和3年度契約状況調査票!$E:$AR,16,FALSE),"#,##0円")&amp;"(B)"&amp;CHAR(10)&amp;VLOOKUP(A43,[1]令和3年度契約状況調査票!$E:$AR,32,FALSE),(IF(O43="分担契約/単価契約","単価契約"&amp;CHAR(10)&amp;"予定調達総額 "&amp;TEXT(VLOOKUP(A43,[1]令和3年度契約状況調査票!$E:$AR,16,FALSE),"#,##0円")&amp;CHAR(10)&amp;"分担契約"&amp;CHAR(10)&amp;VLOOKUP(A43,[1]令和3年度契約状況調査票!$E:$AR,32,FALSE),IF(O43="分担契約","分担契約"&amp;CHAR(10)&amp;"契約総額 "&amp;TEXT(VLOOKUP(A43,[1]令和3年度契約状況調査票!$E:$AR,16,FALSE),"#,##0円")&amp;CHAR(10)&amp;VLOOKUP(A43,[1]令和3年度契約状況調査票!$E:$AR,32,FALSE),IF(O43="単価契約","単価契約"&amp;CHAR(10)&amp;"予定調達総額 "&amp;TEXT(VLOOKUP(A43,[1]令和3年度契約状況調査票!$E:$AR,16,FALSE),"#,##0円")&amp;CHAR(10)&amp;VLOOKUP(A43,[1]令和3年度契約状況調査票!$E:$AR,32,FALSE),VLOOKUP(A43,[1]令和3年度契約状況調査票!$E:$AR,32,FALSE))))))))</f>
        <v/>
      </c>
      <c r="O43" s="23" t="str">
        <f>IF(A43="","",VLOOKUP(A43,[1]令和3年度契約状況調査票!$E:$BY,53,FALSE))</f>
        <v/>
      </c>
      <c r="P43" s="23" t="str">
        <f>IF(A43="","",IF(VLOOKUP(A43,[1]令和3年度契約状況調査票!$E:$AR,14,FALSE)="他官署で調達手続きを実施のため","×",IF(VLOOKUP(A43,[1]令和3年度契約状況調査票!$E:$AR,21,FALSE)="②同種の他の契約の予定価格を類推されるおそれがあるため公表しない","×","○")))</f>
        <v/>
      </c>
    </row>
    <row r="44" spans="1:16" s="23" customFormat="1" ht="60" customHeight="1" x14ac:dyDescent="0.15">
      <c r="A44" s="24" t="str">
        <f>IF(MAX([1]令和3年度契約状況調査票!E41:E286)&gt;=ROW()-5,ROW()-5,"")</f>
        <v/>
      </c>
      <c r="B44" s="25" t="str">
        <f>IF(A44="","",VLOOKUP(A44,[1]令和3年度契約状況調査票!$E:$AR,5,FALSE))</f>
        <v/>
      </c>
      <c r="C44" s="26" t="str">
        <f>IF(A44="","",VLOOKUP(A44,[1]令和3年度契約状況調査票!$E:$AR,6,FALSE))</f>
        <v/>
      </c>
      <c r="D44" s="27" t="str">
        <f>IF(A44="","",VLOOKUP(A44,[1]令和3年度契約状況調査票!$E:$AR,9,FALSE))</f>
        <v/>
      </c>
      <c r="E44" s="25" t="str">
        <f>IF(A44="","",VLOOKUP(A44,[1]令和3年度契約状況調査票!$E:$AR,10,FALSE))</f>
        <v/>
      </c>
      <c r="F44" s="28" t="str">
        <f>IF(A44="","",VLOOKUP(A44,[1]令和3年度契約状況調査票!$E:$AR,11,FALSE))</f>
        <v/>
      </c>
      <c r="G44" s="29" t="str">
        <f>IF(A44="","",IF(VLOOKUP(A44,[1]令和3年度契約状況調査票!$E:$AR,12,FALSE)="②一般競争入札（総合評価方式）","一般競争入札"&amp;CHAR(10)&amp;"（総合評価方式）","一般競争入札"))</f>
        <v/>
      </c>
      <c r="H44" s="30" t="str">
        <f>IF(A44="","",IF(VLOOKUP(A44,[1]令和3年度契約状況調査票!$E:$AR,14,FALSE)="他官署で調達手続きを実施のため","他官署で調達手続きを実施のため",IF(VLOOKUP(A44,[1]令和3年度契約状況調査票!$E:$AR,21,FALSE)="②同種の他の契約の予定価格を類推されるおそれがあるため公表しない","同種の他の契約の予定価格を類推されるおそれがあるため公表しない",IF(VLOOKUP(A44,[1]令和3年度契約状況調査票!$E:$AR,21,FALSE)="－","－",IF(VLOOKUP(A44,[1]令和3年度契約状況調査票!$E:$AR,7,FALSE)&lt;&gt;"",TEXT(VLOOKUP(A44,[1]令和3年度契約状況調査票!$E:$AR,14,FALSE),"#,##0円")&amp;CHAR(10)&amp;"(A)",VLOOKUP(A44,[1]令和3年度契約状況調査票!$E:$AR,14,FALSE))))))</f>
        <v/>
      </c>
      <c r="I44" s="30" t="str">
        <f>IF(A44="","",VLOOKUP(A44,[1]令和3年度契約状況調査票!$E:$AR,15,FALSE))</f>
        <v/>
      </c>
      <c r="J44" s="31" t="str">
        <f>IF(A44="","",IF(VLOOKUP(A44,[1]令和3年度契約状況調査票!$E:$AR,14,FALSE)="他官署で調達手続きを実施のため","－",IF(VLOOKUP(A44,[1]令和3年度契約状況調査票!$E:$AR,21,FALSE)="②同種の他の契約の予定価格を類推されるおそれがあるため公表しない","－",IF(VLOOKUP(A44,[1]令和3年度契約状況調査票!$E:$AR,21,FALSE)="－","－",IF(VLOOKUP(A44,[1]令和3年度契約状況調査票!$E:$AR,7,FALSE)&lt;&gt;"",TEXT(VLOOKUP(A44,[1]令和3年度契約状況調査票!$E:$AR,17,FALSE),"#.0%")&amp;CHAR(10)&amp;"(B/A×100)",VLOOKUP(A44,[1]令和3年度契約状況調査票!$E:$AR,17,FALSE))))))</f>
        <v/>
      </c>
      <c r="K44" s="32" t="str">
        <f>IF(A44="","",IF(VLOOKUP(A44,[1]令和3年度契約状況調査票!$E:$AR,27,FALSE)="①公益社団法人","公社",IF(VLOOKUP(A44,[1]令和3年度契約状況調査票!$E:$AR,27,FALSE)="②公益財団法人","公財","")))</f>
        <v/>
      </c>
      <c r="L44" s="32" t="str">
        <f>IF(A44="","",VLOOKUP(A44,[1]令和3年度契約状況調査票!$E:$AR,28,FALSE))</f>
        <v/>
      </c>
      <c r="M44" s="33" t="str">
        <f>IF(A44="","",IF(VLOOKUP(A44,[1]令和3年度契約状況調査票!$E:$AR,28,FALSE)="国所管",VLOOKUP(A44,[1]令和3年度契約状況調査票!$E:$AR,22,FALSE),""))</f>
        <v/>
      </c>
      <c r="N44" s="34" t="str">
        <f>IF(A44="","",IF(AND(P44="○",O44="分担契約/単価契約"),"単価契約"&amp;CHAR(10)&amp;"予定調達総額 "&amp;TEXT(VLOOKUP(A44,[1]令和3年度契約状況調査票!$E:$AR,16,FALSE),"#,##0円")&amp;"(B)"&amp;CHAR(10)&amp;"分担契約"&amp;CHAR(10)&amp;VLOOKUP(A44,[1]令和3年度契約状況調査票!$E:$AR,32,FALSE),IF(AND(P44="○",O44="分担契約"),"分担契約"&amp;CHAR(10)&amp;"契約総額 "&amp;TEXT(VLOOKUP(A44,[1]令和3年度契約状況調査票!$E:$AR,16,FALSE),"#,##0円")&amp;"(B)"&amp;CHAR(10)&amp;VLOOKUP(A44,[1]令和3年度契約状況調査票!$E:$AR,32,FALSE),(IF(O44="分担契約/単価契約","単価契約"&amp;CHAR(10)&amp;"予定調達総額 "&amp;TEXT(VLOOKUP(A44,[1]令和3年度契約状況調査票!$E:$AR,16,FALSE),"#,##0円")&amp;CHAR(10)&amp;"分担契約"&amp;CHAR(10)&amp;VLOOKUP(A44,[1]令和3年度契約状況調査票!$E:$AR,32,FALSE),IF(O44="分担契約","分担契約"&amp;CHAR(10)&amp;"契約総額 "&amp;TEXT(VLOOKUP(A44,[1]令和3年度契約状況調査票!$E:$AR,16,FALSE),"#,##0円")&amp;CHAR(10)&amp;VLOOKUP(A44,[1]令和3年度契約状況調査票!$E:$AR,32,FALSE),IF(O44="単価契約","単価契約"&amp;CHAR(10)&amp;"予定調達総額 "&amp;TEXT(VLOOKUP(A44,[1]令和3年度契約状況調査票!$E:$AR,16,FALSE),"#,##0円")&amp;CHAR(10)&amp;VLOOKUP(A44,[1]令和3年度契約状況調査票!$E:$AR,32,FALSE),VLOOKUP(A44,[1]令和3年度契約状況調査票!$E:$AR,32,FALSE))))))))</f>
        <v/>
      </c>
      <c r="O44" s="23" t="str">
        <f>IF(A44="","",VLOOKUP(A44,[1]令和3年度契約状況調査票!$E:$BY,53,FALSE))</f>
        <v/>
      </c>
      <c r="P44" s="23" t="str">
        <f>IF(A44="","",IF(VLOOKUP(A44,[1]令和3年度契約状況調査票!$E:$AR,14,FALSE)="他官署で調達手続きを実施のため","×",IF(VLOOKUP(A44,[1]令和3年度契約状況調査票!$E:$AR,21,FALSE)="②同種の他の契約の予定価格を類推されるおそれがあるため公表しない","×","○")))</f>
        <v/>
      </c>
    </row>
    <row r="45" spans="1:16" s="23" customFormat="1" ht="60" customHeight="1" x14ac:dyDescent="0.15">
      <c r="A45" s="24" t="str">
        <f>IF(MAX([1]令和3年度契約状況調査票!E42:E287)&gt;=ROW()-5,ROW()-5,"")</f>
        <v/>
      </c>
      <c r="B45" s="25" t="str">
        <f>IF(A45="","",VLOOKUP(A45,[1]令和3年度契約状況調査票!$E:$AR,5,FALSE))</f>
        <v/>
      </c>
      <c r="C45" s="26" t="str">
        <f>IF(A45="","",VLOOKUP(A45,[1]令和3年度契約状況調査票!$E:$AR,6,FALSE))</f>
        <v/>
      </c>
      <c r="D45" s="27" t="str">
        <f>IF(A45="","",VLOOKUP(A45,[1]令和3年度契約状況調査票!$E:$AR,9,FALSE))</f>
        <v/>
      </c>
      <c r="E45" s="25" t="str">
        <f>IF(A45="","",VLOOKUP(A45,[1]令和3年度契約状況調査票!$E:$AR,10,FALSE))</f>
        <v/>
      </c>
      <c r="F45" s="28" t="str">
        <f>IF(A45="","",VLOOKUP(A45,[1]令和3年度契約状況調査票!$E:$AR,11,FALSE))</f>
        <v/>
      </c>
      <c r="G45" s="29" t="str">
        <f>IF(A45="","",IF(VLOOKUP(A45,[1]令和3年度契約状況調査票!$E:$AR,12,FALSE)="②一般競争入札（総合評価方式）","一般競争入札"&amp;CHAR(10)&amp;"（総合評価方式）","一般競争入札"))</f>
        <v/>
      </c>
      <c r="H45" s="30" t="str">
        <f>IF(A45="","",IF(VLOOKUP(A45,[1]令和3年度契約状況調査票!$E:$AR,14,FALSE)="他官署で調達手続きを実施のため","他官署で調達手続きを実施のため",IF(VLOOKUP(A45,[1]令和3年度契約状況調査票!$E:$AR,21,FALSE)="②同種の他の契約の予定価格を類推されるおそれがあるため公表しない","同種の他の契約の予定価格を類推されるおそれがあるため公表しない",IF(VLOOKUP(A45,[1]令和3年度契約状況調査票!$E:$AR,21,FALSE)="－","－",IF(VLOOKUP(A45,[1]令和3年度契約状況調査票!$E:$AR,7,FALSE)&lt;&gt;"",TEXT(VLOOKUP(A45,[1]令和3年度契約状況調査票!$E:$AR,14,FALSE),"#,##0円")&amp;CHAR(10)&amp;"(A)",VLOOKUP(A45,[1]令和3年度契約状況調査票!$E:$AR,14,FALSE))))))</f>
        <v/>
      </c>
      <c r="I45" s="30" t="str">
        <f>IF(A45="","",VLOOKUP(A45,[1]令和3年度契約状況調査票!$E:$AR,15,FALSE))</f>
        <v/>
      </c>
      <c r="J45" s="31" t="str">
        <f>IF(A45="","",IF(VLOOKUP(A45,[1]令和3年度契約状況調査票!$E:$AR,14,FALSE)="他官署で調達手続きを実施のため","－",IF(VLOOKUP(A45,[1]令和3年度契約状況調査票!$E:$AR,21,FALSE)="②同種の他の契約の予定価格を類推されるおそれがあるため公表しない","－",IF(VLOOKUP(A45,[1]令和3年度契約状況調査票!$E:$AR,21,FALSE)="－","－",IF(VLOOKUP(A45,[1]令和3年度契約状況調査票!$E:$AR,7,FALSE)&lt;&gt;"",TEXT(VLOOKUP(A45,[1]令和3年度契約状況調査票!$E:$AR,17,FALSE),"#.0%")&amp;CHAR(10)&amp;"(B/A×100)",VLOOKUP(A45,[1]令和3年度契約状況調査票!$E:$AR,17,FALSE))))))</f>
        <v/>
      </c>
      <c r="K45" s="32" t="str">
        <f>IF(A45="","",IF(VLOOKUP(A45,[1]令和3年度契約状況調査票!$E:$AR,27,FALSE)="①公益社団法人","公社",IF(VLOOKUP(A45,[1]令和3年度契約状況調査票!$E:$AR,27,FALSE)="②公益財団法人","公財","")))</f>
        <v/>
      </c>
      <c r="L45" s="32" t="str">
        <f>IF(A45="","",VLOOKUP(A45,[1]令和3年度契約状況調査票!$E:$AR,28,FALSE))</f>
        <v/>
      </c>
      <c r="M45" s="33" t="str">
        <f>IF(A45="","",IF(VLOOKUP(A45,[1]令和3年度契約状況調査票!$E:$AR,28,FALSE)="国所管",VLOOKUP(A45,[1]令和3年度契約状況調査票!$E:$AR,22,FALSE),""))</f>
        <v/>
      </c>
      <c r="N45" s="34" t="str">
        <f>IF(A45="","",IF(AND(P45="○",O45="分担契約/単価契約"),"単価契約"&amp;CHAR(10)&amp;"予定調達総額 "&amp;TEXT(VLOOKUP(A45,[1]令和3年度契約状況調査票!$E:$AR,16,FALSE),"#,##0円")&amp;"(B)"&amp;CHAR(10)&amp;"分担契約"&amp;CHAR(10)&amp;VLOOKUP(A45,[1]令和3年度契約状況調査票!$E:$AR,32,FALSE),IF(AND(P45="○",O45="分担契約"),"分担契約"&amp;CHAR(10)&amp;"契約総額 "&amp;TEXT(VLOOKUP(A45,[1]令和3年度契約状況調査票!$E:$AR,16,FALSE),"#,##0円")&amp;"(B)"&amp;CHAR(10)&amp;VLOOKUP(A45,[1]令和3年度契約状況調査票!$E:$AR,32,FALSE),(IF(O45="分担契約/単価契約","単価契約"&amp;CHAR(10)&amp;"予定調達総額 "&amp;TEXT(VLOOKUP(A45,[1]令和3年度契約状況調査票!$E:$AR,16,FALSE),"#,##0円")&amp;CHAR(10)&amp;"分担契約"&amp;CHAR(10)&amp;VLOOKUP(A45,[1]令和3年度契約状況調査票!$E:$AR,32,FALSE),IF(O45="分担契約","分担契約"&amp;CHAR(10)&amp;"契約総額 "&amp;TEXT(VLOOKUP(A45,[1]令和3年度契約状況調査票!$E:$AR,16,FALSE),"#,##0円")&amp;CHAR(10)&amp;VLOOKUP(A45,[1]令和3年度契約状況調査票!$E:$AR,32,FALSE),IF(O45="単価契約","単価契約"&amp;CHAR(10)&amp;"予定調達総額 "&amp;TEXT(VLOOKUP(A45,[1]令和3年度契約状況調査票!$E:$AR,16,FALSE),"#,##0円")&amp;CHAR(10)&amp;VLOOKUP(A45,[1]令和3年度契約状況調査票!$E:$AR,32,FALSE),VLOOKUP(A45,[1]令和3年度契約状況調査票!$E:$AR,32,FALSE))))))))</f>
        <v/>
      </c>
      <c r="O45" s="23" t="str">
        <f>IF(A45="","",VLOOKUP(A45,[1]令和3年度契約状況調査票!$E:$BY,53,FALSE))</f>
        <v/>
      </c>
      <c r="P45" s="23" t="str">
        <f>IF(A45="","",IF(VLOOKUP(A45,[1]令和3年度契約状況調査票!$E:$AR,14,FALSE)="他官署で調達手続きを実施のため","×",IF(VLOOKUP(A45,[1]令和3年度契約状況調査票!$E:$AR,21,FALSE)="②同種の他の契約の予定価格を類推されるおそれがあるため公表しない","×","○")))</f>
        <v/>
      </c>
    </row>
    <row r="46" spans="1:16" s="23" customFormat="1" ht="60" customHeight="1" x14ac:dyDescent="0.15">
      <c r="A46" s="24" t="str">
        <f>IF(MAX([1]令和3年度契約状況調査票!E43:E288)&gt;=ROW()-5,ROW()-5,"")</f>
        <v/>
      </c>
      <c r="B46" s="25" t="str">
        <f>IF(A46="","",VLOOKUP(A46,[1]令和3年度契約状況調査票!$E:$AR,5,FALSE))</f>
        <v/>
      </c>
      <c r="C46" s="26" t="str">
        <f>IF(A46="","",VLOOKUP(A46,[1]令和3年度契約状況調査票!$E:$AR,6,FALSE))</f>
        <v/>
      </c>
      <c r="D46" s="27" t="str">
        <f>IF(A46="","",VLOOKUP(A46,[1]令和3年度契約状況調査票!$E:$AR,9,FALSE))</f>
        <v/>
      </c>
      <c r="E46" s="25" t="str">
        <f>IF(A46="","",VLOOKUP(A46,[1]令和3年度契約状況調査票!$E:$AR,10,FALSE))</f>
        <v/>
      </c>
      <c r="F46" s="28" t="str">
        <f>IF(A46="","",VLOOKUP(A46,[1]令和3年度契約状況調査票!$E:$AR,11,FALSE))</f>
        <v/>
      </c>
      <c r="G46" s="29" t="str">
        <f>IF(A46="","",IF(VLOOKUP(A46,[1]令和3年度契約状況調査票!$E:$AR,12,FALSE)="②一般競争入札（総合評価方式）","一般競争入札"&amp;CHAR(10)&amp;"（総合評価方式）","一般競争入札"))</f>
        <v/>
      </c>
      <c r="H46" s="30" t="str">
        <f>IF(A46="","",IF(VLOOKUP(A46,[1]令和3年度契約状況調査票!$E:$AR,14,FALSE)="他官署で調達手続きを実施のため","他官署で調達手続きを実施のため",IF(VLOOKUP(A46,[1]令和3年度契約状況調査票!$E:$AR,21,FALSE)="②同種の他の契約の予定価格を類推されるおそれがあるため公表しない","同種の他の契約の予定価格を類推されるおそれがあるため公表しない",IF(VLOOKUP(A46,[1]令和3年度契約状況調査票!$E:$AR,21,FALSE)="－","－",IF(VLOOKUP(A46,[1]令和3年度契約状況調査票!$E:$AR,7,FALSE)&lt;&gt;"",TEXT(VLOOKUP(A46,[1]令和3年度契約状況調査票!$E:$AR,14,FALSE),"#,##0円")&amp;CHAR(10)&amp;"(A)",VLOOKUP(A46,[1]令和3年度契約状況調査票!$E:$AR,14,FALSE))))))</f>
        <v/>
      </c>
      <c r="I46" s="30" t="str">
        <f>IF(A46="","",VLOOKUP(A46,[1]令和3年度契約状況調査票!$E:$AR,15,FALSE))</f>
        <v/>
      </c>
      <c r="J46" s="31" t="str">
        <f>IF(A46="","",IF(VLOOKUP(A46,[1]令和3年度契約状況調査票!$E:$AR,14,FALSE)="他官署で調達手続きを実施のため","－",IF(VLOOKUP(A46,[1]令和3年度契約状況調査票!$E:$AR,21,FALSE)="②同種の他の契約の予定価格を類推されるおそれがあるため公表しない","－",IF(VLOOKUP(A46,[1]令和3年度契約状況調査票!$E:$AR,21,FALSE)="－","－",IF(VLOOKUP(A46,[1]令和3年度契約状況調査票!$E:$AR,7,FALSE)&lt;&gt;"",TEXT(VLOOKUP(A46,[1]令和3年度契約状況調査票!$E:$AR,17,FALSE),"#.0%")&amp;CHAR(10)&amp;"(B/A×100)",VLOOKUP(A46,[1]令和3年度契約状況調査票!$E:$AR,17,FALSE))))))</f>
        <v/>
      </c>
      <c r="K46" s="32" t="str">
        <f>IF(A46="","",IF(VLOOKUP(A46,[1]令和3年度契約状況調査票!$E:$AR,27,FALSE)="①公益社団法人","公社",IF(VLOOKUP(A46,[1]令和3年度契約状況調査票!$E:$AR,27,FALSE)="②公益財団法人","公財","")))</f>
        <v/>
      </c>
      <c r="L46" s="32" t="str">
        <f>IF(A46="","",VLOOKUP(A46,[1]令和3年度契約状況調査票!$E:$AR,28,FALSE))</f>
        <v/>
      </c>
      <c r="M46" s="33" t="str">
        <f>IF(A46="","",IF(VLOOKUP(A46,[1]令和3年度契約状況調査票!$E:$AR,28,FALSE)="国所管",VLOOKUP(A46,[1]令和3年度契約状況調査票!$E:$AR,22,FALSE),""))</f>
        <v/>
      </c>
      <c r="N46" s="34" t="str">
        <f>IF(A46="","",IF(AND(P46="○",O46="分担契約/単価契約"),"単価契約"&amp;CHAR(10)&amp;"予定調達総額 "&amp;TEXT(VLOOKUP(A46,[1]令和3年度契約状況調査票!$E:$AR,16,FALSE),"#,##0円")&amp;"(B)"&amp;CHAR(10)&amp;"分担契約"&amp;CHAR(10)&amp;VLOOKUP(A46,[1]令和3年度契約状況調査票!$E:$AR,32,FALSE),IF(AND(P46="○",O46="分担契約"),"分担契約"&amp;CHAR(10)&amp;"契約総額 "&amp;TEXT(VLOOKUP(A46,[1]令和3年度契約状況調査票!$E:$AR,16,FALSE),"#,##0円")&amp;"(B)"&amp;CHAR(10)&amp;VLOOKUP(A46,[1]令和3年度契約状況調査票!$E:$AR,32,FALSE),(IF(O46="分担契約/単価契約","単価契約"&amp;CHAR(10)&amp;"予定調達総額 "&amp;TEXT(VLOOKUP(A46,[1]令和3年度契約状況調査票!$E:$AR,16,FALSE),"#,##0円")&amp;CHAR(10)&amp;"分担契約"&amp;CHAR(10)&amp;VLOOKUP(A46,[1]令和3年度契約状況調査票!$E:$AR,32,FALSE),IF(O46="分担契約","分担契約"&amp;CHAR(10)&amp;"契約総額 "&amp;TEXT(VLOOKUP(A46,[1]令和3年度契約状況調査票!$E:$AR,16,FALSE),"#,##0円")&amp;CHAR(10)&amp;VLOOKUP(A46,[1]令和3年度契約状況調査票!$E:$AR,32,FALSE),IF(O46="単価契約","単価契約"&amp;CHAR(10)&amp;"予定調達総額 "&amp;TEXT(VLOOKUP(A46,[1]令和3年度契約状況調査票!$E:$AR,16,FALSE),"#,##0円")&amp;CHAR(10)&amp;VLOOKUP(A46,[1]令和3年度契約状況調査票!$E:$AR,32,FALSE),VLOOKUP(A46,[1]令和3年度契約状況調査票!$E:$AR,32,FALSE))))))))</f>
        <v/>
      </c>
      <c r="O46" s="23" t="str">
        <f>IF(A46="","",VLOOKUP(A46,[1]令和3年度契約状況調査票!$E:$BY,53,FALSE))</f>
        <v/>
      </c>
      <c r="P46" s="23" t="str">
        <f>IF(A46="","",IF(VLOOKUP(A46,[1]令和3年度契約状況調査票!$E:$AR,14,FALSE)="他官署で調達手続きを実施のため","×",IF(VLOOKUP(A46,[1]令和3年度契約状況調査票!$E:$AR,21,FALSE)="②同種の他の契約の予定価格を類推されるおそれがあるため公表しない","×","○")))</f>
        <v/>
      </c>
    </row>
    <row r="47" spans="1:16" s="23" customFormat="1" ht="60" customHeight="1" x14ac:dyDescent="0.15">
      <c r="A47" s="24" t="str">
        <f>IF(MAX([1]令和3年度契約状況調査票!E44:E289)&gt;=ROW()-5,ROW()-5,"")</f>
        <v/>
      </c>
      <c r="B47" s="25" t="str">
        <f>IF(A47="","",VLOOKUP(A47,[1]令和3年度契約状況調査票!$E:$AR,5,FALSE))</f>
        <v/>
      </c>
      <c r="C47" s="26" t="str">
        <f>IF(A47="","",VLOOKUP(A47,[1]令和3年度契約状況調査票!$E:$AR,6,FALSE))</f>
        <v/>
      </c>
      <c r="D47" s="27" t="str">
        <f>IF(A47="","",VLOOKUP(A47,[1]令和3年度契約状況調査票!$E:$AR,9,FALSE))</f>
        <v/>
      </c>
      <c r="E47" s="25" t="str">
        <f>IF(A47="","",VLOOKUP(A47,[1]令和3年度契約状況調査票!$E:$AR,10,FALSE))</f>
        <v/>
      </c>
      <c r="F47" s="28" t="str">
        <f>IF(A47="","",VLOOKUP(A47,[1]令和3年度契約状況調査票!$E:$AR,11,FALSE))</f>
        <v/>
      </c>
      <c r="G47" s="29" t="str">
        <f>IF(A47="","",IF(VLOOKUP(A47,[1]令和3年度契約状況調査票!$E:$AR,12,FALSE)="②一般競争入札（総合評価方式）","一般競争入札"&amp;CHAR(10)&amp;"（総合評価方式）","一般競争入札"))</f>
        <v/>
      </c>
      <c r="H47" s="30" t="str">
        <f>IF(A47="","",IF(VLOOKUP(A47,[1]令和3年度契約状況調査票!$E:$AR,14,FALSE)="他官署で調達手続きを実施のため","他官署で調達手続きを実施のため",IF(VLOOKUP(A47,[1]令和3年度契約状況調査票!$E:$AR,21,FALSE)="②同種の他の契約の予定価格を類推されるおそれがあるため公表しない","同種の他の契約の予定価格を類推されるおそれがあるため公表しない",IF(VLOOKUP(A47,[1]令和3年度契約状況調査票!$E:$AR,21,FALSE)="－","－",IF(VLOOKUP(A47,[1]令和3年度契約状況調査票!$E:$AR,7,FALSE)&lt;&gt;"",TEXT(VLOOKUP(A47,[1]令和3年度契約状況調査票!$E:$AR,14,FALSE),"#,##0円")&amp;CHAR(10)&amp;"(A)",VLOOKUP(A47,[1]令和3年度契約状況調査票!$E:$AR,14,FALSE))))))</f>
        <v/>
      </c>
      <c r="I47" s="30" t="str">
        <f>IF(A47="","",VLOOKUP(A47,[1]令和3年度契約状況調査票!$E:$AR,15,FALSE))</f>
        <v/>
      </c>
      <c r="J47" s="31" t="str">
        <f>IF(A47="","",IF(VLOOKUP(A47,[1]令和3年度契約状況調査票!$E:$AR,14,FALSE)="他官署で調達手続きを実施のため","－",IF(VLOOKUP(A47,[1]令和3年度契約状況調査票!$E:$AR,21,FALSE)="②同種の他の契約の予定価格を類推されるおそれがあるため公表しない","－",IF(VLOOKUP(A47,[1]令和3年度契約状況調査票!$E:$AR,21,FALSE)="－","－",IF(VLOOKUP(A47,[1]令和3年度契約状況調査票!$E:$AR,7,FALSE)&lt;&gt;"",TEXT(VLOOKUP(A47,[1]令和3年度契約状況調査票!$E:$AR,17,FALSE),"#.0%")&amp;CHAR(10)&amp;"(B/A×100)",VLOOKUP(A47,[1]令和3年度契約状況調査票!$E:$AR,17,FALSE))))))</f>
        <v/>
      </c>
      <c r="K47" s="32" t="str">
        <f>IF(A47="","",IF(VLOOKUP(A47,[1]令和3年度契約状況調査票!$E:$AR,27,FALSE)="①公益社団法人","公社",IF(VLOOKUP(A47,[1]令和3年度契約状況調査票!$E:$AR,27,FALSE)="②公益財団法人","公財","")))</f>
        <v/>
      </c>
      <c r="L47" s="32" t="str">
        <f>IF(A47="","",VLOOKUP(A47,[1]令和3年度契約状況調査票!$E:$AR,28,FALSE))</f>
        <v/>
      </c>
      <c r="M47" s="33" t="str">
        <f>IF(A47="","",IF(VLOOKUP(A47,[1]令和3年度契約状況調査票!$E:$AR,28,FALSE)="国所管",VLOOKUP(A47,[1]令和3年度契約状況調査票!$E:$AR,22,FALSE),""))</f>
        <v/>
      </c>
      <c r="N47" s="34" t="str">
        <f>IF(A47="","",IF(AND(P47="○",O47="分担契約/単価契約"),"単価契約"&amp;CHAR(10)&amp;"予定調達総額 "&amp;TEXT(VLOOKUP(A47,[1]令和3年度契約状況調査票!$E:$AR,16,FALSE),"#,##0円")&amp;"(B)"&amp;CHAR(10)&amp;"分担契約"&amp;CHAR(10)&amp;VLOOKUP(A47,[1]令和3年度契約状況調査票!$E:$AR,32,FALSE),IF(AND(P47="○",O47="分担契約"),"分担契約"&amp;CHAR(10)&amp;"契約総額 "&amp;TEXT(VLOOKUP(A47,[1]令和3年度契約状況調査票!$E:$AR,16,FALSE),"#,##0円")&amp;"(B)"&amp;CHAR(10)&amp;VLOOKUP(A47,[1]令和3年度契約状況調査票!$E:$AR,32,FALSE),(IF(O47="分担契約/単価契約","単価契約"&amp;CHAR(10)&amp;"予定調達総額 "&amp;TEXT(VLOOKUP(A47,[1]令和3年度契約状況調査票!$E:$AR,16,FALSE),"#,##0円")&amp;CHAR(10)&amp;"分担契約"&amp;CHAR(10)&amp;VLOOKUP(A47,[1]令和3年度契約状況調査票!$E:$AR,32,FALSE),IF(O47="分担契約","分担契約"&amp;CHAR(10)&amp;"契約総額 "&amp;TEXT(VLOOKUP(A47,[1]令和3年度契約状況調査票!$E:$AR,16,FALSE),"#,##0円")&amp;CHAR(10)&amp;VLOOKUP(A47,[1]令和3年度契約状況調査票!$E:$AR,32,FALSE),IF(O47="単価契約","単価契約"&amp;CHAR(10)&amp;"予定調達総額 "&amp;TEXT(VLOOKUP(A47,[1]令和3年度契約状況調査票!$E:$AR,16,FALSE),"#,##0円")&amp;CHAR(10)&amp;VLOOKUP(A47,[1]令和3年度契約状況調査票!$E:$AR,32,FALSE),VLOOKUP(A47,[1]令和3年度契約状況調査票!$E:$AR,32,FALSE))))))))</f>
        <v/>
      </c>
      <c r="O47" s="23" t="str">
        <f>IF(A47="","",VLOOKUP(A47,[1]令和3年度契約状況調査票!$E:$BY,53,FALSE))</f>
        <v/>
      </c>
      <c r="P47" s="23" t="str">
        <f>IF(A47="","",IF(VLOOKUP(A47,[1]令和3年度契約状況調査票!$E:$AR,14,FALSE)="他官署で調達手続きを実施のため","×",IF(VLOOKUP(A47,[1]令和3年度契約状況調査票!$E:$AR,21,FALSE)="②同種の他の契約の予定価格を類推されるおそれがあるため公表しない","×","○")))</f>
        <v/>
      </c>
    </row>
    <row r="48" spans="1:16" s="23" customFormat="1" ht="60" customHeight="1" x14ac:dyDescent="0.15">
      <c r="A48" s="24" t="str">
        <f>IF(MAX([1]令和3年度契約状況調査票!E45:E290)&gt;=ROW()-5,ROW()-5,"")</f>
        <v/>
      </c>
      <c r="B48" s="25" t="str">
        <f>IF(A48="","",VLOOKUP(A48,[1]令和3年度契約状況調査票!$E:$AR,5,FALSE))</f>
        <v/>
      </c>
      <c r="C48" s="26" t="str">
        <f>IF(A48="","",VLOOKUP(A48,[1]令和3年度契約状況調査票!$E:$AR,6,FALSE))</f>
        <v/>
      </c>
      <c r="D48" s="27" t="str">
        <f>IF(A48="","",VLOOKUP(A48,[1]令和3年度契約状況調査票!$E:$AR,9,FALSE))</f>
        <v/>
      </c>
      <c r="E48" s="25" t="str">
        <f>IF(A48="","",VLOOKUP(A48,[1]令和3年度契約状況調査票!$E:$AR,10,FALSE))</f>
        <v/>
      </c>
      <c r="F48" s="28" t="str">
        <f>IF(A48="","",VLOOKUP(A48,[1]令和3年度契約状況調査票!$E:$AR,11,FALSE))</f>
        <v/>
      </c>
      <c r="G48" s="29" t="str">
        <f>IF(A48="","",IF(VLOOKUP(A48,[1]令和3年度契約状況調査票!$E:$AR,12,FALSE)="②一般競争入札（総合評価方式）","一般競争入札"&amp;CHAR(10)&amp;"（総合評価方式）","一般競争入札"))</f>
        <v/>
      </c>
      <c r="H48" s="30" t="str">
        <f>IF(A48="","",IF(VLOOKUP(A48,[1]令和3年度契約状況調査票!$E:$AR,14,FALSE)="他官署で調達手続きを実施のため","他官署で調達手続きを実施のため",IF(VLOOKUP(A48,[1]令和3年度契約状況調査票!$E:$AR,21,FALSE)="②同種の他の契約の予定価格を類推されるおそれがあるため公表しない","同種の他の契約の予定価格を類推されるおそれがあるため公表しない",IF(VLOOKUP(A48,[1]令和3年度契約状況調査票!$E:$AR,21,FALSE)="－","－",IF(VLOOKUP(A48,[1]令和3年度契約状況調査票!$E:$AR,7,FALSE)&lt;&gt;"",TEXT(VLOOKUP(A48,[1]令和3年度契約状況調査票!$E:$AR,14,FALSE),"#,##0円")&amp;CHAR(10)&amp;"(A)",VLOOKUP(A48,[1]令和3年度契約状況調査票!$E:$AR,14,FALSE))))))</f>
        <v/>
      </c>
      <c r="I48" s="30" t="str">
        <f>IF(A48="","",VLOOKUP(A48,[1]令和3年度契約状況調査票!$E:$AR,15,FALSE))</f>
        <v/>
      </c>
      <c r="J48" s="31" t="str">
        <f>IF(A48="","",IF(VLOOKUP(A48,[1]令和3年度契約状況調査票!$E:$AR,14,FALSE)="他官署で調達手続きを実施のため","－",IF(VLOOKUP(A48,[1]令和3年度契約状況調査票!$E:$AR,21,FALSE)="②同種の他の契約の予定価格を類推されるおそれがあるため公表しない","－",IF(VLOOKUP(A48,[1]令和3年度契約状況調査票!$E:$AR,21,FALSE)="－","－",IF(VLOOKUP(A48,[1]令和3年度契約状況調査票!$E:$AR,7,FALSE)&lt;&gt;"",TEXT(VLOOKUP(A48,[1]令和3年度契約状況調査票!$E:$AR,17,FALSE),"#.0%")&amp;CHAR(10)&amp;"(B/A×100)",VLOOKUP(A48,[1]令和3年度契約状況調査票!$E:$AR,17,FALSE))))))</f>
        <v/>
      </c>
      <c r="K48" s="32" t="str">
        <f>IF(A48="","",IF(VLOOKUP(A48,[1]令和3年度契約状況調査票!$E:$AR,27,FALSE)="①公益社団法人","公社",IF(VLOOKUP(A48,[1]令和3年度契約状況調査票!$E:$AR,27,FALSE)="②公益財団法人","公財","")))</f>
        <v/>
      </c>
      <c r="L48" s="32" t="str">
        <f>IF(A48="","",VLOOKUP(A48,[1]令和3年度契約状況調査票!$E:$AR,28,FALSE))</f>
        <v/>
      </c>
      <c r="M48" s="33" t="str">
        <f>IF(A48="","",IF(VLOOKUP(A48,[1]令和3年度契約状況調査票!$E:$AR,28,FALSE)="国所管",VLOOKUP(A48,[1]令和3年度契約状況調査票!$E:$AR,22,FALSE),""))</f>
        <v/>
      </c>
      <c r="N48" s="34" t="str">
        <f>IF(A48="","",IF(AND(P48="○",O48="分担契約/単価契約"),"単価契約"&amp;CHAR(10)&amp;"予定調達総額 "&amp;TEXT(VLOOKUP(A48,[1]令和3年度契約状況調査票!$E:$AR,16,FALSE),"#,##0円")&amp;"(B)"&amp;CHAR(10)&amp;"分担契約"&amp;CHAR(10)&amp;VLOOKUP(A48,[1]令和3年度契約状況調査票!$E:$AR,32,FALSE),IF(AND(P48="○",O48="分担契約"),"分担契約"&amp;CHAR(10)&amp;"契約総額 "&amp;TEXT(VLOOKUP(A48,[1]令和3年度契約状況調査票!$E:$AR,16,FALSE),"#,##0円")&amp;"(B)"&amp;CHAR(10)&amp;VLOOKUP(A48,[1]令和3年度契約状況調査票!$E:$AR,32,FALSE),(IF(O48="分担契約/単価契約","単価契約"&amp;CHAR(10)&amp;"予定調達総額 "&amp;TEXT(VLOOKUP(A48,[1]令和3年度契約状況調査票!$E:$AR,16,FALSE),"#,##0円")&amp;CHAR(10)&amp;"分担契約"&amp;CHAR(10)&amp;VLOOKUP(A48,[1]令和3年度契約状況調査票!$E:$AR,32,FALSE),IF(O48="分担契約","分担契約"&amp;CHAR(10)&amp;"契約総額 "&amp;TEXT(VLOOKUP(A48,[1]令和3年度契約状況調査票!$E:$AR,16,FALSE),"#,##0円")&amp;CHAR(10)&amp;VLOOKUP(A48,[1]令和3年度契約状況調査票!$E:$AR,32,FALSE),IF(O48="単価契約","単価契約"&amp;CHAR(10)&amp;"予定調達総額 "&amp;TEXT(VLOOKUP(A48,[1]令和3年度契約状況調査票!$E:$AR,16,FALSE),"#,##0円")&amp;CHAR(10)&amp;VLOOKUP(A48,[1]令和3年度契約状況調査票!$E:$AR,32,FALSE),VLOOKUP(A48,[1]令和3年度契約状況調査票!$E:$AR,32,FALSE))))))))</f>
        <v/>
      </c>
      <c r="O48" s="23" t="str">
        <f>IF(A48="","",VLOOKUP(A48,[1]令和3年度契約状況調査票!$E:$BY,53,FALSE))</f>
        <v/>
      </c>
      <c r="P48" s="23" t="str">
        <f>IF(A48="","",IF(VLOOKUP(A48,[1]令和3年度契約状況調査票!$E:$AR,14,FALSE)="他官署で調達手続きを実施のため","×",IF(VLOOKUP(A48,[1]令和3年度契約状況調査票!$E:$AR,21,FALSE)="②同種の他の契約の予定価格を類推されるおそれがあるため公表しない","×","○")))</f>
        <v/>
      </c>
    </row>
    <row r="49" spans="1:16" s="23" customFormat="1" ht="60" customHeight="1" x14ac:dyDescent="0.15">
      <c r="A49" s="24" t="str">
        <f>IF(MAX([1]令和3年度契約状況調査票!E46:E291)&gt;=ROW()-5,ROW()-5,"")</f>
        <v/>
      </c>
      <c r="B49" s="25" t="str">
        <f>IF(A49="","",VLOOKUP(A49,[1]令和3年度契約状況調査票!$E:$AR,5,FALSE))</f>
        <v/>
      </c>
      <c r="C49" s="26" t="str">
        <f>IF(A49="","",VLOOKUP(A49,[1]令和3年度契約状況調査票!$E:$AR,6,FALSE))</f>
        <v/>
      </c>
      <c r="D49" s="27" t="str">
        <f>IF(A49="","",VLOOKUP(A49,[1]令和3年度契約状況調査票!$E:$AR,9,FALSE))</f>
        <v/>
      </c>
      <c r="E49" s="25" t="str">
        <f>IF(A49="","",VLOOKUP(A49,[1]令和3年度契約状況調査票!$E:$AR,10,FALSE))</f>
        <v/>
      </c>
      <c r="F49" s="28" t="str">
        <f>IF(A49="","",VLOOKUP(A49,[1]令和3年度契約状況調査票!$E:$AR,11,FALSE))</f>
        <v/>
      </c>
      <c r="G49" s="29" t="str">
        <f>IF(A49="","",IF(VLOOKUP(A49,[1]令和3年度契約状況調査票!$E:$AR,12,FALSE)="②一般競争入札（総合評価方式）","一般競争入札"&amp;CHAR(10)&amp;"（総合評価方式）","一般競争入札"))</f>
        <v/>
      </c>
      <c r="H49" s="30" t="str">
        <f>IF(A49="","",IF(VLOOKUP(A49,[1]令和3年度契約状況調査票!$E:$AR,14,FALSE)="他官署で調達手続きを実施のため","他官署で調達手続きを実施のため",IF(VLOOKUP(A49,[1]令和3年度契約状況調査票!$E:$AR,21,FALSE)="②同種の他の契約の予定価格を類推されるおそれがあるため公表しない","同種の他の契約の予定価格を類推されるおそれがあるため公表しない",IF(VLOOKUP(A49,[1]令和3年度契約状況調査票!$E:$AR,21,FALSE)="－","－",IF(VLOOKUP(A49,[1]令和3年度契約状況調査票!$E:$AR,7,FALSE)&lt;&gt;"",TEXT(VLOOKUP(A49,[1]令和3年度契約状況調査票!$E:$AR,14,FALSE),"#,##0円")&amp;CHAR(10)&amp;"(A)",VLOOKUP(A49,[1]令和3年度契約状況調査票!$E:$AR,14,FALSE))))))</f>
        <v/>
      </c>
      <c r="I49" s="30" t="str">
        <f>IF(A49="","",VLOOKUP(A49,[1]令和3年度契約状況調査票!$E:$AR,15,FALSE))</f>
        <v/>
      </c>
      <c r="J49" s="31" t="str">
        <f>IF(A49="","",IF(VLOOKUP(A49,[1]令和3年度契約状況調査票!$E:$AR,14,FALSE)="他官署で調達手続きを実施のため","－",IF(VLOOKUP(A49,[1]令和3年度契約状況調査票!$E:$AR,21,FALSE)="②同種の他の契約の予定価格を類推されるおそれがあるため公表しない","－",IF(VLOOKUP(A49,[1]令和3年度契約状況調査票!$E:$AR,21,FALSE)="－","－",IF(VLOOKUP(A49,[1]令和3年度契約状況調査票!$E:$AR,7,FALSE)&lt;&gt;"",TEXT(VLOOKUP(A49,[1]令和3年度契約状況調査票!$E:$AR,17,FALSE),"#.0%")&amp;CHAR(10)&amp;"(B/A×100)",VLOOKUP(A49,[1]令和3年度契約状況調査票!$E:$AR,17,FALSE))))))</f>
        <v/>
      </c>
      <c r="K49" s="32" t="str">
        <f>IF(A49="","",IF(VLOOKUP(A49,[1]令和3年度契約状況調査票!$E:$AR,27,FALSE)="①公益社団法人","公社",IF(VLOOKUP(A49,[1]令和3年度契約状況調査票!$E:$AR,27,FALSE)="②公益財団法人","公財","")))</f>
        <v/>
      </c>
      <c r="L49" s="32" t="str">
        <f>IF(A49="","",VLOOKUP(A49,[1]令和3年度契約状況調査票!$E:$AR,28,FALSE))</f>
        <v/>
      </c>
      <c r="M49" s="33" t="str">
        <f>IF(A49="","",IF(VLOOKUP(A49,[1]令和3年度契約状況調査票!$E:$AR,28,FALSE)="国所管",VLOOKUP(A49,[1]令和3年度契約状況調査票!$E:$AR,22,FALSE),""))</f>
        <v/>
      </c>
      <c r="N49" s="34" t="str">
        <f>IF(A49="","",IF(AND(P49="○",O49="分担契約/単価契約"),"単価契約"&amp;CHAR(10)&amp;"予定調達総額 "&amp;TEXT(VLOOKUP(A49,[1]令和3年度契約状況調査票!$E:$AR,16,FALSE),"#,##0円")&amp;"(B)"&amp;CHAR(10)&amp;"分担契約"&amp;CHAR(10)&amp;VLOOKUP(A49,[1]令和3年度契約状況調査票!$E:$AR,32,FALSE),IF(AND(P49="○",O49="分担契約"),"分担契約"&amp;CHAR(10)&amp;"契約総額 "&amp;TEXT(VLOOKUP(A49,[1]令和3年度契約状況調査票!$E:$AR,16,FALSE),"#,##0円")&amp;"(B)"&amp;CHAR(10)&amp;VLOOKUP(A49,[1]令和3年度契約状況調査票!$E:$AR,32,FALSE),(IF(O49="分担契約/単価契約","単価契約"&amp;CHAR(10)&amp;"予定調達総額 "&amp;TEXT(VLOOKUP(A49,[1]令和3年度契約状況調査票!$E:$AR,16,FALSE),"#,##0円")&amp;CHAR(10)&amp;"分担契約"&amp;CHAR(10)&amp;VLOOKUP(A49,[1]令和3年度契約状況調査票!$E:$AR,32,FALSE),IF(O49="分担契約","分担契約"&amp;CHAR(10)&amp;"契約総額 "&amp;TEXT(VLOOKUP(A49,[1]令和3年度契約状況調査票!$E:$AR,16,FALSE),"#,##0円")&amp;CHAR(10)&amp;VLOOKUP(A49,[1]令和3年度契約状況調査票!$E:$AR,32,FALSE),IF(O49="単価契約","単価契約"&amp;CHAR(10)&amp;"予定調達総額 "&amp;TEXT(VLOOKUP(A49,[1]令和3年度契約状況調査票!$E:$AR,16,FALSE),"#,##0円")&amp;CHAR(10)&amp;VLOOKUP(A49,[1]令和3年度契約状況調査票!$E:$AR,32,FALSE),VLOOKUP(A49,[1]令和3年度契約状況調査票!$E:$AR,32,FALSE))))))))</f>
        <v/>
      </c>
      <c r="O49" s="23" t="str">
        <f>IF(A49="","",VLOOKUP(A49,[1]令和3年度契約状況調査票!$E:$BY,53,FALSE))</f>
        <v/>
      </c>
      <c r="P49" s="23" t="str">
        <f>IF(A49="","",IF(VLOOKUP(A49,[1]令和3年度契約状況調査票!$E:$AR,14,FALSE)="他官署で調達手続きを実施のため","×",IF(VLOOKUP(A49,[1]令和3年度契約状況調査票!$E:$AR,21,FALSE)="②同種の他の契約の予定価格を類推されるおそれがあるため公表しない","×","○")))</f>
        <v/>
      </c>
    </row>
    <row r="50" spans="1:16" s="23" customFormat="1" ht="60" customHeight="1" x14ac:dyDescent="0.15">
      <c r="A50" s="24" t="str">
        <f>IF(MAX([1]令和3年度契約状況調査票!E47:E292)&gt;=ROW()-5,ROW()-5,"")</f>
        <v/>
      </c>
      <c r="B50" s="25" t="str">
        <f>IF(A50="","",VLOOKUP(A50,[1]令和3年度契約状況調査票!$E:$AR,5,FALSE))</f>
        <v/>
      </c>
      <c r="C50" s="26" t="str">
        <f>IF(A50="","",VLOOKUP(A50,[1]令和3年度契約状況調査票!$E:$AR,6,FALSE))</f>
        <v/>
      </c>
      <c r="D50" s="27" t="str">
        <f>IF(A50="","",VLOOKUP(A50,[1]令和3年度契約状況調査票!$E:$AR,9,FALSE))</f>
        <v/>
      </c>
      <c r="E50" s="25" t="str">
        <f>IF(A50="","",VLOOKUP(A50,[1]令和3年度契約状況調査票!$E:$AR,10,FALSE))</f>
        <v/>
      </c>
      <c r="F50" s="28" t="str">
        <f>IF(A50="","",VLOOKUP(A50,[1]令和3年度契約状況調査票!$E:$AR,11,FALSE))</f>
        <v/>
      </c>
      <c r="G50" s="29" t="str">
        <f>IF(A50="","",IF(VLOOKUP(A50,[1]令和3年度契約状況調査票!$E:$AR,12,FALSE)="②一般競争入札（総合評価方式）","一般競争入札"&amp;CHAR(10)&amp;"（総合評価方式）","一般競争入札"))</f>
        <v/>
      </c>
      <c r="H50" s="30" t="str">
        <f>IF(A50="","",IF(VLOOKUP(A50,[1]令和3年度契約状況調査票!$E:$AR,14,FALSE)="他官署で調達手続きを実施のため","他官署で調達手続きを実施のため",IF(VLOOKUP(A50,[1]令和3年度契約状況調査票!$E:$AR,21,FALSE)="②同種の他の契約の予定価格を類推されるおそれがあるため公表しない","同種の他の契約の予定価格を類推されるおそれがあるため公表しない",IF(VLOOKUP(A50,[1]令和3年度契約状況調査票!$E:$AR,21,FALSE)="－","－",IF(VLOOKUP(A50,[1]令和3年度契約状況調査票!$E:$AR,7,FALSE)&lt;&gt;"",TEXT(VLOOKUP(A50,[1]令和3年度契約状況調査票!$E:$AR,14,FALSE),"#,##0円")&amp;CHAR(10)&amp;"(A)",VLOOKUP(A50,[1]令和3年度契約状況調査票!$E:$AR,14,FALSE))))))</f>
        <v/>
      </c>
      <c r="I50" s="30" t="str">
        <f>IF(A50="","",VLOOKUP(A50,[1]令和3年度契約状況調査票!$E:$AR,15,FALSE))</f>
        <v/>
      </c>
      <c r="J50" s="31" t="str">
        <f>IF(A50="","",IF(VLOOKUP(A50,[1]令和3年度契約状況調査票!$E:$AR,14,FALSE)="他官署で調達手続きを実施のため","－",IF(VLOOKUP(A50,[1]令和3年度契約状況調査票!$E:$AR,21,FALSE)="②同種の他の契約の予定価格を類推されるおそれがあるため公表しない","－",IF(VLOOKUP(A50,[1]令和3年度契約状況調査票!$E:$AR,21,FALSE)="－","－",IF(VLOOKUP(A50,[1]令和3年度契約状況調査票!$E:$AR,7,FALSE)&lt;&gt;"",TEXT(VLOOKUP(A50,[1]令和3年度契約状況調査票!$E:$AR,17,FALSE),"#.0%")&amp;CHAR(10)&amp;"(B/A×100)",VLOOKUP(A50,[1]令和3年度契約状況調査票!$E:$AR,17,FALSE))))))</f>
        <v/>
      </c>
      <c r="K50" s="32" t="str">
        <f>IF(A50="","",IF(VLOOKUP(A50,[1]令和3年度契約状況調査票!$E:$AR,27,FALSE)="①公益社団法人","公社",IF(VLOOKUP(A50,[1]令和3年度契約状況調査票!$E:$AR,27,FALSE)="②公益財団法人","公財","")))</f>
        <v/>
      </c>
      <c r="L50" s="32" t="str">
        <f>IF(A50="","",VLOOKUP(A50,[1]令和3年度契約状況調査票!$E:$AR,28,FALSE))</f>
        <v/>
      </c>
      <c r="M50" s="33" t="str">
        <f>IF(A50="","",IF(VLOOKUP(A50,[1]令和3年度契約状況調査票!$E:$AR,28,FALSE)="国所管",VLOOKUP(A50,[1]令和3年度契約状況調査票!$E:$AR,22,FALSE),""))</f>
        <v/>
      </c>
      <c r="N50" s="34" t="str">
        <f>IF(A50="","",IF(AND(P50="○",O50="分担契約/単価契約"),"単価契約"&amp;CHAR(10)&amp;"予定調達総額 "&amp;TEXT(VLOOKUP(A50,[1]令和3年度契約状況調査票!$E:$AR,16,FALSE),"#,##0円")&amp;"(B)"&amp;CHAR(10)&amp;"分担契約"&amp;CHAR(10)&amp;VLOOKUP(A50,[1]令和3年度契約状況調査票!$E:$AR,32,FALSE),IF(AND(P50="○",O50="分担契約"),"分担契約"&amp;CHAR(10)&amp;"契約総額 "&amp;TEXT(VLOOKUP(A50,[1]令和3年度契約状況調査票!$E:$AR,16,FALSE),"#,##0円")&amp;"(B)"&amp;CHAR(10)&amp;VLOOKUP(A50,[1]令和3年度契約状況調査票!$E:$AR,32,FALSE),(IF(O50="分担契約/単価契約","単価契約"&amp;CHAR(10)&amp;"予定調達総額 "&amp;TEXT(VLOOKUP(A50,[1]令和3年度契約状況調査票!$E:$AR,16,FALSE),"#,##0円")&amp;CHAR(10)&amp;"分担契約"&amp;CHAR(10)&amp;VLOOKUP(A50,[1]令和3年度契約状況調査票!$E:$AR,32,FALSE),IF(O50="分担契約","分担契約"&amp;CHAR(10)&amp;"契約総額 "&amp;TEXT(VLOOKUP(A50,[1]令和3年度契約状況調査票!$E:$AR,16,FALSE),"#,##0円")&amp;CHAR(10)&amp;VLOOKUP(A50,[1]令和3年度契約状況調査票!$E:$AR,32,FALSE),IF(O50="単価契約","単価契約"&amp;CHAR(10)&amp;"予定調達総額 "&amp;TEXT(VLOOKUP(A50,[1]令和3年度契約状況調査票!$E:$AR,16,FALSE),"#,##0円")&amp;CHAR(10)&amp;VLOOKUP(A50,[1]令和3年度契約状況調査票!$E:$AR,32,FALSE),VLOOKUP(A50,[1]令和3年度契約状況調査票!$E:$AR,32,FALSE))))))))</f>
        <v/>
      </c>
      <c r="O50" s="23" t="str">
        <f>IF(A50="","",VLOOKUP(A50,[1]令和3年度契約状況調査票!$E:$BY,53,FALSE))</f>
        <v/>
      </c>
      <c r="P50" s="23" t="str">
        <f>IF(A50="","",IF(VLOOKUP(A50,[1]令和3年度契約状況調査票!$E:$AR,14,FALSE)="他官署で調達手続きを実施のため","×",IF(VLOOKUP(A50,[1]令和3年度契約状況調査票!$E:$AR,21,FALSE)="②同種の他の契約の予定価格を類推されるおそれがあるため公表しない","×","○")))</f>
        <v/>
      </c>
    </row>
    <row r="51" spans="1:16" s="23" customFormat="1" ht="60" customHeight="1" x14ac:dyDescent="0.15">
      <c r="A51" s="24" t="str">
        <f>IF(MAX([1]令和3年度契約状況調査票!E48:E293)&gt;=ROW()-5,ROW()-5,"")</f>
        <v/>
      </c>
      <c r="B51" s="25" t="str">
        <f>IF(A51="","",VLOOKUP(A51,[1]令和3年度契約状況調査票!$E:$AR,5,FALSE))</f>
        <v/>
      </c>
      <c r="C51" s="26" t="str">
        <f>IF(A51="","",VLOOKUP(A51,[1]令和3年度契約状況調査票!$E:$AR,6,FALSE))</f>
        <v/>
      </c>
      <c r="D51" s="27" t="str">
        <f>IF(A51="","",VLOOKUP(A51,[1]令和3年度契約状況調査票!$E:$AR,9,FALSE))</f>
        <v/>
      </c>
      <c r="E51" s="25" t="str">
        <f>IF(A51="","",VLOOKUP(A51,[1]令和3年度契約状況調査票!$E:$AR,10,FALSE))</f>
        <v/>
      </c>
      <c r="F51" s="28" t="str">
        <f>IF(A51="","",VLOOKUP(A51,[1]令和3年度契約状況調査票!$E:$AR,11,FALSE))</f>
        <v/>
      </c>
      <c r="G51" s="29" t="str">
        <f>IF(A51="","",IF(VLOOKUP(A51,[1]令和3年度契約状況調査票!$E:$AR,12,FALSE)="②一般競争入札（総合評価方式）","一般競争入札"&amp;CHAR(10)&amp;"（総合評価方式）","一般競争入札"))</f>
        <v/>
      </c>
      <c r="H51" s="30" t="str">
        <f>IF(A51="","",IF(VLOOKUP(A51,[1]令和3年度契約状況調査票!$E:$AR,14,FALSE)="他官署で調達手続きを実施のため","他官署で調達手続きを実施のため",IF(VLOOKUP(A51,[1]令和3年度契約状況調査票!$E:$AR,21,FALSE)="②同種の他の契約の予定価格を類推されるおそれがあるため公表しない","同種の他の契約の予定価格を類推されるおそれがあるため公表しない",IF(VLOOKUP(A51,[1]令和3年度契約状況調査票!$E:$AR,21,FALSE)="－","－",IF(VLOOKUP(A51,[1]令和3年度契約状況調査票!$E:$AR,7,FALSE)&lt;&gt;"",TEXT(VLOOKUP(A51,[1]令和3年度契約状況調査票!$E:$AR,14,FALSE),"#,##0円")&amp;CHAR(10)&amp;"(A)",VLOOKUP(A51,[1]令和3年度契約状況調査票!$E:$AR,14,FALSE))))))</f>
        <v/>
      </c>
      <c r="I51" s="30" t="str">
        <f>IF(A51="","",VLOOKUP(A51,[1]令和3年度契約状況調査票!$E:$AR,15,FALSE))</f>
        <v/>
      </c>
      <c r="J51" s="31" t="str">
        <f>IF(A51="","",IF(VLOOKUP(A51,[1]令和3年度契約状況調査票!$E:$AR,14,FALSE)="他官署で調達手続きを実施のため","－",IF(VLOOKUP(A51,[1]令和3年度契約状況調査票!$E:$AR,21,FALSE)="②同種の他の契約の予定価格を類推されるおそれがあるため公表しない","－",IF(VLOOKUP(A51,[1]令和3年度契約状況調査票!$E:$AR,21,FALSE)="－","－",IF(VLOOKUP(A51,[1]令和3年度契約状況調査票!$E:$AR,7,FALSE)&lt;&gt;"",TEXT(VLOOKUP(A51,[1]令和3年度契約状況調査票!$E:$AR,17,FALSE),"#.0%")&amp;CHAR(10)&amp;"(B/A×100)",VLOOKUP(A51,[1]令和3年度契約状況調査票!$E:$AR,17,FALSE))))))</f>
        <v/>
      </c>
      <c r="K51" s="32" t="str">
        <f>IF(A51="","",IF(VLOOKUP(A51,[1]令和3年度契約状況調査票!$E:$AR,27,FALSE)="①公益社団法人","公社",IF(VLOOKUP(A51,[1]令和3年度契約状況調査票!$E:$AR,27,FALSE)="②公益財団法人","公財","")))</f>
        <v/>
      </c>
      <c r="L51" s="32" t="str">
        <f>IF(A51="","",VLOOKUP(A51,[1]令和3年度契約状況調査票!$E:$AR,28,FALSE))</f>
        <v/>
      </c>
      <c r="M51" s="33" t="str">
        <f>IF(A51="","",IF(VLOOKUP(A51,[1]令和3年度契約状況調査票!$E:$AR,28,FALSE)="国所管",VLOOKUP(A51,[1]令和3年度契約状況調査票!$E:$AR,22,FALSE),""))</f>
        <v/>
      </c>
      <c r="N51" s="34" t="str">
        <f>IF(A51="","",IF(AND(P51="○",O51="分担契約/単価契約"),"単価契約"&amp;CHAR(10)&amp;"予定調達総額 "&amp;TEXT(VLOOKUP(A51,[1]令和3年度契約状況調査票!$E:$AR,16,FALSE),"#,##0円")&amp;"(B)"&amp;CHAR(10)&amp;"分担契約"&amp;CHAR(10)&amp;VLOOKUP(A51,[1]令和3年度契約状況調査票!$E:$AR,32,FALSE),IF(AND(P51="○",O51="分担契約"),"分担契約"&amp;CHAR(10)&amp;"契約総額 "&amp;TEXT(VLOOKUP(A51,[1]令和3年度契約状況調査票!$E:$AR,16,FALSE),"#,##0円")&amp;"(B)"&amp;CHAR(10)&amp;VLOOKUP(A51,[1]令和3年度契約状況調査票!$E:$AR,32,FALSE),(IF(O51="分担契約/単価契約","単価契約"&amp;CHAR(10)&amp;"予定調達総額 "&amp;TEXT(VLOOKUP(A51,[1]令和3年度契約状況調査票!$E:$AR,16,FALSE),"#,##0円")&amp;CHAR(10)&amp;"分担契約"&amp;CHAR(10)&amp;VLOOKUP(A51,[1]令和3年度契約状況調査票!$E:$AR,32,FALSE),IF(O51="分担契約","分担契約"&amp;CHAR(10)&amp;"契約総額 "&amp;TEXT(VLOOKUP(A51,[1]令和3年度契約状況調査票!$E:$AR,16,FALSE),"#,##0円")&amp;CHAR(10)&amp;VLOOKUP(A51,[1]令和3年度契約状況調査票!$E:$AR,32,FALSE),IF(O51="単価契約","単価契約"&amp;CHAR(10)&amp;"予定調達総額 "&amp;TEXT(VLOOKUP(A51,[1]令和3年度契約状況調査票!$E:$AR,16,FALSE),"#,##0円")&amp;CHAR(10)&amp;VLOOKUP(A51,[1]令和3年度契約状況調査票!$E:$AR,32,FALSE),VLOOKUP(A51,[1]令和3年度契約状況調査票!$E:$AR,32,FALSE))))))))</f>
        <v/>
      </c>
      <c r="O51" s="23" t="str">
        <f>IF(A51="","",VLOOKUP(A51,[1]令和3年度契約状況調査票!$E:$BY,53,FALSE))</f>
        <v/>
      </c>
      <c r="P51" s="23" t="str">
        <f>IF(A51="","",IF(VLOOKUP(A51,[1]令和3年度契約状況調査票!$E:$AR,14,FALSE)="他官署で調達手続きを実施のため","×",IF(VLOOKUP(A51,[1]令和3年度契約状況調査票!$E:$AR,21,FALSE)="②同種の他の契約の予定価格を類推されるおそれがあるため公表しない","×","○")))</f>
        <v/>
      </c>
    </row>
    <row r="52" spans="1:16" s="23" customFormat="1" ht="60" customHeight="1" x14ac:dyDescent="0.15">
      <c r="A52" s="24" t="str">
        <f>IF(MAX([1]令和3年度契約状況調査票!E49:E294)&gt;=ROW()-5,ROW()-5,"")</f>
        <v/>
      </c>
      <c r="B52" s="25" t="str">
        <f>IF(A52="","",VLOOKUP(A52,[1]令和3年度契約状況調査票!$E:$AR,5,FALSE))</f>
        <v/>
      </c>
      <c r="C52" s="26" t="str">
        <f>IF(A52="","",VLOOKUP(A52,[1]令和3年度契約状況調査票!$E:$AR,6,FALSE))</f>
        <v/>
      </c>
      <c r="D52" s="27" t="str">
        <f>IF(A52="","",VLOOKUP(A52,[1]令和3年度契約状況調査票!$E:$AR,9,FALSE))</f>
        <v/>
      </c>
      <c r="E52" s="25" t="str">
        <f>IF(A52="","",VLOOKUP(A52,[1]令和3年度契約状況調査票!$E:$AR,10,FALSE))</f>
        <v/>
      </c>
      <c r="F52" s="28" t="str">
        <f>IF(A52="","",VLOOKUP(A52,[1]令和3年度契約状況調査票!$E:$AR,11,FALSE))</f>
        <v/>
      </c>
      <c r="G52" s="29" t="str">
        <f>IF(A52="","",IF(VLOOKUP(A52,[1]令和3年度契約状況調査票!$E:$AR,12,FALSE)="②一般競争入札（総合評価方式）","一般競争入札"&amp;CHAR(10)&amp;"（総合評価方式）","一般競争入札"))</f>
        <v/>
      </c>
      <c r="H52" s="30" t="str">
        <f>IF(A52="","",IF(VLOOKUP(A52,[1]令和3年度契約状況調査票!$E:$AR,14,FALSE)="他官署で調達手続きを実施のため","他官署で調達手続きを実施のため",IF(VLOOKUP(A52,[1]令和3年度契約状況調査票!$E:$AR,21,FALSE)="②同種の他の契約の予定価格を類推されるおそれがあるため公表しない","同種の他の契約の予定価格を類推されるおそれがあるため公表しない",IF(VLOOKUP(A52,[1]令和3年度契約状況調査票!$E:$AR,21,FALSE)="－","－",IF(VLOOKUP(A52,[1]令和3年度契約状況調査票!$E:$AR,7,FALSE)&lt;&gt;"",TEXT(VLOOKUP(A52,[1]令和3年度契約状況調査票!$E:$AR,14,FALSE),"#,##0円")&amp;CHAR(10)&amp;"(A)",VLOOKUP(A52,[1]令和3年度契約状況調査票!$E:$AR,14,FALSE))))))</f>
        <v/>
      </c>
      <c r="I52" s="30" t="str">
        <f>IF(A52="","",VLOOKUP(A52,[1]令和3年度契約状況調査票!$E:$AR,15,FALSE))</f>
        <v/>
      </c>
      <c r="J52" s="31" t="str">
        <f>IF(A52="","",IF(VLOOKUP(A52,[1]令和3年度契約状況調査票!$E:$AR,14,FALSE)="他官署で調達手続きを実施のため","－",IF(VLOOKUP(A52,[1]令和3年度契約状況調査票!$E:$AR,21,FALSE)="②同種の他の契約の予定価格を類推されるおそれがあるため公表しない","－",IF(VLOOKUP(A52,[1]令和3年度契約状況調査票!$E:$AR,21,FALSE)="－","－",IF(VLOOKUP(A52,[1]令和3年度契約状況調査票!$E:$AR,7,FALSE)&lt;&gt;"",TEXT(VLOOKUP(A52,[1]令和3年度契約状況調査票!$E:$AR,17,FALSE),"#.0%")&amp;CHAR(10)&amp;"(B/A×100)",VLOOKUP(A52,[1]令和3年度契約状況調査票!$E:$AR,17,FALSE))))))</f>
        <v/>
      </c>
      <c r="K52" s="32" t="str">
        <f>IF(A52="","",IF(VLOOKUP(A52,[1]令和3年度契約状況調査票!$E:$AR,27,FALSE)="①公益社団法人","公社",IF(VLOOKUP(A52,[1]令和3年度契約状況調査票!$E:$AR,27,FALSE)="②公益財団法人","公財","")))</f>
        <v/>
      </c>
      <c r="L52" s="32" t="str">
        <f>IF(A52="","",VLOOKUP(A52,[1]令和3年度契約状況調査票!$E:$AR,28,FALSE))</f>
        <v/>
      </c>
      <c r="M52" s="33" t="str">
        <f>IF(A52="","",IF(VLOOKUP(A52,[1]令和3年度契約状況調査票!$E:$AR,28,FALSE)="国所管",VLOOKUP(A52,[1]令和3年度契約状況調査票!$E:$AR,22,FALSE),""))</f>
        <v/>
      </c>
      <c r="N52" s="34" t="str">
        <f>IF(A52="","",IF(AND(P52="○",O52="分担契約/単価契約"),"単価契約"&amp;CHAR(10)&amp;"予定調達総額 "&amp;TEXT(VLOOKUP(A52,[1]令和3年度契約状況調査票!$E:$AR,16,FALSE),"#,##0円")&amp;"(B)"&amp;CHAR(10)&amp;"分担契約"&amp;CHAR(10)&amp;VLOOKUP(A52,[1]令和3年度契約状況調査票!$E:$AR,32,FALSE),IF(AND(P52="○",O52="分担契約"),"分担契約"&amp;CHAR(10)&amp;"契約総額 "&amp;TEXT(VLOOKUP(A52,[1]令和3年度契約状況調査票!$E:$AR,16,FALSE),"#,##0円")&amp;"(B)"&amp;CHAR(10)&amp;VLOOKUP(A52,[1]令和3年度契約状況調査票!$E:$AR,32,FALSE),(IF(O52="分担契約/単価契約","単価契約"&amp;CHAR(10)&amp;"予定調達総額 "&amp;TEXT(VLOOKUP(A52,[1]令和3年度契約状況調査票!$E:$AR,16,FALSE),"#,##0円")&amp;CHAR(10)&amp;"分担契約"&amp;CHAR(10)&amp;VLOOKUP(A52,[1]令和3年度契約状況調査票!$E:$AR,32,FALSE),IF(O52="分担契約","分担契約"&amp;CHAR(10)&amp;"契約総額 "&amp;TEXT(VLOOKUP(A52,[1]令和3年度契約状況調査票!$E:$AR,16,FALSE),"#,##0円")&amp;CHAR(10)&amp;VLOOKUP(A52,[1]令和3年度契約状況調査票!$E:$AR,32,FALSE),IF(O52="単価契約","単価契約"&amp;CHAR(10)&amp;"予定調達総額 "&amp;TEXT(VLOOKUP(A52,[1]令和3年度契約状況調査票!$E:$AR,16,FALSE),"#,##0円")&amp;CHAR(10)&amp;VLOOKUP(A52,[1]令和3年度契約状況調査票!$E:$AR,32,FALSE),VLOOKUP(A52,[1]令和3年度契約状況調査票!$E:$AR,32,FALSE))))))))</f>
        <v/>
      </c>
      <c r="O52" s="23" t="str">
        <f>IF(A52="","",VLOOKUP(A52,[1]令和3年度契約状況調査票!$E:$BY,53,FALSE))</f>
        <v/>
      </c>
      <c r="P52" s="23" t="str">
        <f>IF(A52="","",IF(VLOOKUP(A52,[1]令和3年度契約状況調査票!$E:$AR,14,FALSE)="他官署で調達手続きを実施のため","×",IF(VLOOKUP(A52,[1]令和3年度契約状況調査票!$E:$AR,21,FALSE)="②同種の他の契約の予定価格を類推されるおそれがあるため公表しない","×","○")))</f>
        <v/>
      </c>
    </row>
    <row r="53" spans="1:16" s="23" customFormat="1" ht="60" customHeight="1" x14ac:dyDescent="0.15">
      <c r="A53" s="24" t="str">
        <f>IF(MAX([1]令和3年度契約状況調査票!E50:E295)&gt;=ROW()-5,ROW()-5,"")</f>
        <v/>
      </c>
      <c r="B53" s="25" t="str">
        <f>IF(A53="","",VLOOKUP(A53,[1]令和3年度契約状況調査票!$E:$AR,5,FALSE))</f>
        <v/>
      </c>
      <c r="C53" s="26" t="str">
        <f>IF(A53="","",VLOOKUP(A53,[1]令和3年度契約状況調査票!$E:$AR,6,FALSE))</f>
        <v/>
      </c>
      <c r="D53" s="27" t="str">
        <f>IF(A53="","",VLOOKUP(A53,[1]令和3年度契約状況調査票!$E:$AR,9,FALSE))</f>
        <v/>
      </c>
      <c r="E53" s="25" t="str">
        <f>IF(A53="","",VLOOKUP(A53,[1]令和3年度契約状況調査票!$E:$AR,10,FALSE))</f>
        <v/>
      </c>
      <c r="F53" s="28" t="str">
        <f>IF(A53="","",VLOOKUP(A53,[1]令和3年度契約状況調査票!$E:$AR,11,FALSE))</f>
        <v/>
      </c>
      <c r="G53" s="29" t="str">
        <f>IF(A53="","",IF(VLOOKUP(A53,[1]令和3年度契約状況調査票!$E:$AR,12,FALSE)="②一般競争入札（総合評価方式）","一般競争入札"&amp;CHAR(10)&amp;"（総合評価方式）","一般競争入札"))</f>
        <v/>
      </c>
      <c r="H53" s="30" t="str">
        <f>IF(A53="","",IF(VLOOKUP(A53,[1]令和3年度契約状況調査票!$E:$AR,14,FALSE)="他官署で調達手続きを実施のため","他官署で調達手続きを実施のため",IF(VLOOKUP(A53,[1]令和3年度契約状況調査票!$E:$AR,21,FALSE)="②同種の他の契約の予定価格を類推されるおそれがあるため公表しない","同種の他の契約の予定価格を類推されるおそれがあるため公表しない",IF(VLOOKUP(A53,[1]令和3年度契約状況調査票!$E:$AR,21,FALSE)="－","－",IF(VLOOKUP(A53,[1]令和3年度契約状況調査票!$E:$AR,7,FALSE)&lt;&gt;"",TEXT(VLOOKUP(A53,[1]令和3年度契約状況調査票!$E:$AR,14,FALSE),"#,##0円")&amp;CHAR(10)&amp;"(A)",VLOOKUP(A53,[1]令和3年度契約状況調査票!$E:$AR,14,FALSE))))))</f>
        <v/>
      </c>
      <c r="I53" s="30" t="str">
        <f>IF(A53="","",VLOOKUP(A53,[1]令和3年度契約状況調査票!$E:$AR,15,FALSE))</f>
        <v/>
      </c>
      <c r="J53" s="31" t="str">
        <f>IF(A53="","",IF(VLOOKUP(A53,[1]令和3年度契約状況調査票!$E:$AR,14,FALSE)="他官署で調達手続きを実施のため","－",IF(VLOOKUP(A53,[1]令和3年度契約状況調査票!$E:$AR,21,FALSE)="②同種の他の契約の予定価格を類推されるおそれがあるため公表しない","－",IF(VLOOKUP(A53,[1]令和3年度契約状況調査票!$E:$AR,21,FALSE)="－","－",IF(VLOOKUP(A53,[1]令和3年度契約状況調査票!$E:$AR,7,FALSE)&lt;&gt;"",TEXT(VLOOKUP(A53,[1]令和3年度契約状況調査票!$E:$AR,17,FALSE),"#.0%")&amp;CHAR(10)&amp;"(B/A×100)",VLOOKUP(A53,[1]令和3年度契約状況調査票!$E:$AR,17,FALSE))))))</f>
        <v/>
      </c>
      <c r="K53" s="32" t="str">
        <f>IF(A53="","",IF(VLOOKUP(A53,[1]令和3年度契約状況調査票!$E:$AR,27,FALSE)="①公益社団法人","公社",IF(VLOOKUP(A53,[1]令和3年度契約状況調査票!$E:$AR,27,FALSE)="②公益財団法人","公財","")))</f>
        <v/>
      </c>
      <c r="L53" s="32" t="str">
        <f>IF(A53="","",VLOOKUP(A53,[1]令和3年度契約状況調査票!$E:$AR,28,FALSE))</f>
        <v/>
      </c>
      <c r="M53" s="33" t="str">
        <f>IF(A53="","",IF(VLOOKUP(A53,[1]令和3年度契約状況調査票!$E:$AR,28,FALSE)="国所管",VLOOKUP(A53,[1]令和3年度契約状況調査票!$E:$AR,22,FALSE),""))</f>
        <v/>
      </c>
      <c r="N53" s="34" t="str">
        <f>IF(A53="","",IF(AND(P53="○",O53="分担契約/単価契約"),"単価契約"&amp;CHAR(10)&amp;"予定調達総額 "&amp;TEXT(VLOOKUP(A53,[1]令和3年度契約状況調査票!$E:$AR,16,FALSE),"#,##0円")&amp;"(B)"&amp;CHAR(10)&amp;"分担契約"&amp;CHAR(10)&amp;VLOOKUP(A53,[1]令和3年度契約状況調査票!$E:$AR,32,FALSE),IF(AND(P53="○",O53="分担契約"),"分担契約"&amp;CHAR(10)&amp;"契約総額 "&amp;TEXT(VLOOKUP(A53,[1]令和3年度契約状況調査票!$E:$AR,16,FALSE),"#,##0円")&amp;"(B)"&amp;CHAR(10)&amp;VLOOKUP(A53,[1]令和3年度契約状況調査票!$E:$AR,32,FALSE),(IF(O53="分担契約/単価契約","単価契約"&amp;CHAR(10)&amp;"予定調達総額 "&amp;TEXT(VLOOKUP(A53,[1]令和3年度契約状況調査票!$E:$AR,16,FALSE),"#,##0円")&amp;CHAR(10)&amp;"分担契約"&amp;CHAR(10)&amp;VLOOKUP(A53,[1]令和3年度契約状況調査票!$E:$AR,32,FALSE),IF(O53="分担契約","分担契約"&amp;CHAR(10)&amp;"契約総額 "&amp;TEXT(VLOOKUP(A53,[1]令和3年度契約状況調査票!$E:$AR,16,FALSE),"#,##0円")&amp;CHAR(10)&amp;VLOOKUP(A53,[1]令和3年度契約状況調査票!$E:$AR,32,FALSE),IF(O53="単価契約","単価契約"&amp;CHAR(10)&amp;"予定調達総額 "&amp;TEXT(VLOOKUP(A53,[1]令和3年度契約状況調査票!$E:$AR,16,FALSE),"#,##0円")&amp;CHAR(10)&amp;VLOOKUP(A53,[1]令和3年度契約状況調査票!$E:$AR,32,FALSE),VLOOKUP(A53,[1]令和3年度契約状況調査票!$E:$AR,32,FALSE))))))))</f>
        <v/>
      </c>
      <c r="O53" s="23" t="str">
        <f>IF(A53="","",VLOOKUP(A53,[1]令和3年度契約状況調査票!$E:$BY,53,FALSE))</f>
        <v/>
      </c>
      <c r="P53" s="23" t="str">
        <f>IF(A53="","",IF(VLOOKUP(A53,[1]令和3年度契約状況調査票!$E:$AR,14,FALSE)="他官署で調達手続きを実施のため","×",IF(VLOOKUP(A53,[1]令和3年度契約状況調査票!$E:$AR,21,FALSE)="②同種の他の契約の予定価格を類推されるおそれがあるため公表しない","×","○")))</f>
        <v/>
      </c>
    </row>
    <row r="54" spans="1:16" s="23" customFormat="1" ht="60" customHeight="1" x14ac:dyDescent="0.15">
      <c r="A54" s="24" t="str">
        <f>IF(MAX([1]令和3年度契約状況調査票!E51:E296)&gt;=ROW()-5,ROW()-5,"")</f>
        <v/>
      </c>
      <c r="B54" s="25" t="str">
        <f>IF(A54="","",VLOOKUP(A54,[1]令和3年度契約状況調査票!$E:$AR,5,FALSE))</f>
        <v/>
      </c>
      <c r="C54" s="26" t="str">
        <f>IF(A54="","",VLOOKUP(A54,[1]令和3年度契約状況調査票!$E:$AR,6,FALSE))</f>
        <v/>
      </c>
      <c r="D54" s="27" t="str">
        <f>IF(A54="","",VLOOKUP(A54,[1]令和3年度契約状況調査票!$E:$AR,9,FALSE))</f>
        <v/>
      </c>
      <c r="E54" s="25" t="str">
        <f>IF(A54="","",VLOOKUP(A54,[1]令和3年度契約状況調査票!$E:$AR,10,FALSE))</f>
        <v/>
      </c>
      <c r="F54" s="28" t="str">
        <f>IF(A54="","",VLOOKUP(A54,[1]令和3年度契約状況調査票!$E:$AR,11,FALSE))</f>
        <v/>
      </c>
      <c r="G54" s="29" t="str">
        <f>IF(A54="","",IF(VLOOKUP(A54,[1]令和3年度契約状況調査票!$E:$AR,12,FALSE)="②一般競争入札（総合評価方式）","一般競争入札"&amp;CHAR(10)&amp;"（総合評価方式）","一般競争入札"))</f>
        <v/>
      </c>
      <c r="H54" s="30" t="str">
        <f>IF(A54="","",IF(VLOOKUP(A54,[1]令和3年度契約状況調査票!$E:$AR,14,FALSE)="他官署で調達手続きを実施のため","他官署で調達手続きを実施のため",IF(VLOOKUP(A54,[1]令和3年度契約状況調査票!$E:$AR,21,FALSE)="②同種の他の契約の予定価格を類推されるおそれがあるため公表しない","同種の他の契約の予定価格を類推されるおそれがあるため公表しない",IF(VLOOKUP(A54,[1]令和3年度契約状況調査票!$E:$AR,21,FALSE)="－","－",IF(VLOOKUP(A54,[1]令和3年度契約状況調査票!$E:$AR,7,FALSE)&lt;&gt;"",TEXT(VLOOKUP(A54,[1]令和3年度契約状況調査票!$E:$AR,14,FALSE),"#,##0円")&amp;CHAR(10)&amp;"(A)",VLOOKUP(A54,[1]令和3年度契約状況調査票!$E:$AR,14,FALSE))))))</f>
        <v/>
      </c>
      <c r="I54" s="30" t="str">
        <f>IF(A54="","",VLOOKUP(A54,[1]令和3年度契約状況調査票!$E:$AR,15,FALSE))</f>
        <v/>
      </c>
      <c r="J54" s="31" t="str">
        <f>IF(A54="","",IF(VLOOKUP(A54,[1]令和3年度契約状況調査票!$E:$AR,14,FALSE)="他官署で調達手続きを実施のため","－",IF(VLOOKUP(A54,[1]令和3年度契約状況調査票!$E:$AR,21,FALSE)="②同種の他の契約の予定価格を類推されるおそれがあるため公表しない","－",IF(VLOOKUP(A54,[1]令和3年度契約状況調査票!$E:$AR,21,FALSE)="－","－",IF(VLOOKUP(A54,[1]令和3年度契約状況調査票!$E:$AR,7,FALSE)&lt;&gt;"",TEXT(VLOOKUP(A54,[1]令和3年度契約状況調査票!$E:$AR,17,FALSE),"#.0%")&amp;CHAR(10)&amp;"(B/A×100)",VLOOKUP(A54,[1]令和3年度契約状況調査票!$E:$AR,17,FALSE))))))</f>
        <v/>
      </c>
      <c r="K54" s="32" t="str">
        <f>IF(A54="","",IF(VLOOKUP(A54,[1]令和3年度契約状況調査票!$E:$AR,27,FALSE)="①公益社団法人","公社",IF(VLOOKUP(A54,[1]令和3年度契約状況調査票!$E:$AR,27,FALSE)="②公益財団法人","公財","")))</f>
        <v/>
      </c>
      <c r="L54" s="32" t="str">
        <f>IF(A54="","",VLOOKUP(A54,[1]令和3年度契約状況調査票!$E:$AR,28,FALSE))</f>
        <v/>
      </c>
      <c r="M54" s="33" t="str">
        <f>IF(A54="","",IF(VLOOKUP(A54,[1]令和3年度契約状況調査票!$E:$AR,28,FALSE)="国所管",VLOOKUP(A54,[1]令和3年度契約状況調査票!$E:$AR,22,FALSE),""))</f>
        <v/>
      </c>
      <c r="N54" s="34" t="str">
        <f>IF(A54="","",IF(AND(P54="○",O54="分担契約/単価契約"),"単価契約"&amp;CHAR(10)&amp;"予定調達総額 "&amp;TEXT(VLOOKUP(A54,[1]令和3年度契約状況調査票!$E:$AR,16,FALSE),"#,##0円")&amp;"(B)"&amp;CHAR(10)&amp;"分担契約"&amp;CHAR(10)&amp;VLOOKUP(A54,[1]令和3年度契約状況調査票!$E:$AR,32,FALSE),IF(AND(P54="○",O54="分担契約"),"分担契約"&amp;CHAR(10)&amp;"契約総額 "&amp;TEXT(VLOOKUP(A54,[1]令和3年度契約状況調査票!$E:$AR,16,FALSE),"#,##0円")&amp;"(B)"&amp;CHAR(10)&amp;VLOOKUP(A54,[1]令和3年度契約状況調査票!$E:$AR,32,FALSE),(IF(O54="分担契約/単価契約","単価契約"&amp;CHAR(10)&amp;"予定調達総額 "&amp;TEXT(VLOOKUP(A54,[1]令和3年度契約状況調査票!$E:$AR,16,FALSE),"#,##0円")&amp;CHAR(10)&amp;"分担契約"&amp;CHAR(10)&amp;VLOOKUP(A54,[1]令和3年度契約状況調査票!$E:$AR,32,FALSE),IF(O54="分担契約","分担契約"&amp;CHAR(10)&amp;"契約総額 "&amp;TEXT(VLOOKUP(A54,[1]令和3年度契約状況調査票!$E:$AR,16,FALSE),"#,##0円")&amp;CHAR(10)&amp;VLOOKUP(A54,[1]令和3年度契約状況調査票!$E:$AR,32,FALSE),IF(O54="単価契約","単価契約"&amp;CHAR(10)&amp;"予定調達総額 "&amp;TEXT(VLOOKUP(A54,[1]令和3年度契約状況調査票!$E:$AR,16,FALSE),"#,##0円")&amp;CHAR(10)&amp;VLOOKUP(A54,[1]令和3年度契約状況調査票!$E:$AR,32,FALSE),VLOOKUP(A54,[1]令和3年度契約状況調査票!$E:$AR,32,FALSE))))))))</f>
        <v/>
      </c>
      <c r="O54" s="23" t="str">
        <f>IF(A54="","",VLOOKUP(A54,[1]令和3年度契約状況調査票!$E:$BY,53,FALSE))</f>
        <v/>
      </c>
      <c r="P54" s="23" t="str">
        <f>IF(A54="","",IF(VLOOKUP(A54,[1]令和3年度契約状況調査票!$E:$AR,14,FALSE)="他官署で調達手続きを実施のため","×",IF(VLOOKUP(A54,[1]令和3年度契約状況調査票!$E:$AR,21,FALSE)="②同種の他の契約の予定価格を類推されるおそれがあるため公表しない","×","○")))</f>
        <v/>
      </c>
    </row>
    <row r="55" spans="1:16" s="23" customFormat="1" ht="60" customHeight="1" x14ac:dyDescent="0.15">
      <c r="A55" s="24" t="str">
        <f>IF(MAX([1]令和3年度契約状況調査票!E52:E297)&gt;=ROW()-5,ROW()-5,"")</f>
        <v/>
      </c>
      <c r="B55" s="25" t="str">
        <f>IF(A55="","",VLOOKUP(A55,[1]令和3年度契約状況調査票!$E:$AR,5,FALSE))</f>
        <v/>
      </c>
      <c r="C55" s="26" t="str">
        <f>IF(A55="","",VLOOKUP(A55,[1]令和3年度契約状況調査票!$E:$AR,6,FALSE))</f>
        <v/>
      </c>
      <c r="D55" s="27" t="str">
        <f>IF(A55="","",VLOOKUP(A55,[1]令和3年度契約状況調査票!$E:$AR,9,FALSE))</f>
        <v/>
      </c>
      <c r="E55" s="25" t="str">
        <f>IF(A55="","",VLOOKUP(A55,[1]令和3年度契約状況調査票!$E:$AR,10,FALSE))</f>
        <v/>
      </c>
      <c r="F55" s="28" t="str">
        <f>IF(A55="","",VLOOKUP(A55,[1]令和3年度契約状況調査票!$E:$AR,11,FALSE))</f>
        <v/>
      </c>
      <c r="G55" s="29" t="str">
        <f>IF(A55="","",IF(VLOOKUP(A55,[1]令和3年度契約状況調査票!$E:$AR,12,FALSE)="②一般競争入札（総合評価方式）","一般競争入札"&amp;CHAR(10)&amp;"（総合評価方式）","一般競争入札"))</f>
        <v/>
      </c>
      <c r="H55" s="30" t="str">
        <f>IF(A55="","",IF(VLOOKUP(A55,[1]令和3年度契約状況調査票!$E:$AR,14,FALSE)="他官署で調達手続きを実施のため","他官署で調達手続きを実施のため",IF(VLOOKUP(A55,[1]令和3年度契約状況調査票!$E:$AR,21,FALSE)="②同種の他の契約の予定価格を類推されるおそれがあるため公表しない","同種の他の契約の予定価格を類推されるおそれがあるため公表しない",IF(VLOOKUP(A55,[1]令和3年度契約状況調査票!$E:$AR,21,FALSE)="－","－",IF(VLOOKUP(A55,[1]令和3年度契約状況調査票!$E:$AR,7,FALSE)&lt;&gt;"",TEXT(VLOOKUP(A55,[1]令和3年度契約状況調査票!$E:$AR,14,FALSE),"#,##0円")&amp;CHAR(10)&amp;"(A)",VLOOKUP(A55,[1]令和3年度契約状況調査票!$E:$AR,14,FALSE))))))</f>
        <v/>
      </c>
      <c r="I55" s="30" t="str">
        <f>IF(A55="","",VLOOKUP(A55,[1]令和3年度契約状況調査票!$E:$AR,15,FALSE))</f>
        <v/>
      </c>
      <c r="J55" s="31" t="str">
        <f>IF(A55="","",IF(VLOOKUP(A55,[1]令和3年度契約状況調査票!$E:$AR,14,FALSE)="他官署で調達手続きを実施のため","－",IF(VLOOKUP(A55,[1]令和3年度契約状況調査票!$E:$AR,21,FALSE)="②同種の他の契約の予定価格を類推されるおそれがあるため公表しない","－",IF(VLOOKUP(A55,[1]令和3年度契約状況調査票!$E:$AR,21,FALSE)="－","－",IF(VLOOKUP(A55,[1]令和3年度契約状況調査票!$E:$AR,7,FALSE)&lt;&gt;"",TEXT(VLOOKUP(A55,[1]令和3年度契約状況調査票!$E:$AR,17,FALSE),"#.0%")&amp;CHAR(10)&amp;"(B/A×100)",VLOOKUP(A55,[1]令和3年度契約状況調査票!$E:$AR,17,FALSE))))))</f>
        <v/>
      </c>
      <c r="K55" s="32" t="str">
        <f>IF(A55="","",IF(VLOOKUP(A55,[1]令和3年度契約状況調査票!$E:$AR,27,FALSE)="①公益社団法人","公社",IF(VLOOKUP(A55,[1]令和3年度契約状況調査票!$E:$AR,27,FALSE)="②公益財団法人","公財","")))</f>
        <v/>
      </c>
      <c r="L55" s="32" t="str">
        <f>IF(A55="","",VLOOKUP(A55,[1]令和3年度契約状況調査票!$E:$AR,28,FALSE))</f>
        <v/>
      </c>
      <c r="M55" s="33" t="str">
        <f>IF(A55="","",IF(VLOOKUP(A55,[1]令和3年度契約状況調査票!$E:$AR,28,FALSE)="国所管",VLOOKUP(A55,[1]令和3年度契約状況調査票!$E:$AR,22,FALSE),""))</f>
        <v/>
      </c>
      <c r="N55" s="34" t="str">
        <f>IF(A55="","",IF(AND(P55="○",O55="分担契約/単価契約"),"単価契約"&amp;CHAR(10)&amp;"予定調達総額 "&amp;TEXT(VLOOKUP(A55,[1]令和3年度契約状況調査票!$E:$AR,16,FALSE),"#,##0円")&amp;"(B)"&amp;CHAR(10)&amp;"分担契約"&amp;CHAR(10)&amp;VLOOKUP(A55,[1]令和3年度契約状況調査票!$E:$AR,32,FALSE),IF(AND(P55="○",O55="分担契約"),"分担契約"&amp;CHAR(10)&amp;"契約総額 "&amp;TEXT(VLOOKUP(A55,[1]令和3年度契約状況調査票!$E:$AR,16,FALSE),"#,##0円")&amp;"(B)"&amp;CHAR(10)&amp;VLOOKUP(A55,[1]令和3年度契約状況調査票!$E:$AR,32,FALSE),(IF(O55="分担契約/単価契約","単価契約"&amp;CHAR(10)&amp;"予定調達総額 "&amp;TEXT(VLOOKUP(A55,[1]令和3年度契約状況調査票!$E:$AR,16,FALSE),"#,##0円")&amp;CHAR(10)&amp;"分担契約"&amp;CHAR(10)&amp;VLOOKUP(A55,[1]令和3年度契約状況調査票!$E:$AR,32,FALSE),IF(O55="分担契約","分担契約"&amp;CHAR(10)&amp;"契約総額 "&amp;TEXT(VLOOKUP(A55,[1]令和3年度契約状況調査票!$E:$AR,16,FALSE),"#,##0円")&amp;CHAR(10)&amp;VLOOKUP(A55,[1]令和3年度契約状況調査票!$E:$AR,32,FALSE),IF(O55="単価契約","単価契約"&amp;CHAR(10)&amp;"予定調達総額 "&amp;TEXT(VLOOKUP(A55,[1]令和3年度契約状況調査票!$E:$AR,16,FALSE),"#,##0円")&amp;CHAR(10)&amp;VLOOKUP(A55,[1]令和3年度契約状況調査票!$E:$AR,32,FALSE),VLOOKUP(A55,[1]令和3年度契約状況調査票!$E:$AR,32,FALSE))))))))</f>
        <v/>
      </c>
      <c r="O55" s="23" t="str">
        <f>IF(A55="","",VLOOKUP(A55,[1]令和3年度契約状況調査票!$E:$BY,53,FALSE))</f>
        <v/>
      </c>
      <c r="P55" s="23" t="str">
        <f>IF(A55="","",IF(VLOOKUP(A55,[1]令和3年度契約状況調査票!$E:$AR,14,FALSE)="他官署で調達手続きを実施のため","×",IF(VLOOKUP(A55,[1]令和3年度契約状況調査票!$E:$AR,21,FALSE)="②同種の他の契約の予定価格を類推されるおそれがあるため公表しない","×","○")))</f>
        <v/>
      </c>
    </row>
    <row r="56" spans="1:16" s="23" customFormat="1" ht="60" customHeight="1" x14ac:dyDescent="0.15">
      <c r="A56" s="24" t="str">
        <f>IF(MAX([1]令和3年度契約状況調査票!E53:E298)&gt;=ROW()-5,ROW()-5,"")</f>
        <v/>
      </c>
      <c r="B56" s="25" t="str">
        <f>IF(A56="","",VLOOKUP(A56,[1]令和3年度契約状況調査票!$E:$AR,5,FALSE))</f>
        <v/>
      </c>
      <c r="C56" s="26" t="str">
        <f>IF(A56="","",VLOOKUP(A56,[1]令和3年度契約状況調査票!$E:$AR,6,FALSE))</f>
        <v/>
      </c>
      <c r="D56" s="27" t="str">
        <f>IF(A56="","",VLOOKUP(A56,[1]令和3年度契約状況調査票!$E:$AR,9,FALSE))</f>
        <v/>
      </c>
      <c r="E56" s="25" t="str">
        <f>IF(A56="","",VLOOKUP(A56,[1]令和3年度契約状況調査票!$E:$AR,10,FALSE))</f>
        <v/>
      </c>
      <c r="F56" s="28" t="str">
        <f>IF(A56="","",VLOOKUP(A56,[1]令和3年度契約状況調査票!$E:$AR,11,FALSE))</f>
        <v/>
      </c>
      <c r="G56" s="29" t="str">
        <f>IF(A56="","",IF(VLOOKUP(A56,[1]令和3年度契約状況調査票!$E:$AR,12,FALSE)="②一般競争入札（総合評価方式）","一般競争入札"&amp;CHAR(10)&amp;"（総合評価方式）","一般競争入札"))</f>
        <v/>
      </c>
      <c r="H56" s="30" t="str">
        <f>IF(A56="","",IF(VLOOKUP(A56,[1]令和3年度契約状況調査票!$E:$AR,14,FALSE)="他官署で調達手続きを実施のため","他官署で調達手続きを実施のため",IF(VLOOKUP(A56,[1]令和3年度契約状況調査票!$E:$AR,21,FALSE)="②同種の他の契約の予定価格を類推されるおそれがあるため公表しない","同種の他の契約の予定価格を類推されるおそれがあるため公表しない",IF(VLOOKUP(A56,[1]令和3年度契約状況調査票!$E:$AR,21,FALSE)="－","－",IF(VLOOKUP(A56,[1]令和3年度契約状況調査票!$E:$AR,7,FALSE)&lt;&gt;"",TEXT(VLOOKUP(A56,[1]令和3年度契約状況調査票!$E:$AR,14,FALSE),"#,##0円")&amp;CHAR(10)&amp;"(A)",VLOOKUP(A56,[1]令和3年度契約状況調査票!$E:$AR,14,FALSE))))))</f>
        <v/>
      </c>
      <c r="I56" s="30" t="str">
        <f>IF(A56="","",VLOOKUP(A56,[1]令和3年度契約状況調査票!$E:$AR,15,FALSE))</f>
        <v/>
      </c>
      <c r="J56" s="31" t="str">
        <f>IF(A56="","",IF(VLOOKUP(A56,[1]令和3年度契約状況調査票!$E:$AR,14,FALSE)="他官署で調達手続きを実施のため","－",IF(VLOOKUP(A56,[1]令和3年度契約状況調査票!$E:$AR,21,FALSE)="②同種の他の契約の予定価格を類推されるおそれがあるため公表しない","－",IF(VLOOKUP(A56,[1]令和3年度契約状況調査票!$E:$AR,21,FALSE)="－","－",IF(VLOOKUP(A56,[1]令和3年度契約状況調査票!$E:$AR,7,FALSE)&lt;&gt;"",TEXT(VLOOKUP(A56,[1]令和3年度契約状況調査票!$E:$AR,17,FALSE),"#.0%")&amp;CHAR(10)&amp;"(B/A×100)",VLOOKUP(A56,[1]令和3年度契約状況調査票!$E:$AR,17,FALSE))))))</f>
        <v/>
      </c>
      <c r="K56" s="32" t="str">
        <f>IF(A56="","",IF(VLOOKUP(A56,[1]令和3年度契約状況調査票!$E:$AR,27,FALSE)="①公益社団法人","公社",IF(VLOOKUP(A56,[1]令和3年度契約状況調査票!$E:$AR,27,FALSE)="②公益財団法人","公財","")))</f>
        <v/>
      </c>
      <c r="L56" s="32" t="str">
        <f>IF(A56="","",VLOOKUP(A56,[1]令和3年度契約状況調査票!$E:$AR,28,FALSE))</f>
        <v/>
      </c>
      <c r="M56" s="33" t="str">
        <f>IF(A56="","",IF(VLOOKUP(A56,[1]令和3年度契約状況調査票!$E:$AR,28,FALSE)="国所管",VLOOKUP(A56,[1]令和3年度契約状況調査票!$E:$AR,22,FALSE),""))</f>
        <v/>
      </c>
      <c r="N56" s="34" t="str">
        <f>IF(A56="","",IF(AND(P56="○",O56="分担契約/単価契約"),"単価契約"&amp;CHAR(10)&amp;"予定調達総額 "&amp;TEXT(VLOOKUP(A56,[1]令和3年度契約状況調査票!$E:$AR,16,FALSE),"#,##0円")&amp;"(B)"&amp;CHAR(10)&amp;"分担契約"&amp;CHAR(10)&amp;VLOOKUP(A56,[1]令和3年度契約状況調査票!$E:$AR,32,FALSE),IF(AND(P56="○",O56="分担契約"),"分担契約"&amp;CHAR(10)&amp;"契約総額 "&amp;TEXT(VLOOKUP(A56,[1]令和3年度契約状況調査票!$E:$AR,16,FALSE),"#,##0円")&amp;"(B)"&amp;CHAR(10)&amp;VLOOKUP(A56,[1]令和3年度契約状況調査票!$E:$AR,32,FALSE),(IF(O56="分担契約/単価契約","単価契約"&amp;CHAR(10)&amp;"予定調達総額 "&amp;TEXT(VLOOKUP(A56,[1]令和3年度契約状況調査票!$E:$AR,16,FALSE),"#,##0円")&amp;CHAR(10)&amp;"分担契約"&amp;CHAR(10)&amp;VLOOKUP(A56,[1]令和3年度契約状況調査票!$E:$AR,32,FALSE),IF(O56="分担契約","分担契約"&amp;CHAR(10)&amp;"契約総額 "&amp;TEXT(VLOOKUP(A56,[1]令和3年度契約状況調査票!$E:$AR,16,FALSE),"#,##0円")&amp;CHAR(10)&amp;VLOOKUP(A56,[1]令和3年度契約状況調査票!$E:$AR,32,FALSE),IF(O56="単価契約","単価契約"&amp;CHAR(10)&amp;"予定調達総額 "&amp;TEXT(VLOOKUP(A56,[1]令和3年度契約状況調査票!$E:$AR,16,FALSE),"#,##0円")&amp;CHAR(10)&amp;VLOOKUP(A56,[1]令和3年度契約状況調査票!$E:$AR,32,FALSE),VLOOKUP(A56,[1]令和3年度契約状況調査票!$E:$AR,32,FALSE))))))))</f>
        <v/>
      </c>
      <c r="O56" s="23" t="str">
        <f>IF(A56="","",VLOOKUP(A56,[1]令和3年度契約状況調査票!$E:$BY,53,FALSE))</f>
        <v/>
      </c>
      <c r="P56" s="23" t="str">
        <f>IF(A56="","",IF(VLOOKUP(A56,[1]令和3年度契約状況調査票!$E:$AR,14,FALSE)="他官署で調達手続きを実施のため","×",IF(VLOOKUP(A56,[1]令和3年度契約状況調査票!$E:$AR,21,FALSE)="②同種の他の契約の予定価格を類推されるおそれがあるため公表しない","×","○")))</f>
        <v/>
      </c>
    </row>
    <row r="57" spans="1:16" s="23" customFormat="1" ht="60" customHeight="1" x14ac:dyDescent="0.15">
      <c r="A57" s="24" t="str">
        <f>IF(MAX([1]令和3年度契約状況調査票!E54:E299)&gt;=ROW()-5,ROW()-5,"")</f>
        <v/>
      </c>
      <c r="B57" s="25" t="str">
        <f>IF(A57="","",VLOOKUP(A57,[1]令和3年度契約状況調査票!$E:$AR,5,FALSE))</f>
        <v/>
      </c>
      <c r="C57" s="26" t="str">
        <f>IF(A57="","",VLOOKUP(A57,[1]令和3年度契約状況調査票!$E:$AR,6,FALSE))</f>
        <v/>
      </c>
      <c r="D57" s="27" t="str">
        <f>IF(A57="","",VLOOKUP(A57,[1]令和3年度契約状況調査票!$E:$AR,9,FALSE))</f>
        <v/>
      </c>
      <c r="E57" s="25" t="str">
        <f>IF(A57="","",VLOOKUP(A57,[1]令和3年度契約状況調査票!$E:$AR,10,FALSE))</f>
        <v/>
      </c>
      <c r="F57" s="28" t="str">
        <f>IF(A57="","",VLOOKUP(A57,[1]令和3年度契約状況調査票!$E:$AR,11,FALSE))</f>
        <v/>
      </c>
      <c r="G57" s="29" t="str">
        <f>IF(A57="","",IF(VLOOKUP(A57,[1]令和3年度契約状況調査票!$E:$AR,12,FALSE)="②一般競争入札（総合評価方式）","一般競争入札"&amp;CHAR(10)&amp;"（総合評価方式）","一般競争入札"))</f>
        <v/>
      </c>
      <c r="H57" s="30" t="str">
        <f>IF(A57="","",IF(VLOOKUP(A57,[1]令和3年度契約状況調査票!$E:$AR,14,FALSE)="他官署で調達手続きを実施のため","他官署で調達手続きを実施のため",IF(VLOOKUP(A57,[1]令和3年度契約状況調査票!$E:$AR,21,FALSE)="②同種の他の契約の予定価格を類推されるおそれがあるため公表しない","同種の他の契約の予定価格を類推されるおそれがあるため公表しない",IF(VLOOKUP(A57,[1]令和3年度契約状況調査票!$E:$AR,21,FALSE)="－","－",IF(VLOOKUP(A57,[1]令和3年度契約状況調査票!$E:$AR,7,FALSE)&lt;&gt;"",TEXT(VLOOKUP(A57,[1]令和3年度契約状況調査票!$E:$AR,14,FALSE),"#,##0円")&amp;CHAR(10)&amp;"(A)",VLOOKUP(A57,[1]令和3年度契約状況調査票!$E:$AR,14,FALSE))))))</f>
        <v/>
      </c>
      <c r="I57" s="30" t="str">
        <f>IF(A57="","",VLOOKUP(A57,[1]令和3年度契約状況調査票!$E:$AR,15,FALSE))</f>
        <v/>
      </c>
      <c r="J57" s="31" t="str">
        <f>IF(A57="","",IF(VLOOKUP(A57,[1]令和3年度契約状況調査票!$E:$AR,14,FALSE)="他官署で調達手続きを実施のため","－",IF(VLOOKUP(A57,[1]令和3年度契約状況調査票!$E:$AR,21,FALSE)="②同種の他の契約の予定価格を類推されるおそれがあるため公表しない","－",IF(VLOOKUP(A57,[1]令和3年度契約状況調査票!$E:$AR,21,FALSE)="－","－",IF(VLOOKUP(A57,[1]令和3年度契約状況調査票!$E:$AR,7,FALSE)&lt;&gt;"",TEXT(VLOOKUP(A57,[1]令和3年度契約状況調査票!$E:$AR,17,FALSE),"#.0%")&amp;CHAR(10)&amp;"(B/A×100)",VLOOKUP(A57,[1]令和3年度契約状況調査票!$E:$AR,17,FALSE))))))</f>
        <v/>
      </c>
      <c r="K57" s="32" t="str">
        <f>IF(A57="","",IF(VLOOKUP(A57,[1]令和3年度契約状況調査票!$E:$AR,27,FALSE)="①公益社団法人","公社",IF(VLOOKUP(A57,[1]令和3年度契約状況調査票!$E:$AR,27,FALSE)="②公益財団法人","公財","")))</f>
        <v/>
      </c>
      <c r="L57" s="32" t="str">
        <f>IF(A57="","",VLOOKUP(A57,[1]令和3年度契約状況調査票!$E:$AR,28,FALSE))</f>
        <v/>
      </c>
      <c r="M57" s="33" t="str">
        <f>IF(A57="","",IF(VLOOKUP(A57,[1]令和3年度契約状況調査票!$E:$AR,28,FALSE)="国所管",VLOOKUP(A57,[1]令和3年度契約状況調査票!$E:$AR,22,FALSE),""))</f>
        <v/>
      </c>
      <c r="N57" s="34" t="str">
        <f>IF(A57="","",IF(AND(P57="○",O57="分担契約/単価契約"),"単価契約"&amp;CHAR(10)&amp;"予定調達総額 "&amp;TEXT(VLOOKUP(A57,[1]令和3年度契約状況調査票!$E:$AR,16,FALSE),"#,##0円")&amp;"(B)"&amp;CHAR(10)&amp;"分担契約"&amp;CHAR(10)&amp;VLOOKUP(A57,[1]令和3年度契約状況調査票!$E:$AR,32,FALSE),IF(AND(P57="○",O57="分担契約"),"分担契約"&amp;CHAR(10)&amp;"契約総額 "&amp;TEXT(VLOOKUP(A57,[1]令和3年度契約状況調査票!$E:$AR,16,FALSE),"#,##0円")&amp;"(B)"&amp;CHAR(10)&amp;VLOOKUP(A57,[1]令和3年度契約状況調査票!$E:$AR,32,FALSE),(IF(O57="分担契約/単価契約","単価契約"&amp;CHAR(10)&amp;"予定調達総額 "&amp;TEXT(VLOOKUP(A57,[1]令和3年度契約状況調査票!$E:$AR,16,FALSE),"#,##0円")&amp;CHAR(10)&amp;"分担契約"&amp;CHAR(10)&amp;VLOOKUP(A57,[1]令和3年度契約状況調査票!$E:$AR,32,FALSE),IF(O57="分担契約","分担契約"&amp;CHAR(10)&amp;"契約総額 "&amp;TEXT(VLOOKUP(A57,[1]令和3年度契約状況調査票!$E:$AR,16,FALSE),"#,##0円")&amp;CHAR(10)&amp;VLOOKUP(A57,[1]令和3年度契約状況調査票!$E:$AR,32,FALSE),IF(O57="単価契約","単価契約"&amp;CHAR(10)&amp;"予定調達総額 "&amp;TEXT(VLOOKUP(A57,[1]令和3年度契約状況調査票!$E:$AR,16,FALSE),"#,##0円")&amp;CHAR(10)&amp;VLOOKUP(A57,[1]令和3年度契約状況調査票!$E:$AR,32,FALSE),VLOOKUP(A57,[1]令和3年度契約状況調査票!$E:$AR,32,FALSE))))))))</f>
        <v/>
      </c>
      <c r="O57" s="23" t="str">
        <f>IF(A57="","",VLOOKUP(A57,[1]令和3年度契約状況調査票!$E:$BY,53,FALSE))</f>
        <v/>
      </c>
      <c r="P57" s="23" t="str">
        <f>IF(A57="","",IF(VLOOKUP(A57,[1]令和3年度契約状況調査票!$E:$AR,14,FALSE)="他官署で調達手続きを実施のため","×",IF(VLOOKUP(A57,[1]令和3年度契約状況調査票!$E:$AR,21,FALSE)="②同種の他の契約の予定価格を類推されるおそれがあるため公表しない","×","○")))</f>
        <v/>
      </c>
    </row>
    <row r="58" spans="1:16" s="23" customFormat="1" ht="60" customHeight="1" x14ac:dyDescent="0.15">
      <c r="A58" s="24" t="str">
        <f>IF(MAX([1]令和3年度契約状況調査票!E55:E300)&gt;=ROW()-5,ROW()-5,"")</f>
        <v/>
      </c>
      <c r="B58" s="25" t="str">
        <f>IF(A58="","",VLOOKUP(A58,[1]令和3年度契約状況調査票!$E:$AR,5,FALSE))</f>
        <v/>
      </c>
      <c r="C58" s="26" t="str">
        <f>IF(A58="","",VLOOKUP(A58,[1]令和3年度契約状況調査票!$E:$AR,6,FALSE))</f>
        <v/>
      </c>
      <c r="D58" s="27" t="str">
        <f>IF(A58="","",VLOOKUP(A58,[1]令和3年度契約状況調査票!$E:$AR,9,FALSE))</f>
        <v/>
      </c>
      <c r="E58" s="25" t="str">
        <f>IF(A58="","",VLOOKUP(A58,[1]令和3年度契約状況調査票!$E:$AR,10,FALSE))</f>
        <v/>
      </c>
      <c r="F58" s="28" t="str">
        <f>IF(A58="","",VLOOKUP(A58,[1]令和3年度契約状況調査票!$E:$AR,11,FALSE))</f>
        <v/>
      </c>
      <c r="G58" s="29" t="str">
        <f>IF(A58="","",IF(VLOOKUP(A58,[1]令和3年度契約状況調査票!$E:$AR,12,FALSE)="②一般競争入札（総合評価方式）","一般競争入札"&amp;CHAR(10)&amp;"（総合評価方式）","一般競争入札"))</f>
        <v/>
      </c>
      <c r="H58" s="30" t="str">
        <f>IF(A58="","",IF(VLOOKUP(A58,[1]令和3年度契約状況調査票!$E:$AR,14,FALSE)="他官署で調達手続きを実施のため","他官署で調達手続きを実施のため",IF(VLOOKUP(A58,[1]令和3年度契約状況調査票!$E:$AR,21,FALSE)="②同種の他の契約の予定価格を類推されるおそれがあるため公表しない","同種の他の契約の予定価格を類推されるおそれがあるため公表しない",IF(VLOOKUP(A58,[1]令和3年度契約状況調査票!$E:$AR,21,FALSE)="－","－",IF(VLOOKUP(A58,[1]令和3年度契約状況調査票!$E:$AR,7,FALSE)&lt;&gt;"",TEXT(VLOOKUP(A58,[1]令和3年度契約状況調査票!$E:$AR,14,FALSE),"#,##0円")&amp;CHAR(10)&amp;"(A)",VLOOKUP(A58,[1]令和3年度契約状況調査票!$E:$AR,14,FALSE))))))</f>
        <v/>
      </c>
      <c r="I58" s="30" t="str">
        <f>IF(A58="","",VLOOKUP(A58,[1]令和3年度契約状況調査票!$E:$AR,15,FALSE))</f>
        <v/>
      </c>
      <c r="J58" s="31" t="str">
        <f>IF(A58="","",IF(VLOOKUP(A58,[1]令和3年度契約状況調査票!$E:$AR,14,FALSE)="他官署で調達手続きを実施のため","－",IF(VLOOKUP(A58,[1]令和3年度契約状況調査票!$E:$AR,21,FALSE)="②同種の他の契約の予定価格を類推されるおそれがあるため公表しない","－",IF(VLOOKUP(A58,[1]令和3年度契約状況調査票!$E:$AR,21,FALSE)="－","－",IF(VLOOKUP(A58,[1]令和3年度契約状況調査票!$E:$AR,7,FALSE)&lt;&gt;"",TEXT(VLOOKUP(A58,[1]令和3年度契約状況調査票!$E:$AR,17,FALSE),"#.0%")&amp;CHAR(10)&amp;"(B/A×100)",VLOOKUP(A58,[1]令和3年度契約状況調査票!$E:$AR,17,FALSE))))))</f>
        <v/>
      </c>
      <c r="K58" s="32" t="str">
        <f>IF(A58="","",IF(VLOOKUP(A58,[1]令和3年度契約状況調査票!$E:$AR,27,FALSE)="①公益社団法人","公社",IF(VLOOKUP(A58,[1]令和3年度契約状況調査票!$E:$AR,27,FALSE)="②公益財団法人","公財","")))</f>
        <v/>
      </c>
      <c r="L58" s="32" t="str">
        <f>IF(A58="","",VLOOKUP(A58,[1]令和3年度契約状況調査票!$E:$AR,28,FALSE))</f>
        <v/>
      </c>
      <c r="M58" s="33" t="str">
        <f>IF(A58="","",IF(VLOOKUP(A58,[1]令和3年度契約状況調査票!$E:$AR,28,FALSE)="国所管",VLOOKUP(A58,[1]令和3年度契約状況調査票!$E:$AR,22,FALSE),""))</f>
        <v/>
      </c>
      <c r="N58" s="34" t="str">
        <f>IF(A58="","",IF(AND(P58="○",O58="分担契約/単価契約"),"単価契約"&amp;CHAR(10)&amp;"予定調達総額 "&amp;TEXT(VLOOKUP(A58,[1]令和3年度契約状況調査票!$E:$AR,16,FALSE),"#,##0円")&amp;"(B)"&amp;CHAR(10)&amp;"分担契約"&amp;CHAR(10)&amp;VLOOKUP(A58,[1]令和3年度契約状況調査票!$E:$AR,32,FALSE),IF(AND(P58="○",O58="分担契約"),"分担契約"&amp;CHAR(10)&amp;"契約総額 "&amp;TEXT(VLOOKUP(A58,[1]令和3年度契約状況調査票!$E:$AR,16,FALSE),"#,##0円")&amp;"(B)"&amp;CHAR(10)&amp;VLOOKUP(A58,[1]令和3年度契約状況調査票!$E:$AR,32,FALSE),(IF(O58="分担契約/単価契約","単価契約"&amp;CHAR(10)&amp;"予定調達総額 "&amp;TEXT(VLOOKUP(A58,[1]令和3年度契約状況調査票!$E:$AR,16,FALSE),"#,##0円")&amp;CHAR(10)&amp;"分担契約"&amp;CHAR(10)&amp;VLOOKUP(A58,[1]令和3年度契約状況調査票!$E:$AR,32,FALSE),IF(O58="分担契約","分担契約"&amp;CHAR(10)&amp;"契約総額 "&amp;TEXT(VLOOKUP(A58,[1]令和3年度契約状況調査票!$E:$AR,16,FALSE),"#,##0円")&amp;CHAR(10)&amp;VLOOKUP(A58,[1]令和3年度契約状況調査票!$E:$AR,32,FALSE),IF(O58="単価契約","単価契約"&amp;CHAR(10)&amp;"予定調達総額 "&amp;TEXT(VLOOKUP(A58,[1]令和3年度契約状況調査票!$E:$AR,16,FALSE),"#,##0円")&amp;CHAR(10)&amp;VLOOKUP(A58,[1]令和3年度契約状況調査票!$E:$AR,32,FALSE),VLOOKUP(A58,[1]令和3年度契約状況調査票!$E:$AR,32,FALSE))))))))</f>
        <v/>
      </c>
      <c r="O58" s="23" t="str">
        <f>IF(A58="","",VLOOKUP(A58,[1]令和3年度契約状況調査票!$E:$BY,53,FALSE))</f>
        <v/>
      </c>
      <c r="P58" s="23" t="str">
        <f>IF(A58="","",IF(VLOOKUP(A58,[1]令和3年度契約状況調査票!$E:$AR,14,FALSE)="他官署で調達手続きを実施のため","×",IF(VLOOKUP(A58,[1]令和3年度契約状況調査票!$E:$AR,21,FALSE)="②同種の他の契約の予定価格を類推されるおそれがあるため公表しない","×","○")))</f>
        <v/>
      </c>
    </row>
    <row r="59" spans="1:16" s="23" customFormat="1" ht="60" customHeight="1" x14ac:dyDescent="0.15">
      <c r="A59" s="24" t="str">
        <f>IF(MAX([1]令和3年度契約状況調査票!E56:E301)&gt;=ROW()-5,ROW()-5,"")</f>
        <v/>
      </c>
      <c r="B59" s="25" t="str">
        <f>IF(A59="","",VLOOKUP(A59,[1]令和3年度契約状況調査票!$E:$AR,5,FALSE))</f>
        <v/>
      </c>
      <c r="C59" s="26" t="str">
        <f>IF(A59="","",VLOOKUP(A59,[1]令和3年度契約状況調査票!$E:$AR,6,FALSE))</f>
        <v/>
      </c>
      <c r="D59" s="27" t="str">
        <f>IF(A59="","",VLOOKUP(A59,[1]令和3年度契約状況調査票!$E:$AR,9,FALSE))</f>
        <v/>
      </c>
      <c r="E59" s="25" t="str">
        <f>IF(A59="","",VLOOKUP(A59,[1]令和3年度契約状況調査票!$E:$AR,10,FALSE))</f>
        <v/>
      </c>
      <c r="F59" s="28" t="str">
        <f>IF(A59="","",VLOOKUP(A59,[1]令和3年度契約状況調査票!$E:$AR,11,FALSE))</f>
        <v/>
      </c>
      <c r="G59" s="29" t="str">
        <f>IF(A59="","",IF(VLOOKUP(A59,[1]令和3年度契約状況調査票!$E:$AR,12,FALSE)="②一般競争入札（総合評価方式）","一般競争入札"&amp;CHAR(10)&amp;"（総合評価方式）","一般競争入札"))</f>
        <v/>
      </c>
      <c r="H59" s="30" t="str">
        <f>IF(A59="","",IF(VLOOKUP(A59,[1]令和3年度契約状況調査票!$E:$AR,14,FALSE)="他官署で調達手続きを実施のため","他官署で調達手続きを実施のため",IF(VLOOKUP(A59,[1]令和3年度契約状況調査票!$E:$AR,21,FALSE)="②同種の他の契約の予定価格を類推されるおそれがあるため公表しない","同種の他の契約の予定価格を類推されるおそれがあるため公表しない",IF(VLOOKUP(A59,[1]令和3年度契約状況調査票!$E:$AR,21,FALSE)="－","－",IF(VLOOKUP(A59,[1]令和3年度契約状況調査票!$E:$AR,7,FALSE)&lt;&gt;"",TEXT(VLOOKUP(A59,[1]令和3年度契約状況調査票!$E:$AR,14,FALSE),"#,##0円")&amp;CHAR(10)&amp;"(A)",VLOOKUP(A59,[1]令和3年度契約状況調査票!$E:$AR,14,FALSE))))))</f>
        <v/>
      </c>
      <c r="I59" s="30" t="str">
        <f>IF(A59="","",VLOOKUP(A59,[1]令和3年度契約状況調査票!$E:$AR,15,FALSE))</f>
        <v/>
      </c>
      <c r="J59" s="31" t="str">
        <f>IF(A59="","",IF(VLOOKUP(A59,[1]令和3年度契約状況調査票!$E:$AR,14,FALSE)="他官署で調達手続きを実施のため","－",IF(VLOOKUP(A59,[1]令和3年度契約状況調査票!$E:$AR,21,FALSE)="②同種の他の契約の予定価格を類推されるおそれがあるため公表しない","－",IF(VLOOKUP(A59,[1]令和3年度契約状況調査票!$E:$AR,21,FALSE)="－","－",IF(VLOOKUP(A59,[1]令和3年度契約状況調査票!$E:$AR,7,FALSE)&lt;&gt;"",TEXT(VLOOKUP(A59,[1]令和3年度契約状況調査票!$E:$AR,17,FALSE),"#.0%")&amp;CHAR(10)&amp;"(B/A×100)",VLOOKUP(A59,[1]令和3年度契約状況調査票!$E:$AR,17,FALSE))))))</f>
        <v/>
      </c>
      <c r="K59" s="32" t="str">
        <f>IF(A59="","",IF(VLOOKUP(A59,[1]令和3年度契約状況調査票!$E:$AR,27,FALSE)="①公益社団法人","公社",IF(VLOOKUP(A59,[1]令和3年度契約状況調査票!$E:$AR,27,FALSE)="②公益財団法人","公財","")))</f>
        <v/>
      </c>
      <c r="L59" s="32" t="str">
        <f>IF(A59="","",VLOOKUP(A59,[1]令和3年度契約状況調査票!$E:$AR,28,FALSE))</f>
        <v/>
      </c>
      <c r="M59" s="33" t="str">
        <f>IF(A59="","",IF(VLOOKUP(A59,[1]令和3年度契約状況調査票!$E:$AR,28,FALSE)="国所管",VLOOKUP(A59,[1]令和3年度契約状況調査票!$E:$AR,22,FALSE),""))</f>
        <v/>
      </c>
      <c r="N59" s="34" t="str">
        <f>IF(A59="","",IF(AND(P59="○",O59="分担契約/単価契約"),"単価契約"&amp;CHAR(10)&amp;"予定調達総額 "&amp;TEXT(VLOOKUP(A59,[1]令和3年度契約状況調査票!$E:$AR,16,FALSE),"#,##0円")&amp;"(B)"&amp;CHAR(10)&amp;"分担契約"&amp;CHAR(10)&amp;VLOOKUP(A59,[1]令和3年度契約状況調査票!$E:$AR,32,FALSE),IF(AND(P59="○",O59="分担契約"),"分担契約"&amp;CHAR(10)&amp;"契約総額 "&amp;TEXT(VLOOKUP(A59,[1]令和3年度契約状況調査票!$E:$AR,16,FALSE),"#,##0円")&amp;"(B)"&amp;CHAR(10)&amp;VLOOKUP(A59,[1]令和3年度契約状況調査票!$E:$AR,32,FALSE),(IF(O59="分担契約/単価契約","単価契約"&amp;CHAR(10)&amp;"予定調達総額 "&amp;TEXT(VLOOKUP(A59,[1]令和3年度契約状況調査票!$E:$AR,16,FALSE),"#,##0円")&amp;CHAR(10)&amp;"分担契約"&amp;CHAR(10)&amp;VLOOKUP(A59,[1]令和3年度契約状況調査票!$E:$AR,32,FALSE),IF(O59="分担契約","分担契約"&amp;CHAR(10)&amp;"契約総額 "&amp;TEXT(VLOOKUP(A59,[1]令和3年度契約状況調査票!$E:$AR,16,FALSE),"#,##0円")&amp;CHAR(10)&amp;VLOOKUP(A59,[1]令和3年度契約状況調査票!$E:$AR,32,FALSE),IF(O59="単価契約","単価契約"&amp;CHAR(10)&amp;"予定調達総額 "&amp;TEXT(VLOOKUP(A59,[1]令和3年度契約状況調査票!$E:$AR,16,FALSE),"#,##0円")&amp;CHAR(10)&amp;VLOOKUP(A59,[1]令和3年度契約状況調査票!$E:$AR,32,FALSE),VLOOKUP(A59,[1]令和3年度契約状況調査票!$E:$AR,32,FALSE))))))))</f>
        <v/>
      </c>
      <c r="O59" s="23" t="str">
        <f>IF(A59="","",VLOOKUP(A59,[1]令和3年度契約状況調査票!$E:$BY,53,FALSE))</f>
        <v/>
      </c>
      <c r="P59" s="23" t="str">
        <f>IF(A59="","",IF(VLOOKUP(A59,[1]令和3年度契約状況調査票!$E:$AR,14,FALSE)="他官署で調達手続きを実施のため","×",IF(VLOOKUP(A59,[1]令和3年度契約状況調査票!$E:$AR,21,FALSE)="②同種の他の契約の予定価格を類推されるおそれがあるため公表しない","×","○")))</f>
        <v/>
      </c>
    </row>
    <row r="60" spans="1:16" s="23" customFormat="1" ht="60" customHeight="1" x14ac:dyDescent="0.15">
      <c r="A60" s="24" t="str">
        <f>IF(MAX([1]令和3年度契約状況調査票!E57:E302)&gt;=ROW()-5,ROW()-5,"")</f>
        <v/>
      </c>
      <c r="B60" s="25" t="str">
        <f>IF(A60="","",VLOOKUP(A60,[1]令和3年度契約状況調査票!$E:$AR,5,FALSE))</f>
        <v/>
      </c>
      <c r="C60" s="26" t="str">
        <f>IF(A60="","",VLOOKUP(A60,[1]令和3年度契約状況調査票!$E:$AR,6,FALSE))</f>
        <v/>
      </c>
      <c r="D60" s="27" t="str">
        <f>IF(A60="","",VLOOKUP(A60,[1]令和3年度契約状況調査票!$E:$AR,9,FALSE))</f>
        <v/>
      </c>
      <c r="E60" s="25" t="str">
        <f>IF(A60="","",VLOOKUP(A60,[1]令和3年度契約状況調査票!$E:$AR,10,FALSE))</f>
        <v/>
      </c>
      <c r="F60" s="28" t="str">
        <f>IF(A60="","",VLOOKUP(A60,[1]令和3年度契約状況調査票!$E:$AR,11,FALSE))</f>
        <v/>
      </c>
      <c r="G60" s="29" t="str">
        <f>IF(A60="","",IF(VLOOKUP(A60,[1]令和3年度契約状況調査票!$E:$AR,12,FALSE)="②一般競争入札（総合評価方式）","一般競争入札"&amp;CHAR(10)&amp;"（総合評価方式）","一般競争入札"))</f>
        <v/>
      </c>
      <c r="H60" s="30" t="str">
        <f>IF(A60="","",IF(VLOOKUP(A60,[1]令和3年度契約状況調査票!$E:$AR,14,FALSE)="他官署で調達手続きを実施のため","他官署で調達手続きを実施のため",IF(VLOOKUP(A60,[1]令和3年度契約状況調査票!$E:$AR,21,FALSE)="②同種の他の契約の予定価格を類推されるおそれがあるため公表しない","同種の他の契約の予定価格を類推されるおそれがあるため公表しない",IF(VLOOKUP(A60,[1]令和3年度契約状況調査票!$E:$AR,21,FALSE)="－","－",IF(VLOOKUP(A60,[1]令和3年度契約状況調査票!$E:$AR,7,FALSE)&lt;&gt;"",TEXT(VLOOKUP(A60,[1]令和3年度契約状況調査票!$E:$AR,14,FALSE),"#,##0円")&amp;CHAR(10)&amp;"(A)",VLOOKUP(A60,[1]令和3年度契約状況調査票!$E:$AR,14,FALSE))))))</f>
        <v/>
      </c>
      <c r="I60" s="30" t="str">
        <f>IF(A60="","",VLOOKUP(A60,[1]令和3年度契約状況調査票!$E:$AR,15,FALSE))</f>
        <v/>
      </c>
      <c r="J60" s="31" t="str">
        <f>IF(A60="","",IF(VLOOKUP(A60,[1]令和3年度契約状況調査票!$E:$AR,14,FALSE)="他官署で調達手続きを実施のため","－",IF(VLOOKUP(A60,[1]令和3年度契約状況調査票!$E:$AR,21,FALSE)="②同種の他の契約の予定価格を類推されるおそれがあるため公表しない","－",IF(VLOOKUP(A60,[1]令和3年度契約状況調査票!$E:$AR,21,FALSE)="－","－",IF(VLOOKUP(A60,[1]令和3年度契約状況調査票!$E:$AR,7,FALSE)&lt;&gt;"",TEXT(VLOOKUP(A60,[1]令和3年度契約状況調査票!$E:$AR,17,FALSE),"#.0%")&amp;CHAR(10)&amp;"(B/A×100)",VLOOKUP(A60,[1]令和3年度契約状況調査票!$E:$AR,17,FALSE))))))</f>
        <v/>
      </c>
      <c r="K60" s="32" t="str">
        <f>IF(A60="","",IF(VLOOKUP(A60,[1]令和3年度契約状況調査票!$E:$AR,27,FALSE)="①公益社団法人","公社",IF(VLOOKUP(A60,[1]令和3年度契約状況調査票!$E:$AR,27,FALSE)="②公益財団法人","公財","")))</f>
        <v/>
      </c>
      <c r="L60" s="32" t="str">
        <f>IF(A60="","",VLOOKUP(A60,[1]令和3年度契約状況調査票!$E:$AR,28,FALSE))</f>
        <v/>
      </c>
      <c r="M60" s="33" t="str">
        <f>IF(A60="","",IF(VLOOKUP(A60,[1]令和3年度契約状況調査票!$E:$AR,28,FALSE)="国所管",VLOOKUP(A60,[1]令和3年度契約状況調査票!$E:$AR,22,FALSE),""))</f>
        <v/>
      </c>
      <c r="N60" s="34" t="str">
        <f>IF(A60="","",IF(AND(P60="○",O60="分担契約/単価契約"),"単価契約"&amp;CHAR(10)&amp;"予定調達総額 "&amp;TEXT(VLOOKUP(A60,[1]令和3年度契約状況調査票!$E:$AR,16,FALSE),"#,##0円")&amp;"(B)"&amp;CHAR(10)&amp;"分担契約"&amp;CHAR(10)&amp;VLOOKUP(A60,[1]令和3年度契約状況調査票!$E:$AR,32,FALSE),IF(AND(P60="○",O60="分担契約"),"分担契約"&amp;CHAR(10)&amp;"契約総額 "&amp;TEXT(VLOOKUP(A60,[1]令和3年度契約状況調査票!$E:$AR,16,FALSE),"#,##0円")&amp;"(B)"&amp;CHAR(10)&amp;VLOOKUP(A60,[1]令和3年度契約状況調査票!$E:$AR,32,FALSE),(IF(O60="分担契約/単価契約","単価契約"&amp;CHAR(10)&amp;"予定調達総額 "&amp;TEXT(VLOOKUP(A60,[1]令和3年度契約状況調査票!$E:$AR,16,FALSE),"#,##0円")&amp;CHAR(10)&amp;"分担契約"&amp;CHAR(10)&amp;VLOOKUP(A60,[1]令和3年度契約状況調査票!$E:$AR,32,FALSE),IF(O60="分担契約","分担契約"&amp;CHAR(10)&amp;"契約総額 "&amp;TEXT(VLOOKUP(A60,[1]令和3年度契約状況調査票!$E:$AR,16,FALSE),"#,##0円")&amp;CHAR(10)&amp;VLOOKUP(A60,[1]令和3年度契約状況調査票!$E:$AR,32,FALSE),IF(O60="単価契約","単価契約"&amp;CHAR(10)&amp;"予定調達総額 "&amp;TEXT(VLOOKUP(A60,[1]令和3年度契約状況調査票!$E:$AR,16,FALSE),"#,##0円")&amp;CHAR(10)&amp;VLOOKUP(A60,[1]令和3年度契約状況調査票!$E:$AR,32,FALSE),VLOOKUP(A60,[1]令和3年度契約状況調査票!$E:$AR,32,FALSE))))))))</f>
        <v/>
      </c>
      <c r="O60" s="23" t="str">
        <f>IF(A60="","",VLOOKUP(A60,[1]令和3年度契約状況調査票!$E:$BY,53,FALSE))</f>
        <v/>
      </c>
      <c r="P60" s="23" t="str">
        <f>IF(A60="","",IF(VLOOKUP(A60,[1]令和3年度契約状況調査票!$E:$AR,14,FALSE)="他官署で調達手続きを実施のため","×",IF(VLOOKUP(A60,[1]令和3年度契約状況調査票!$E:$AR,21,FALSE)="②同種の他の契約の予定価格を類推されるおそれがあるため公表しない","×","○")))</f>
        <v/>
      </c>
    </row>
    <row r="61" spans="1:16" s="23" customFormat="1" ht="60" customHeight="1" x14ac:dyDescent="0.15">
      <c r="A61" s="24" t="str">
        <f>IF(MAX([1]令和3年度契約状況調査票!E58:E303)&gt;=ROW()-5,ROW()-5,"")</f>
        <v/>
      </c>
      <c r="B61" s="25" t="str">
        <f>IF(A61="","",VLOOKUP(A61,[1]令和3年度契約状況調査票!$E:$AR,5,FALSE))</f>
        <v/>
      </c>
      <c r="C61" s="26" t="str">
        <f>IF(A61="","",VLOOKUP(A61,[1]令和3年度契約状況調査票!$E:$AR,6,FALSE))</f>
        <v/>
      </c>
      <c r="D61" s="27" t="str">
        <f>IF(A61="","",VLOOKUP(A61,[1]令和3年度契約状況調査票!$E:$AR,9,FALSE))</f>
        <v/>
      </c>
      <c r="E61" s="25" t="str">
        <f>IF(A61="","",VLOOKUP(A61,[1]令和3年度契約状況調査票!$E:$AR,10,FALSE))</f>
        <v/>
      </c>
      <c r="F61" s="28" t="str">
        <f>IF(A61="","",VLOOKUP(A61,[1]令和3年度契約状況調査票!$E:$AR,11,FALSE))</f>
        <v/>
      </c>
      <c r="G61" s="29" t="str">
        <f>IF(A61="","",IF(VLOOKUP(A61,[1]令和3年度契約状況調査票!$E:$AR,12,FALSE)="②一般競争入札（総合評価方式）","一般競争入札"&amp;CHAR(10)&amp;"（総合評価方式）","一般競争入札"))</f>
        <v/>
      </c>
      <c r="H61" s="30" t="str">
        <f>IF(A61="","",IF(VLOOKUP(A61,[1]令和3年度契約状況調査票!$E:$AR,14,FALSE)="他官署で調達手続きを実施のため","他官署で調達手続きを実施のため",IF(VLOOKUP(A61,[1]令和3年度契約状況調査票!$E:$AR,21,FALSE)="②同種の他の契約の予定価格を類推されるおそれがあるため公表しない","同種の他の契約の予定価格を類推されるおそれがあるため公表しない",IF(VLOOKUP(A61,[1]令和3年度契約状況調査票!$E:$AR,21,FALSE)="－","－",IF(VLOOKUP(A61,[1]令和3年度契約状況調査票!$E:$AR,7,FALSE)&lt;&gt;"",TEXT(VLOOKUP(A61,[1]令和3年度契約状況調査票!$E:$AR,14,FALSE),"#,##0円")&amp;CHAR(10)&amp;"(A)",VLOOKUP(A61,[1]令和3年度契約状況調査票!$E:$AR,14,FALSE))))))</f>
        <v/>
      </c>
      <c r="I61" s="30" t="str">
        <f>IF(A61="","",VLOOKUP(A61,[1]令和3年度契約状況調査票!$E:$AR,15,FALSE))</f>
        <v/>
      </c>
      <c r="J61" s="31" t="str">
        <f>IF(A61="","",IF(VLOOKUP(A61,[1]令和3年度契約状況調査票!$E:$AR,14,FALSE)="他官署で調達手続きを実施のため","－",IF(VLOOKUP(A61,[1]令和3年度契約状況調査票!$E:$AR,21,FALSE)="②同種の他の契約の予定価格を類推されるおそれがあるため公表しない","－",IF(VLOOKUP(A61,[1]令和3年度契約状況調査票!$E:$AR,21,FALSE)="－","－",IF(VLOOKUP(A61,[1]令和3年度契約状況調査票!$E:$AR,7,FALSE)&lt;&gt;"",TEXT(VLOOKUP(A61,[1]令和3年度契約状況調査票!$E:$AR,17,FALSE),"#.0%")&amp;CHAR(10)&amp;"(B/A×100)",VLOOKUP(A61,[1]令和3年度契約状況調査票!$E:$AR,17,FALSE))))))</f>
        <v/>
      </c>
      <c r="K61" s="32" t="str">
        <f>IF(A61="","",IF(VLOOKUP(A61,[1]令和3年度契約状況調査票!$E:$AR,27,FALSE)="①公益社団法人","公社",IF(VLOOKUP(A61,[1]令和3年度契約状況調査票!$E:$AR,27,FALSE)="②公益財団法人","公財","")))</f>
        <v/>
      </c>
      <c r="L61" s="32" t="str">
        <f>IF(A61="","",VLOOKUP(A61,[1]令和3年度契約状況調査票!$E:$AR,28,FALSE))</f>
        <v/>
      </c>
      <c r="M61" s="33" t="str">
        <f>IF(A61="","",IF(VLOOKUP(A61,[1]令和3年度契約状況調査票!$E:$AR,28,FALSE)="国所管",VLOOKUP(A61,[1]令和3年度契約状況調査票!$E:$AR,22,FALSE),""))</f>
        <v/>
      </c>
      <c r="N61" s="34" t="str">
        <f>IF(A61="","",IF(AND(P61="○",O61="分担契約/単価契約"),"単価契約"&amp;CHAR(10)&amp;"予定調達総額 "&amp;TEXT(VLOOKUP(A61,[1]令和3年度契約状況調査票!$E:$AR,16,FALSE),"#,##0円")&amp;"(B)"&amp;CHAR(10)&amp;"分担契約"&amp;CHAR(10)&amp;VLOOKUP(A61,[1]令和3年度契約状況調査票!$E:$AR,32,FALSE),IF(AND(P61="○",O61="分担契約"),"分担契約"&amp;CHAR(10)&amp;"契約総額 "&amp;TEXT(VLOOKUP(A61,[1]令和3年度契約状況調査票!$E:$AR,16,FALSE),"#,##0円")&amp;"(B)"&amp;CHAR(10)&amp;VLOOKUP(A61,[1]令和3年度契約状況調査票!$E:$AR,32,FALSE),(IF(O61="分担契約/単価契約","単価契約"&amp;CHAR(10)&amp;"予定調達総額 "&amp;TEXT(VLOOKUP(A61,[1]令和3年度契約状況調査票!$E:$AR,16,FALSE),"#,##0円")&amp;CHAR(10)&amp;"分担契約"&amp;CHAR(10)&amp;VLOOKUP(A61,[1]令和3年度契約状況調査票!$E:$AR,32,FALSE),IF(O61="分担契約","分担契約"&amp;CHAR(10)&amp;"契約総額 "&amp;TEXT(VLOOKUP(A61,[1]令和3年度契約状況調査票!$E:$AR,16,FALSE),"#,##0円")&amp;CHAR(10)&amp;VLOOKUP(A61,[1]令和3年度契約状況調査票!$E:$AR,32,FALSE),IF(O61="単価契約","単価契約"&amp;CHAR(10)&amp;"予定調達総額 "&amp;TEXT(VLOOKUP(A61,[1]令和3年度契約状況調査票!$E:$AR,16,FALSE),"#,##0円")&amp;CHAR(10)&amp;VLOOKUP(A61,[1]令和3年度契約状況調査票!$E:$AR,32,FALSE),VLOOKUP(A61,[1]令和3年度契約状況調査票!$E:$AR,32,FALSE))))))))</f>
        <v/>
      </c>
      <c r="O61" s="23" t="str">
        <f>IF(A61="","",VLOOKUP(A61,[1]令和3年度契約状況調査票!$E:$BY,53,FALSE))</f>
        <v/>
      </c>
      <c r="P61" s="23" t="str">
        <f>IF(A61="","",IF(VLOOKUP(A61,[1]令和3年度契約状況調査票!$E:$AR,14,FALSE)="他官署で調達手続きを実施のため","×",IF(VLOOKUP(A61,[1]令和3年度契約状況調査票!$E:$AR,21,FALSE)="②同種の他の契約の予定価格を類推されるおそれがあるため公表しない","×","○")))</f>
        <v/>
      </c>
    </row>
    <row r="62" spans="1:16" s="23" customFormat="1" ht="60" customHeight="1" x14ac:dyDescent="0.15">
      <c r="A62" s="24" t="str">
        <f>IF(MAX([1]令和3年度契約状況調査票!E59:E304)&gt;=ROW()-5,ROW()-5,"")</f>
        <v/>
      </c>
      <c r="B62" s="25" t="str">
        <f>IF(A62="","",VLOOKUP(A62,[1]令和3年度契約状況調査票!$E:$AR,5,FALSE))</f>
        <v/>
      </c>
      <c r="C62" s="26" t="str">
        <f>IF(A62="","",VLOOKUP(A62,[1]令和3年度契約状況調査票!$E:$AR,6,FALSE))</f>
        <v/>
      </c>
      <c r="D62" s="27" t="str">
        <f>IF(A62="","",VLOOKUP(A62,[1]令和3年度契約状況調査票!$E:$AR,9,FALSE))</f>
        <v/>
      </c>
      <c r="E62" s="25" t="str">
        <f>IF(A62="","",VLOOKUP(A62,[1]令和3年度契約状況調査票!$E:$AR,10,FALSE))</f>
        <v/>
      </c>
      <c r="F62" s="28" t="str">
        <f>IF(A62="","",VLOOKUP(A62,[1]令和3年度契約状況調査票!$E:$AR,11,FALSE))</f>
        <v/>
      </c>
      <c r="G62" s="29" t="str">
        <f>IF(A62="","",IF(VLOOKUP(A62,[1]令和3年度契約状況調査票!$E:$AR,12,FALSE)="②一般競争入札（総合評価方式）","一般競争入札"&amp;CHAR(10)&amp;"（総合評価方式）","一般競争入札"))</f>
        <v/>
      </c>
      <c r="H62" s="30" t="str">
        <f>IF(A62="","",IF(VLOOKUP(A62,[1]令和3年度契約状況調査票!$E:$AR,14,FALSE)="他官署で調達手続きを実施のため","他官署で調達手続きを実施のため",IF(VLOOKUP(A62,[1]令和3年度契約状況調査票!$E:$AR,21,FALSE)="②同種の他の契約の予定価格を類推されるおそれがあるため公表しない","同種の他の契約の予定価格を類推されるおそれがあるため公表しない",IF(VLOOKUP(A62,[1]令和3年度契約状況調査票!$E:$AR,21,FALSE)="－","－",IF(VLOOKUP(A62,[1]令和3年度契約状況調査票!$E:$AR,7,FALSE)&lt;&gt;"",TEXT(VLOOKUP(A62,[1]令和3年度契約状況調査票!$E:$AR,14,FALSE),"#,##0円")&amp;CHAR(10)&amp;"(A)",VLOOKUP(A62,[1]令和3年度契約状況調査票!$E:$AR,14,FALSE))))))</f>
        <v/>
      </c>
      <c r="I62" s="30" t="str">
        <f>IF(A62="","",VLOOKUP(A62,[1]令和3年度契約状況調査票!$E:$AR,15,FALSE))</f>
        <v/>
      </c>
      <c r="J62" s="31" t="str">
        <f>IF(A62="","",IF(VLOOKUP(A62,[1]令和3年度契約状況調査票!$E:$AR,14,FALSE)="他官署で調達手続きを実施のため","－",IF(VLOOKUP(A62,[1]令和3年度契約状況調査票!$E:$AR,21,FALSE)="②同種の他の契約の予定価格を類推されるおそれがあるため公表しない","－",IF(VLOOKUP(A62,[1]令和3年度契約状況調査票!$E:$AR,21,FALSE)="－","－",IF(VLOOKUP(A62,[1]令和3年度契約状況調査票!$E:$AR,7,FALSE)&lt;&gt;"",TEXT(VLOOKUP(A62,[1]令和3年度契約状況調査票!$E:$AR,17,FALSE),"#.0%")&amp;CHAR(10)&amp;"(B/A×100)",VLOOKUP(A62,[1]令和3年度契約状況調査票!$E:$AR,17,FALSE))))))</f>
        <v/>
      </c>
      <c r="K62" s="32" t="str">
        <f>IF(A62="","",IF(VLOOKUP(A62,[1]令和3年度契約状況調査票!$E:$AR,27,FALSE)="①公益社団法人","公社",IF(VLOOKUP(A62,[1]令和3年度契約状況調査票!$E:$AR,27,FALSE)="②公益財団法人","公財","")))</f>
        <v/>
      </c>
      <c r="L62" s="32" t="str">
        <f>IF(A62="","",VLOOKUP(A62,[1]令和3年度契約状況調査票!$E:$AR,28,FALSE))</f>
        <v/>
      </c>
      <c r="M62" s="33" t="str">
        <f>IF(A62="","",IF(VLOOKUP(A62,[1]令和3年度契約状況調査票!$E:$AR,28,FALSE)="国所管",VLOOKUP(A62,[1]令和3年度契約状況調査票!$E:$AR,22,FALSE),""))</f>
        <v/>
      </c>
      <c r="N62" s="34" t="str">
        <f>IF(A62="","",IF(AND(P62="○",O62="分担契約/単価契約"),"単価契約"&amp;CHAR(10)&amp;"予定調達総額 "&amp;TEXT(VLOOKUP(A62,[1]令和3年度契約状況調査票!$E:$AR,16,FALSE),"#,##0円")&amp;"(B)"&amp;CHAR(10)&amp;"分担契約"&amp;CHAR(10)&amp;VLOOKUP(A62,[1]令和3年度契約状況調査票!$E:$AR,32,FALSE),IF(AND(P62="○",O62="分担契約"),"分担契約"&amp;CHAR(10)&amp;"契約総額 "&amp;TEXT(VLOOKUP(A62,[1]令和3年度契約状況調査票!$E:$AR,16,FALSE),"#,##0円")&amp;"(B)"&amp;CHAR(10)&amp;VLOOKUP(A62,[1]令和3年度契約状況調査票!$E:$AR,32,FALSE),(IF(O62="分担契約/単価契約","単価契約"&amp;CHAR(10)&amp;"予定調達総額 "&amp;TEXT(VLOOKUP(A62,[1]令和3年度契約状況調査票!$E:$AR,16,FALSE),"#,##0円")&amp;CHAR(10)&amp;"分担契約"&amp;CHAR(10)&amp;VLOOKUP(A62,[1]令和3年度契約状況調査票!$E:$AR,32,FALSE),IF(O62="分担契約","分担契約"&amp;CHAR(10)&amp;"契約総額 "&amp;TEXT(VLOOKUP(A62,[1]令和3年度契約状況調査票!$E:$AR,16,FALSE),"#,##0円")&amp;CHAR(10)&amp;VLOOKUP(A62,[1]令和3年度契約状況調査票!$E:$AR,32,FALSE),IF(O62="単価契約","単価契約"&amp;CHAR(10)&amp;"予定調達総額 "&amp;TEXT(VLOOKUP(A62,[1]令和3年度契約状況調査票!$E:$AR,16,FALSE),"#,##0円")&amp;CHAR(10)&amp;VLOOKUP(A62,[1]令和3年度契約状況調査票!$E:$AR,32,FALSE),VLOOKUP(A62,[1]令和3年度契約状況調査票!$E:$AR,32,FALSE))))))))</f>
        <v/>
      </c>
      <c r="O62" s="23" t="str">
        <f>IF(A62="","",VLOOKUP(A62,[1]令和3年度契約状況調査票!$E:$BY,53,FALSE))</f>
        <v/>
      </c>
      <c r="P62" s="23" t="str">
        <f>IF(A62="","",IF(VLOOKUP(A62,[1]令和3年度契約状況調査票!$E:$AR,14,FALSE)="他官署で調達手続きを実施のため","×",IF(VLOOKUP(A62,[1]令和3年度契約状況調査票!$E:$AR,21,FALSE)="②同種の他の契約の予定価格を類推されるおそれがあるため公表しない","×","○")))</f>
        <v/>
      </c>
    </row>
    <row r="63" spans="1:16" s="23" customFormat="1" ht="60" customHeight="1" x14ac:dyDescent="0.15">
      <c r="A63" s="24" t="str">
        <f>IF(MAX([1]令和3年度契約状況調査票!E60:E305)&gt;=ROW()-5,ROW()-5,"")</f>
        <v/>
      </c>
      <c r="B63" s="25" t="str">
        <f>IF(A63="","",VLOOKUP(A63,[1]令和3年度契約状況調査票!$E:$AR,5,FALSE))</f>
        <v/>
      </c>
      <c r="C63" s="26" t="str">
        <f>IF(A63="","",VLOOKUP(A63,[1]令和3年度契約状況調査票!$E:$AR,6,FALSE))</f>
        <v/>
      </c>
      <c r="D63" s="27" t="str">
        <f>IF(A63="","",VLOOKUP(A63,[1]令和3年度契約状況調査票!$E:$AR,9,FALSE))</f>
        <v/>
      </c>
      <c r="E63" s="25" t="str">
        <f>IF(A63="","",VLOOKUP(A63,[1]令和3年度契約状況調査票!$E:$AR,10,FALSE))</f>
        <v/>
      </c>
      <c r="F63" s="28" t="str">
        <f>IF(A63="","",VLOOKUP(A63,[1]令和3年度契約状況調査票!$E:$AR,11,FALSE))</f>
        <v/>
      </c>
      <c r="G63" s="29" t="str">
        <f>IF(A63="","",IF(VLOOKUP(A63,[1]令和3年度契約状況調査票!$E:$AR,12,FALSE)="②一般競争入札（総合評価方式）","一般競争入札"&amp;CHAR(10)&amp;"（総合評価方式）","一般競争入札"))</f>
        <v/>
      </c>
      <c r="H63" s="30" t="str">
        <f>IF(A63="","",IF(VLOOKUP(A63,[1]令和3年度契約状況調査票!$E:$AR,14,FALSE)="他官署で調達手続きを実施のため","他官署で調達手続きを実施のため",IF(VLOOKUP(A63,[1]令和3年度契約状況調査票!$E:$AR,21,FALSE)="②同種の他の契約の予定価格を類推されるおそれがあるため公表しない","同種の他の契約の予定価格を類推されるおそれがあるため公表しない",IF(VLOOKUP(A63,[1]令和3年度契約状況調査票!$E:$AR,21,FALSE)="－","－",IF(VLOOKUP(A63,[1]令和3年度契約状況調査票!$E:$AR,7,FALSE)&lt;&gt;"",TEXT(VLOOKUP(A63,[1]令和3年度契約状況調査票!$E:$AR,14,FALSE),"#,##0円")&amp;CHAR(10)&amp;"(A)",VLOOKUP(A63,[1]令和3年度契約状況調査票!$E:$AR,14,FALSE))))))</f>
        <v/>
      </c>
      <c r="I63" s="30" t="str">
        <f>IF(A63="","",VLOOKUP(A63,[1]令和3年度契約状況調査票!$E:$AR,15,FALSE))</f>
        <v/>
      </c>
      <c r="J63" s="31" t="str">
        <f>IF(A63="","",IF(VLOOKUP(A63,[1]令和3年度契約状況調査票!$E:$AR,14,FALSE)="他官署で調達手続きを実施のため","－",IF(VLOOKUP(A63,[1]令和3年度契約状況調査票!$E:$AR,21,FALSE)="②同種の他の契約の予定価格を類推されるおそれがあるため公表しない","－",IF(VLOOKUP(A63,[1]令和3年度契約状況調査票!$E:$AR,21,FALSE)="－","－",IF(VLOOKUP(A63,[1]令和3年度契約状況調査票!$E:$AR,7,FALSE)&lt;&gt;"",TEXT(VLOOKUP(A63,[1]令和3年度契約状況調査票!$E:$AR,17,FALSE),"#.0%")&amp;CHAR(10)&amp;"(B/A×100)",VLOOKUP(A63,[1]令和3年度契約状況調査票!$E:$AR,17,FALSE))))))</f>
        <v/>
      </c>
      <c r="K63" s="32" t="str">
        <f>IF(A63="","",IF(VLOOKUP(A63,[1]令和3年度契約状況調査票!$E:$AR,27,FALSE)="①公益社団法人","公社",IF(VLOOKUP(A63,[1]令和3年度契約状況調査票!$E:$AR,27,FALSE)="②公益財団法人","公財","")))</f>
        <v/>
      </c>
      <c r="L63" s="32" t="str">
        <f>IF(A63="","",VLOOKUP(A63,[1]令和3年度契約状況調査票!$E:$AR,28,FALSE))</f>
        <v/>
      </c>
      <c r="M63" s="33" t="str">
        <f>IF(A63="","",IF(VLOOKUP(A63,[1]令和3年度契約状況調査票!$E:$AR,28,FALSE)="国所管",VLOOKUP(A63,[1]令和3年度契約状況調査票!$E:$AR,22,FALSE),""))</f>
        <v/>
      </c>
      <c r="N63" s="34" t="str">
        <f>IF(A63="","",IF(AND(P63="○",O63="分担契約/単価契約"),"単価契約"&amp;CHAR(10)&amp;"予定調達総額 "&amp;TEXT(VLOOKUP(A63,[1]令和3年度契約状況調査票!$E:$AR,16,FALSE),"#,##0円")&amp;"(B)"&amp;CHAR(10)&amp;"分担契約"&amp;CHAR(10)&amp;VLOOKUP(A63,[1]令和3年度契約状況調査票!$E:$AR,32,FALSE),IF(AND(P63="○",O63="分担契約"),"分担契約"&amp;CHAR(10)&amp;"契約総額 "&amp;TEXT(VLOOKUP(A63,[1]令和3年度契約状況調査票!$E:$AR,16,FALSE),"#,##0円")&amp;"(B)"&amp;CHAR(10)&amp;VLOOKUP(A63,[1]令和3年度契約状況調査票!$E:$AR,32,FALSE),(IF(O63="分担契約/単価契約","単価契約"&amp;CHAR(10)&amp;"予定調達総額 "&amp;TEXT(VLOOKUP(A63,[1]令和3年度契約状況調査票!$E:$AR,16,FALSE),"#,##0円")&amp;CHAR(10)&amp;"分担契約"&amp;CHAR(10)&amp;VLOOKUP(A63,[1]令和3年度契約状況調査票!$E:$AR,32,FALSE),IF(O63="分担契約","分担契約"&amp;CHAR(10)&amp;"契約総額 "&amp;TEXT(VLOOKUP(A63,[1]令和3年度契約状況調査票!$E:$AR,16,FALSE),"#,##0円")&amp;CHAR(10)&amp;VLOOKUP(A63,[1]令和3年度契約状況調査票!$E:$AR,32,FALSE),IF(O63="単価契約","単価契約"&amp;CHAR(10)&amp;"予定調達総額 "&amp;TEXT(VLOOKUP(A63,[1]令和3年度契約状況調査票!$E:$AR,16,FALSE),"#,##0円")&amp;CHAR(10)&amp;VLOOKUP(A63,[1]令和3年度契約状況調査票!$E:$AR,32,FALSE),VLOOKUP(A63,[1]令和3年度契約状況調査票!$E:$AR,32,FALSE))))))))</f>
        <v/>
      </c>
      <c r="O63" s="23" t="str">
        <f>IF(A63="","",VLOOKUP(A63,[1]令和3年度契約状況調査票!$E:$BY,53,FALSE))</f>
        <v/>
      </c>
      <c r="P63" s="23" t="str">
        <f>IF(A63="","",IF(VLOOKUP(A63,[1]令和3年度契約状況調査票!$E:$AR,14,FALSE)="他官署で調達手続きを実施のため","×",IF(VLOOKUP(A63,[1]令和3年度契約状況調査票!$E:$AR,21,FALSE)="②同種の他の契約の予定価格を類推されるおそれがあるため公表しない","×","○")))</f>
        <v/>
      </c>
    </row>
    <row r="64" spans="1:16" s="23" customFormat="1" ht="60" customHeight="1" x14ac:dyDescent="0.15">
      <c r="A64" s="24" t="str">
        <f>IF(MAX([1]令和3年度契約状況調査票!E61:E306)&gt;=ROW()-5,ROW()-5,"")</f>
        <v/>
      </c>
      <c r="B64" s="25" t="str">
        <f>IF(A64="","",VLOOKUP(A64,[1]令和3年度契約状況調査票!$E:$AR,5,FALSE))</f>
        <v/>
      </c>
      <c r="C64" s="26" t="str">
        <f>IF(A64="","",VLOOKUP(A64,[1]令和3年度契約状況調査票!$E:$AR,6,FALSE))</f>
        <v/>
      </c>
      <c r="D64" s="27" t="str">
        <f>IF(A64="","",VLOOKUP(A64,[1]令和3年度契約状況調査票!$E:$AR,9,FALSE))</f>
        <v/>
      </c>
      <c r="E64" s="25" t="str">
        <f>IF(A64="","",VLOOKUP(A64,[1]令和3年度契約状況調査票!$E:$AR,10,FALSE))</f>
        <v/>
      </c>
      <c r="F64" s="28" t="str">
        <f>IF(A64="","",VLOOKUP(A64,[1]令和3年度契約状況調査票!$E:$AR,11,FALSE))</f>
        <v/>
      </c>
      <c r="G64" s="29" t="str">
        <f>IF(A64="","",IF(VLOOKUP(A64,[1]令和3年度契約状況調査票!$E:$AR,12,FALSE)="②一般競争入札（総合評価方式）","一般競争入札"&amp;CHAR(10)&amp;"（総合評価方式）","一般競争入札"))</f>
        <v/>
      </c>
      <c r="H64" s="30" t="str">
        <f>IF(A64="","",IF(VLOOKUP(A64,[1]令和3年度契約状況調査票!$E:$AR,14,FALSE)="他官署で調達手続きを実施のため","他官署で調達手続きを実施のため",IF(VLOOKUP(A64,[1]令和3年度契約状況調査票!$E:$AR,21,FALSE)="②同種の他の契約の予定価格を類推されるおそれがあるため公表しない","同種の他の契約の予定価格を類推されるおそれがあるため公表しない",IF(VLOOKUP(A64,[1]令和3年度契約状況調査票!$E:$AR,21,FALSE)="－","－",IF(VLOOKUP(A64,[1]令和3年度契約状況調査票!$E:$AR,7,FALSE)&lt;&gt;"",TEXT(VLOOKUP(A64,[1]令和3年度契約状況調査票!$E:$AR,14,FALSE),"#,##0円")&amp;CHAR(10)&amp;"(A)",VLOOKUP(A64,[1]令和3年度契約状況調査票!$E:$AR,14,FALSE))))))</f>
        <v/>
      </c>
      <c r="I64" s="30" t="str">
        <f>IF(A64="","",VLOOKUP(A64,[1]令和3年度契約状況調査票!$E:$AR,15,FALSE))</f>
        <v/>
      </c>
      <c r="J64" s="31" t="str">
        <f>IF(A64="","",IF(VLOOKUP(A64,[1]令和3年度契約状況調査票!$E:$AR,14,FALSE)="他官署で調達手続きを実施のため","－",IF(VLOOKUP(A64,[1]令和3年度契約状況調査票!$E:$AR,21,FALSE)="②同種の他の契約の予定価格を類推されるおそれがあるため公表しない","－",IF(VLOOKUP(A64,[1]令和3年度契約状況調査票!$E:$AR,21,FALSE)="－","－",IF(VLOOKUP(A64,[1]令和3年度契約状況調査票!$E:$AR,7,FALSE)&lt;&gt;"",TEXT(VLOOKUP(A64,[1]令和3年度契約状況調査票!$E:$AR,17,FALSE),"#.0%")&amp;CHAR(10)&amp;"(B/A×100)",VLOOKUP(A64,[1]令和3年度契約状況調査票!$E:$AR,17,FALSE))))))</f>
        <v/>
      </c>
      <c r="K64" s="32" t="str">
        <f>IF(A64="","",IF(VLOOKUP(A64,[1]令和3年度契約状況調査票!$E:$AR,27,FALSE)="①公益社団法人","公社",IF(VLOOKUP(A64,[1]令和3年度契約状況調査票!$E:$AR,27,FALSE)="②公益財団法人","公財","")))</f>
        <v/>
      </c>
      <c r="L64" s="32" t="str">
        <f>IF(A64="","",VLOOKUP(A64,[1]令和3年度契約状況調査票!$E:$AR,28,FALSE))</f>
        <v/>
      </c>
      <c r="M64" s="33" t="str">
        <f>IF(A64="","",IF(VLOOKUP(A64,[1]令和3年度契約状況調査票!$E:$AR,28,FALSE)="国所管",VLOOKUP(A64,[1]令和3年度契約状況調査票!$E:$AR,22,FALSE),""))</f>
        <v/>
      </c>
      <c r="N64" s="34" t="str">
        <f>IF(A64="","",IF(AND(P64="○",O64="分担契約/単価契約"),"単価契約"&amp;CHAR(10)&amp;"予定調達総額 "&amp;TEXT(VLOOKUP(A64,[1]令和3年度契約状況調査票!$E:$AR,16,FALSE),"#,##0円")&amp;"(B)"&amp;CHAR(10)&amp;"分担契約"&amp;CHAR(10)&amp;VLOOKUP(A64,[1]令和3年度契約状況調査票!$E:$AR,32,FALSE),IF(AND(P64="○",O64="分担契約"),"分担契約"&amp;CHAR(10)&amp;"契約総額 "&amp;TEXT(VLOOKUP(A64,[1]令和3年度契約状況調査票!$E:$AR,16,FALSE),"#,##0円")&amp;"(B)"&amp;CHAR(10)&amp;VLOOKUP(A64,[1]令和3年度契約状況調査票!$E:$AR,32,FALSE),(IF(O64="分担契約/単価契約","単価契約"&amp;CHAR(10)&amp;"予定調達総額 "&amp;TEXT(VLOOKUP(A64,[1]令和3年度契約状況調査票!$E:$AR,16,FALSE),"#,##0円")&amp;CHAR(10)&amp;"分担契約"&amp;CHAR(10)&amp;VLOOKUP(A64,[1]令和3年度契約状況調査票!$E:$AR,32,FALSE),IF(O64="分担契約","分担契約"&amp;CHAR(10)&amp;"契約総額 "&amp;TEXT(VLOOKUP(A64,[1]令和3年度契約状況調査票!$E:$AR,16,FALSE),"#,##0円")&amp;CHAR(10)&amp;VLOOKUP(A64,[1]令和3年度契約状況調査票!$E:$AR,32,FALSE),IF(O64="単価契約","単価契約"&amp;CHAR(10)&amp;"予定調達総額 "&amp;TEXT(VLOOKUP(A64,[1]令和3年度契約状況調査票!$E:$AR,16,FALSE),"#,##0円")&amp;CHAR(10)&amp;VLOOKUP(A64,[1]令和3年度契約状況調査票!$E:$AR,32,FALSE),VLOOKUP(A64,[1]令和3年度契約状況調査票!$E:$AR,32,FALSE))))))))</f>
        <v/>
      </c>
      <c r="O64" s="23" t="str">
        <f>IF(A64="","",VLOOKUP(A64,[1]令和3年度契約状況調査票!$E:$BY,53,FALSE))</f>
        <v/>
      </c>
      <c r="P64" s="23" t="str">
        <f>IF(A64="","",IF(VLOOKUP(A64,[1]令和3年度契約状況調査票!$E:$AR,14,FALSE)="他官署で調達手続きを実施のため","×",IF(VLOOKUP(A64,[1]令和3年度契約状況調査票!$E:$AR,21,FALSE)="②同種の他の契約の予定価格を類推されるおそれがあるため公表しない","×","○")))</f>
        <v/>
      </c>
    </row>
    <row r="65" spans="1:16" s="23" customFormat="1" ht="60" customHeight="1" x14ac:dyDescent="0.15">
      <c r="A65" s="24" t="str">
        <f>IF(MAX([1]令和3年度契約状況調査票!E62:E307)&gt;=ROW()-5,ROW()-5,"")</f>
        <v/>
      </c>
      <c r="B65" s="25" t="str">
        <f>IF(A65="","",VLOOKUP(A65,[1]令和3年度契約状況調査票!$E:$AR,5,FALSE))</f>
        <v/>
      </c>
      <c r="C65" s="26" t="str">
        <f>IF(A65="","",VLOOKUP(A65,[1]令和3年度契約状況調査票!$E:$AR,6,FALSE))</f>
        <v/>
      </c>
      <c r="D65" s="27" t="str">
        <f>IF(A65="","",VLOOKUP(A65,[1]令和3年度契約状況調査票!$E:$AR,9,FALSE))</f>
        <v/>
      </c>
      <c r="E65" s="25" t="str">
        <f>IF(A65="","",VLOOKUP(A65,[1]令和3年度契約状況調査票!$E:$AR,10,FALSE))</f>
        <v/>
      </c>
      <c r="F65" s="28" t="str">
        <f>IF(A65="","",VLOOKUP(A65,[1]令和3年度契約状況調査票!$E:$AR,11,FALSE))</f>
        <v/>
      </c>
      <c r="G65" s="29" t="str">
        <f>IF(A65="","",IF(VLOOKUP(A65,[1]令和3年度契約状況調査票!$E:$AR,12,FALSE)="②一般競争入札（総合評価方式）","一般競争入札"&amp;CHAR(10)&amp;"（総合評価方式）","一般競争入札"))</f>
        <v/>
      </c>
      <c r="H65" s="30" t="str">
        <f>IF(A65="","",IF(VLOOKUP(A65,[1]令和3年度契約状況調査票!$E:$AR,14,FALSE)="他官署で調達手続きを実施のため","他官署で調達手続きを実施のため",IF(VLOOKUP(A65,[1]令和3年度契約状況調査票!$E:$AR,21,FALSE)="②同種の他の契約の予定価格を類推されるおそれがあるため公表しない","同種の他の契約の予定価格を類推されるおそれがあるため公表しない",IF(VLOOKUP(A65,[1]令和3年度契約状況調査票!$E:$AR,21,FALSE)="－","－",IF(VLOOKUP(A65,[1]令和3年度契約状況調査票!$E:$AR,7,FALSE)&lt;&gt;"",TEXT(VLOOKUP(A65,[1]令和3年度契約状況調査票!$E:$AR,14,FALSE),"#,##0円")&amp;CHAR(10)&amp;"(A)",VLOOKUP(A65,[1]令和3年度契約状況調査票!$E:$AR,14,FALSE))))))</f>
        <v/>
      </c>
      <c r="I65" s="30" t="str">
        <f>IF(A65="","",VLOOKUP(A65,[1]令和3年度契約状況調査票!$E:$AR,15,FALSE))</f>
        <v/>
      </c>
      <c r="J65" s="31" t="str">
        <f>IF(A65="","",IF(VLOOKUP(A65,[1]令和3年度契約状況調査票!$E:$AR,14,FALSE)="他官署で調達手続きを実施のため","－",IF(VLOOKUP(A65,[1]令和3年度契約状況調査票!$E:$AR,21,FALSE)="②同種の他の契約の予定価格を類推されるおそれがあるため公表しない","－",IF(VLOOKUP(A65,[1]令和3年度契約状況調査票!$E:$AR,21,FALSE)="－","－",IF(VLOOKUP(A65,[1]令和3年度契約状況調査票!$E:$AR,7,FALSE)&lt;&gt;"",TEXT(VLOOKUP(A65,[1]令和3年度契約状況調査票!$E:$AR,17,FALSE),"#.0%")&amp;CHAR(10)&amp;"(B/A×100)",VLOOKUP(A65,[1]令和3年度契約状況調査票!$E:$AR,17,FALSE))))))</f>
        <v/>
      </c>
      <c r="K65" s="32" t="str">
        <f>IF(A65="","",IF(VLOOKUP(A65,[1]令和3年度契約状況調査票!$E:$AR,27,FALSE)="①公益社団法人","公社",IF(VLOOKUP(A65,[1]令和3年度契約状況調査票!$E:$AR,27,FALSE)="②公益財団法人","公財","")))</f>
        <v/>
      </c>
      <c r="L65" s="32" t="str">
        <f>IF(A65="","",VLOOKUP(A65,[1]令和3年度契約状況調査票!$E:$AR,28,FALSE))</f>
        <v/>
      </c>
      <c r="M65" s="33" t="str">
        <f>IF(A65="","",IF(VLOOKUP(A65,[1]令和3年度契約状況調査票!$E:$AR,28,FALSE)="国所管",VLOOKUP(A65,[1]令和3年度契約状況調査票!$E:$AR,22,FALSE),""))</f>
        <v/>
      </c>
      <c r="N65" s="34" t="str">
        <f>IF(A65="","",IF(AND(P65="○",O65="分担契約/単価契約"),"単価契約"&amp;CHAR(10)&amp;"予定調達総額 "&amp;TEXT(VLOOKUP(A65,[1]令和3年度契約状況調査票!$E:$AR,16,FALSE),"#,##0円")&amp;"(B)"&amp;CHAR(10)&amp;"分担契約"&amp;CHAR(10)&amp;VLOOKUP(A65,[1]令和3年度契約状況調査票!$E:$AR,32,FALSE),IF(AND(P65="○",O65="分担契約"),"分担契約"&amp;CHAR(10)&amp;"契約総額 "&amp;TEXT(VLOOKUP(A65,[1]令和3年度契約状況調査票!$E:$AR,16,FALSE),"#,##0円")&amp;"(B)"&amp;CHAR(10)&amp;VLOOKUP(A65,[1]令和3年度契約状況調査票!$E:$AR,32,FALSE),(IF(O65="分担契約/単価契約","単価契約"&amp;CHAR(10)&amp;"予定調達総額 "&amp;TEXT(VLOOKUP(A65,[1]令和3年度契約状況調査票!$E:$AR,16,FALSE),"#,##0円")&amp;CHAR(10)&amp;"分担契約"&amp;CHAR(10)&amp;VLOOKUP(A65,[1]令和3年度契約状況調査票!$E:$AR,32,FALSE),IF(O65="分担契約","分担契約"&amp;CHAR(10)&amp;"契約総額 "&amp;TEXT(VLOOKUP(A65,[1]令和3年度契約状況調査票!$E:$AR,16,FALSE),"#,##0円")&amp;CHAR(10)&amp;VLOOKUP(A65,[1]令和3年度契約状況調査票!$E:$AR,32,FALSE),IF(O65="単価契約","単価契約"&amp;CHAR(10)&amp;"予定調達総額 "&amp;TEXT(VLOOKUP(A65,[1]令和3年度契約状況調査票!$E:$AR,16,FALSE),"#,##0円")&amp;CHAR(10)&amp;VLOOKUP(A65,[1]令和3年度契約状況調査票!$E:$AR,32,FALSE),VLOOKUP(A65,[1]令和3年度契約状況調査票!$E:$AR,32,FALSE))))))))</f>
        <v/>
      </c>
      <c r="O65" s="23" t="str">
        <f>IF(A65="","",VLOOKUP(A65,[1]令和3年度契約状況調査票!$E:$BY,53,FALSE))</f>
        <v/>
      </c>
      <c r="P65" s="23" t="str">
        <f>IF(A65="","",IF(VLOOKUP(A65,[1]令和3年度契約状況調査票!$E:$AR,14,FALSE)="他官署で調達手続きを実施のため","×",IF(VLOOKUP(A65,[1]令和3年度契約状況調査票!$E:$AR,21,FALSE)="②同種の他の契約の予定価格を類推されるおそれがあるため公表しない","×","○")))</f>
        <v/>
      </c>
    </row>
    <row r="66" spans="1:16" s="23" customFormat="1" ht="60" customHeight="1" x14ac:dyDescent="0.15">
      <c r="A66" s="24" t="str">
        <f>IF(MAX([1]令和3年度契約状況調査票!E63:E308)&gt;=ROW()-5,ROW()-5,"")</f>
        <v/>
      </c>
      <c r="B66" s="25" t="str">
        <f>IF(A66="","",VLOOKUP(A66,[1]令和3年度契約状況調査票!$E:$AR,5,FALSE))</f>
        <v/>
      </c>
      <c r="C66" s="26" t="str">
        <f>IF(A66="","",VLOOKUP(A66,[1]令和3年度契約状況調査票!$E:$AR,6,FALSE))</f>
        <v/>
      </c>
      <c r="D66" s="27" t="str">
        <f>IF(A66="","",VLOOKUP(A66,[1]令和3年度契約状況調査票!$E:$AR,9,FALSE))</f>
        <v/>
      </c>
      <c r="E66" s="25" t="str">
        <f>IF(A66="","",VLOOKUP(A66,[1]令和3年度契約状況調査票!$E:$AR,10,FALSE))</f>
        <v/>
      </c>
      <c r="F66" s="28" t="str">
        <f>IF(A66="","",VLOOKUP(A66,[1]令和3年度契約状況調査票!$E:$AR,11,FALSE))</f>
        <v/>
      </c>
      <c r="G66" s="29" t="str">
        <f>IF(A66="","",IF(VLOOKUP(A66,[1]令和3年度契約状況調査票!$E:$AR,12,FALSE)="②一般競争入札（総合評価方式）","一般競争入札"&amp;CHAR(10)&amp;"（総合評価方式）","一般競争入札"))</f>
        <v/>
      </c>
      <c r="H66" s="30" t="str">
        <f>IF(A66="","",IF(VLOOKUP(A66,[1]令和3年度契約状況調査票!$E:$AR,14,FALSE)="他官署で調達手続きを実施のため","他官署で調達手続きを実施のため",IF(VLOOKUP(A66,[1]令和3年度契約状況調査票!$E:$AR,21,FALSE)="②同種の他の契約の予定価格を類推されるおそれがあるため公表しない","同種の他の契約の予定価格を類推されるおそれがあるため公表しない",IF(VLOOKUP(A66,[1]令和3年度契約状況調査票!$E:$AR,21,FALSE)="－","－",IF(VLOOKUP(A66,[1]令和3年度契約状況調査票!$E:$AR,7,FALSE)&lt;&gt;"",TEXT(VLOOKUP(A66,[1]令和3年度契約状況調査票!$E:$AR,14,FALSE),"#,##0円")&amp;CHAR(10)&amp;"(A)",VLOOKUP(A66,[1]令和3年度契約状況調査票!$E:$AR,14,FALSE))))))</f>
        <v/>
      </c>
      <c r="I66" s="30" t="str">
        <f>IF(A66="","",VLOOKUP(A66,[1]令和3年度契約状況調査票!$E:$AR,15,FALSE))</f>
        <v/>
      </c>
      <c r="J66" s="31" t="str">
        <f>IF(A66="","",IF(VLOOKUP(A66,[1]令和3年度契約状況調査票!$E:$AR,14,FALSE)="他官署で調達手続きを実施のため","－",IF(VLOOKUP(A66,[1]令和3年度契約状況調査票!$E:$AR,21,FALSE)="②同種の他の契約の予定価格を類推されるおそれがあるため公表しない","－",IF(VLOOKUP(A66,[1]令和3年度契約状況調査票!$E:$AR,21,FALSE)="－","－",IF(VLOOKUP(A66,[1]令和3年度契約状況調査票!$E:$AR,7,FALSE)&lt;&gt;"",TEXT(VLOOKUP(A66,[1]令和3年度契約状況調査票!$E:$AR,17,FALSE),"#.0%")&amp;CHAR(10)&amp;"(B/A×100)",VLOOKUP(A66,[1]令和3年度契約状況調査票!$E:$AR,17,FALSE))))))</f>
        <v/>
      </c>
      <c r="K66" s="32" t="str">
        <f>IF(A66="","",IF(VLOOKUP(A66,[1]令和3年度契約状況調査票!$E:$AR,27,FALSE)="①公益社団法人","公社",IF(VLOOKUP(A66,[1]令和3年度契約状況調査票!$E:$AR,27,FALSE)="②公益財団法人","公財","")))</f>
        <v/>
      </c>
      <c r="L66" s="32" t="str">
        <f>IF(A66="","",VLOOKUP(A66,[1]令和3年度契約状況調査票!$E:$AR,28,FALSE))</f>
        <v/>
      </c>
      <c r="M66" s="33" t="str">
        <f>IF(A66="","",IF(VLOOKUP(A66,[1]令和3年度契約状況調査票!$E:$AR,28,FALSE)="国所管",VLOOKUP(A66,[1]令和3年度契約状況調査票!$E:$AR,22,FALSE),""))</f>
        <v/>
      </c>
      <c r="N66" s="34" t="str">
        <f>IF(A66="","",IF(AND(P66="○",O66="分担契約/単価契約"),"単価契約"&amp;CHAR(10)&amp;"予定調達総額 "&amp;TEXT(VLOOKUP(A66,[1]令和3年度契約状況調査票!$E:$AR,16,FALSE),"#,##0円")&amp;"(B)"&amp;CHAR(10)&amp;"分担契約"&amp;CHAR(10)&amp;VLOOKUP(A66,[1]令和3年度契約状況調査票!$E:$AR,32,FALSE),IF(AND(P66="○",O66="分担契約"),"分担契約"&amp;CHAR(10)&amp;"契約総額 "&amp;TEXT(VLOOKUP(A66,[1]令和3年度契約状況調査票!$E:$AR,16,FALSE),"#,##0円")&amp;"(B)"&amp;CHAR(10)&amp;VLOOKUP(A66,[1]令和3年度契約状況調査票!$E:$AR,32,FALSE),(IF(O66="分担契約/単価契約","単価契約"&amp;CHAR(10)&amp;"予定調達総額 "&amp;TEXT(VLOOKUP(A66,[1]令和3年度契約状況調査票!$E:$AR,16,FALSE),"#,##0円")&amp;CHAR(10)&amp;"分担契約"&amp;CHAR(10)&amp;VLOOKUP(A66,[1]令和3年度契約状況調査票!$E:$AR,32,FALSE),IF(O66="分担契約","分担契約"&amp;CHAR(10)&amp;"契約総額 "&amp;TEXT(VLOOKUP(A66,[1]令和3年度契約状況調査票!$E:$AR,16,FALSE),"#,##0円")&amp;CHAR(10)&amp;VLOOKUP(A66,[1]令和3年度契約状況調査票!$E:$AR,32,FALSE),IF(O66="単価契約","単価契約"&amp;CHAR(10)&amp;"予定調達総額 "&amp;TEXT(VLOOKUP(A66,[1]令和3年度契約状況調査票!$E:$AR,16,FALSE),"#,##0円")&amp;CHAR(10)&amp;VLOOKUP(A66,[1]令和3年度契約状況調査票!$E:$AR,32,FALSE),VLOOKUP(A66,[1]令和3年度契約状況調査票!$E:$AR,32,FALSE))))))))</f>
        <v/>
      </c>
      <c r="O66" s="23" t="str">
        <f>IF(A66="","",VLOOKUP(A66,[1]令和3年度契約状況調査票!$E:$BY,53,FALSE))</f>
        <v/>
      </c>
      <c r="P66" s="23" t="str">
        <f>IF(A66="","",IF(VLOOKUP(A66,[1]令和3年度契約状況調査票!$E:$AR,14,FALSE)="他官署で調達手続きを実施のため","×",IF(VLOOKUP(A66,[1]令和3年度契約状況調査票!$E:$AR,21,FALSE)="②同種の他の契約の予定価格を類推されるおそれがあるため公表しない","×","○")))</f>
        <v/>
      </c>
    </row>
    <row r="67" spans="1:16" s="23" customFormat="1" ht="60" customHeight="1" x14ac:dyDescent="0.15">
      <c r="A67" s="24" t="str">
        <f>IF(MAX([1]令和3年度契約状況調査票!E64:E309)&gt;=ROW()-5,ROW()-5,"")</f>
        <v/>
      </c>
      <c r="B67" s="25" t="str">
        <f>IF(A67="","",VLOOKUP(A67,[1]令和3年度契約状況調査票!$E:$AR,5,FALSE))</f>
        <v/>
      </c>
      <c r="C67" s="26" t="str">
        <f>IF(A67="","",VLOOKUP(A67,[1]令和3年度契約状況調査票!$E:$AR,6,FALSE))</f>
        <v/>
      </c>
      <c r="D67" s="27" t="str">
        <f>IF(A67="","",VLOOKUP(A67,[1]令和3年度契約状況調査票!$E:$AR,9,FALSE))</f>
        <v/>
      </c>
      <c r="E67" s="25" t="str">
        <f>IF(A67="","",VLOOKUP(A67,[1]令和3年度契約状況調査票!$E:$AR,10,FALSE))</f>
        <v/>
      </c>
      <c r="F67" s="28" t="str">
        <f>IF(A67="","",VLOOKUP(A67,[1]令和3年度契約状況調査票!$E:$AR,11,FALSE))</f>
        <v/>
      </c>
      <c r="G67" s="29" t="str">
        <f>IF(A67="","",IF(VLOOKUP(A67,[1]令和3年度契約状況調査票!$E:$AR,12,FALSE)="②一般競争入札（総合評価方式）","一般競争入札"&amp;CHAR(10)&amp;"（総合評価方式）","一般競争入札"))</f>
        <v/>
      </c>
      <c r="H67" s="30" t="str">
        <f>IF(A67="","",IF(VLOOKUP(A67,[1]令和3年度契約状況調査票!$E:$AR,14,FALSE)="他官署で調達手続きを実施のため","他官署で調達手続きを実施のため",IF(VLOOKUP(A67,[1]令和3年度契約状況調査票!$E:$AR,21,FALSE)="②同種の他の契約の予定価格を類推されるおそれがあるため公表しない","同種の他の契約の予定価格を類推されるおそれがあるため公表しない",IF(VLOOKUP(A67,[1]令和3年度契約状況調査票!$E:$AR,21,FALSE)="－","－",IF(VLOOKUP(A67,[1]令和3年度契約状況調査票!$E:$AR,7,FALSE)&lt;&gt;"",TEXT(VLOOKUP(A67,[1]令和3年度契約状況調査票!$E:$AR,14,FALSE),"#,##0円")&amp;CHAR(10)&amp;"(A)",VLOOKUP(A67,[1]令和3年度契約状況調査票!$E:$AR,14,FALSE))))))</f>
        <v/>
      </c>
      <c r="I67" s="30" t="str">
        <f>IF(A67="","",VLOOKUP(A67,[1]令和3年度契約状況調査票!$E:$AR,15,FALSE))</f>
        <v/>
      </c>
      <c r="J67" s="31" t="str">
        <f>IF(A67="","",IF(VLOOKUP(A67,[1]令和3年度契約状況調査票!$E:$AR,14,FALSE)="他官署で調達手続きを実施のため","－",IF(VLOOKUP(A67,[1]令和3年度契約状況調査票!$E:$AR,21,FALSE)="②同種の他の契約の予定価格を類推されるおそれがあるため公表しない","－",IF(VLOOKUP(A67,[1]令和3年度契約状況調査票!$E:$AR,21,FALSE)="－","－",IF(VLOOKUP(A67,[1]令和3年度契約状況調査票!$E:$AR,7,FALSE)&lt;&gt;"",TEXT(VLOOKUP(A67,[1]令和3年度契約状況調査票!$E:$AR,17,FALSE),"#.0%")&amp;CHAR(10)&amp;"(B/A×100)",VLOOKUP(A67,[1]令和3年度契約状況調査票!$E:$AR,17,FALSE))))))</f>
        <v/>
      </c>
      <c r="K67" s="32" t="str">
        <f>IF(A67="","",IF(VLOOKUP(A67,[1]令和3年度契約状況調査票!$E:$AR,27,FALSE)="①公益社団法人","公社",IF(VLOOKUP(A67,[1]令和3年度契約状況調査票!$E:$AR,27,FALSE)="②公益財団法人","公財","")))</f>
        <v/>
      </c>
      <c r="L67" s="32" t="str">
        <f>IF(A67="","",VLOOKUP(A67,[1]令和3年度契約状況調査票!$E:$AR,28,FALSE))</f>
        <v/>
      </c>
      <c r="M67" s="33" t="str">
        <f>IF(A67="","",IF(VLOOKUP(A67,[1]令和3年度契約状況調査票!$E:$AR,28,FALSE)="国所管",VLOOKUP(A67,[1]令和3年度契約状況調査票!$E:$AR,22,FALSE),""))</f>
        <v/>
      </c>
      <c r="N67" s="34" t="str">
        <f>IF(A67="","",IF(AND(P67="○",O67="分担契約/単価契約"),"単価契約"&amp;CHAR(10)&amp;"予定調達総額 "&amp;TEXT(VLOOKUP(A67,[1]令和3年度契約状況調査票!$E:$AR,16,FALSE),"#,##0円")&amp;"(B)"&amp;CHAR(10)&amp;"分担契約"&amp;CHAR(10)&amp;VLOOKUP(A67,[1]令和3年度契約状況調査票!$E:$AR,32,FALSE),IF(AND(P67="○",O67="分担契約"),"分担契約"&amp;CHAR(10)&amp;"契約総額 "&amp;TEXT(VLOOKUP(A67,[1]令和3年度契約状況調査票!$E:$AR,16,FALSE),"#,##0円")&amp;"(B)"&amp;CHAR(10)&amp;VLOOKUP(A67,[1]令和3年度契約状況調査票!$E:$AR,32,FALSE),(IF(O67="分担契約/単価契約","単価契約"&amp;CHAR(10)&amp;"予定調達総額 "&amp;TEXT(VLOOKUP(A67,[1]令和3年度契約状況調査票!$E:$AR,16,FALSE),"#,##0円")&amp;CHAR(10)&amp;"分担契約"&amp;CHAR(10)&amp;VLOOKUP(A67,[1]令和3年度契約状況調査票!$E:$AR,32,FALSE),IF(O67="分担契約","分担契約"&amp;CHAR(10)&amp;"契約総額 "&amp;TEXT(VLOOKUP(A67,[1]令和3年度契約状況調査票!$E:$AR,16,FALSE),"#,##0円")&amp;CHAR(10)&amp;VLOOKUP(A67,[1]令和3年度契約状況調査票!$E:$AR,32,FALSE),IF(O67="単価契約","単価契約"&amp;CHAR(10)&amp;"予定調達総額 "&amp;TEXT(VLOOKUP(A67,[1]令和3年度契約状況調査票!$E:$AR,16,FALSE),"#,##0円")&amp;CHAR(10)&amp;VLOOKUP(A67,[1]令和3年度契約状況調査票!$E:$AR,32,FALSE),VLOOKUP(A67,[1]令和3年度契約状況調査票!$E:$AR,32,FALSE))))))))</f>
        <v/>
      </c>
      <c r="O67" s="23" t="str">
        <f>IF(A67="","",VLOOKUP(A67,[1]令和3年度契約状況調査票!$E:$BY,53,FALSE))</f>
        <v/>
      </c>
      <c r="P67" s="23" t="str">
        <f>IF(A67="","",IF(VLOOKUP(A67,[1]令和3年度契約状況調査票!$E:$AR,14,FALSE)="他官署で調達手続きを実施のため","×",IF(VLOOKUP(A67,[1]令和3年度契約状況調査票!$E:$AR,21,FALSE)="②同種の他の契約の予定価格を類推されるおそれがあるため公表しない","×","○")))</f>
        <v/>
      </c>
    </row>
    <row r="68" spans="1:16" s="23" customFormat="1" ht="60" customHeight="1" x14ac:dyDescent="0.15">
      <c r="A68" s="24" t="str">
        <f>IF(MAX([1]令和3年度契約状況調査票!E65:E310)&gt;=ROW()-5,ROW()-5,"")</f>
        <v/>
      </c>
      <c r="B68" s="25" t="str">
        <f>IF(A68="","",VLOOKUP(A68,[1]令和3年度契約状況調査票!$E:$AR,5,FALSE))</f>
        <v/>
      </c>
      <c r="C68" s="26" t="str">
        <f>IF(A68="","",VLOOKUP(A68,[1]令和3年度契約状況調査票!$E:$AR,6,FALSE))</f>
        <v/>
      </c>
      <c r="D68" s="27" t="str">
        <f>IF(A68="","",VLOOKUP(A68,[1]令和3年度契約状況調査票!$E:$AR,9,FALSE))</f>
        <v/>
      </c>
      <c r="E68" s="25" t="str">
        <f>IF(A68="","",VLOOKUP(A68,[1]令和3年度契約状況調査票!$E:$AR,10,FALSE))</f>
        <v/>
      </c>
      <c r="F68" s="28" t="str">
        <f>IF(A68="","",VLOOKUP(A68,[1]令和3年度契約状況調査票!$E:$AR,11,FALSE))</f>
        <v/>
      </c>
      <c r="G68" s="29" t="str">
        <f>IF(A68="","",IF(VLOOKUP(A68,[1]令和3年度契約状況調査票!$E:$AR,12,FALSE)="②一般競争入札（総合評価方式）","一般競争入札"&amp;CHAR(10)&amp;"（総合評価方式）","一般競争入札"))</f>
        <v/>
      </c>
      <c r="H68" s="30" t="str">
        <f>IF(A68="","",IF(VLOOKUP(A68,[1]令和3年度契約状況調査票!$E:$AR,14,FALSE)="他官署で調達手続きを実施のため","他官署で調達手続きを実施のため",IF(VLOOKUP(A68,[1]令和3年度契約状況調査票!$E:$AR,21,FALSE)="②同種の他の契約の予定価格を類推されるおそれがあるため公表しない","同種の他の契約の予定価格を類推されるおそれがあるため公表しない",IF(VLOOKUP(A68,[1]令和3年度契約状況調査票!$E:$AR,21,FALSE)="－","－",IF(VLOOKUP(A68,[1]令和3年度契約状況調査票!$E:$AR,7,FALSE)&lt;&gt;"",TEXT(VLOOKUP(A68,[1]令和3年度契約状況調査票!$E:$AR,14,FALSE),"#,##0円")&amp;CHAR(10)&amp;"(A)",VLOOKUP(A68,[1]令和3年度契約状況調査票!$E:$AR,14,FALSE))))))</f>
        <v/>
      </c>
      <c r="I68" s="30" t="str">
        <f>IF(A68="","",VLOOKUP(A68,[1]令和3年度契約状況調査票!$E:$AR,15,FALSE))</f>
        <v/>
      </c>
      <c r="J68" s="31" t="str">
        <f>IF(A68="","",IF(VLOOKUP(A68,[1]令和3年度契約状況調査票!$E:$AR,14,FALSE)="他官署で調達手続きを実施のため","－",IF(VLOOKUP(A68,[1]令和3年度契約状況調査票!$E:$AR,21,FALSE)="②同種の他の契約の予定価格を類推されるおそれがあるため公表しない","－",IF(VLOOKUP(A68,[1]令和3年度契約状況調査票!$E:$AR,21,FALSE)="－","－",IF(VLOOKUP(A68,[1]令和3年度契約状況調査票!$E:$AR,7,FALSE)&lt;&gt;"",TEXT(VLOOKUP(A68,[1]令和3年度契約状況調査票!$E:$AR,17,FALSE),"#.0%")&amp;CHAR(10)&amp;"(B/A×100)",VLOOKUP(A68,[1]令和3年度契約状況調査票!$E:$AR,17,FALSE))))))</f>
        <v/>
      </c>
      <c r="K68" s="32" t="str">
        <f>IF(A68="","",IF(VLOOKUP(A68,[1]令和3年度契約状況調査票!$E:$AR,27,FALSE)="①公益社団法人","公社",IF(VLOOKUP(A68,[1]令和3年度契約状況調査票!$E:$AR,27,FALSE)="②公益財団法人","公財","")))</f>
        <v/>
      </c>
      <c r="L68" s="32" t="str">
        <f>IF(A68="","",VLOOKUP(A68,[1]令和3年度契約状況調査票!$E:$AR,28,FALSE))</f>
        <v/>
      </c>
      <c r="M68" s="33" t="str">
        <f>IF(A68="","",IF(VLOOKUP(A68,[1]令和3年度契約状況調査票!$E:$AR,28,FALSE)="国所管",VLOOKUP(A68,[1]令和3年度契約状況調査票!$E:$AR,22,FALSE),""))</f>
        <v/>
      </c>
      <c r="N68" s="34" t="str">
        <f>IF(A68="","",IF(AND(P68="○",O68="分担契約/単価契約"),"単価契約"&amp;CHAR(10)&amp;"予定調達総額 "&amp;TEXT(VLOOKUP(A68,[1]令和3年度契約状況調査票!$E:$AR,16,FALSE),"#,##0円")&amp;"(B)"&amp;CHAR(10)&amp;"分担契約"&amp;CHAR(10)&amp;VLOOKUP(A68,[1]令和3年度契約状況調査票!$E:$AR,32,FALSE),IF(AND(P68="○",O68="分担契約"),"分担契約"&amp;CHAR(10)&amp;"契約総額 "&amp;TEXT(VLOOKUP(A68,[1]令和3年度契約状況調査票!$E:$AR,16,FALSE),"#,##0円")&amp;"(B)"&amp;CHAR(10)&amp;VLOOKUP(A68,[1]令和3年度契約状況調査票!$E:$AR,32,FALSE),(IF(O68="分担契約/単価契約","単価契約"&amp;CHAR(10)&amp;"予定調達総額 "&amp;TEXT(VLOOKUP(A68,[1]令和3年度契約状況調査票!$E:$AR,16,FALSE),"#,##0円")&amp;CHAR(10)&amp;"分担契約"&amp;CHAR(10)&amp;VLOOKUP(A68,[1]令和3年度契約状況調査票!$E:$AR,32,FALSE),IF(O68="分担契約","分担契約"&amp;CHAR(10)&amp;"契約総額 "&amp;TEXT(VLOOKUP(A68,[1]令和3年度契約状況調査票!$E:$AR,16,FALSE),"#,##0円")&amp;CHAR(10)&amp;VLOOKUP(A68,[1]令和3年度契約状況調査票!$E:$AR,32,FALSE),IF(O68="単価契約","単価契約"&amp;CHAR(10)&amp;"予定調達総額 "&amp;TEXT(VLOOKUP(A68,[1]令和3年度契約状況調査票!$E:$AR,16,FALSE),"#,##0円")&amp;CHAR(10)&amp;VLOOKUP(A68,[1]令和3年度契約状況調査票!$E:$AR,32,FALSE),VLOOKUP(A68,[1]令和3年度契約状況調査票!$E:$AR,32,FALSE))))))))</f>
        <v/>
      </c>
      <c r="O68" s="23" t="str">
        <f>IF(A68="","",VLOOKUP(A68,[1]令和3年度契約状況調査票!$E:$BY,53,FALSE))</f>
        <v/>
      </c>
      <c r="P68" s="23" t="str">
        <f>IF(A68="","",IF(VLOOKUP(A68,[1]令和3年度契約状況調査票!$E:$AR,14,FALSE)="他官署で調達手続きを実施のため","×",IF(VLOOKUP(A68,[1]令和3年度契約状況調査票!$E:$AR,21,FALSE)="②同種の他の契約の予定価格を類推されるおそれがあるため公表しない","×","○")))</f>
        <v/>
      </c>
    </row>
    <row r="69" spans="1:16" s="23" customFormat="1" ht="60" customHeight="1" x14ac:dyDescent="0.15">
      <c r="A69" s="24" t="str">
        <f>IF(MAX([1]令和3年度契約状況調査票!E66:E311)&gt;=ROW()-5,ROW()-5,"")</f>
        <v/>
      </c>
      <c r="B69" s="25" t="str">
        <f>IF(A69="","",VLOOKUP(A69,[1]令和3年度契約状況調査票!$E:$AR,5,FALSE))</f>
        <v/>
      </c>
      <c r="C69" s="26" t="str">
        <f>IF(A69="","",VLOOKUP(A69,[1]令和3年度契約状況調査票!$E:$AR,6,FALSE))</f>
        <v/>
      </c>
      <c r="D69" s="27" t="str">
        <f>IF(A69="","",VLOOKUP(A69,[1]令和3年度契約状況調査票!$E:$AR,9,FALSE))</f>
        <v/>
      </c>
      <c r="E69" s="25" t="str">
        <f>IF(A69="","",VLOOKUP(A69,[1]令和3年度契約状況調査票!$E:$AR,10,FALSE))</f>
        <v/>
      </c>
      <c r="F69" s="28" t="str">
        <f>IF(A69="","",VLOOKUP(A69,[1]令和3年度契約状況調査票!$E:$AR,11,FALSE))</f>
        <v/>
      </c>
      <c r="G69" s="29" t="str">
        <f>IF(A69="","",IF(VLOOKUP(A69,[1]令和3年度契約状況調査票!$E:$AR,12,FALSE)="②一般競争入札（総合評価方式）","一般競争入札"&amp;CHAR(10)&amp;"（総合評価方式）","一般競争入札"))</f>
        <v/>
      </c>
      <c r="H69" s="30" t="str">
        <f>IF(A69="","",IF(VLOOKUP(A69,[1]令和3年度契約状況調査票!$E:$AR,14,FALSE)="他官署で調達手続きを実施のため","他官署で調達手続きを実施のため",IF(VLOOKUP(A69,[1]令和3年度契約状況調査票!$E:$AR,21,FALSE)="②同種の他の契約の予定価格を類推されるおそれがあるため公表しない","同種の他の契約の予定価格を類推されるおそれがあるため公表しない",IF(VLOOKUP(A69,[1]令和3年度契約状況調査票!$E:$AR,21,FALSE)="－","－",IF(VLOOKUP(A69,[1]令和3年度契約状況調査票!$E:$AR,7,FALSE)&lt;&gt;"",TEXT(VLOOKUP(A69,[1]令和3年度契約状況調査票!$E:$AR,14,FALSE),"#,##0円")&amp;CHAR(10)&amp;"(A)",VLOOKUP(A69,[1]令和3年度契約状況調査票!$E:$AR,14,FALSE))))))</f>
        <v/>
      </c>
      <c r="I69" s="30" t="str">
        <f>IF(A69="","",VLOOKUP(A69,[1]令和3年度契約状況調査票!$E:$AR,15,FALSE))</f>
        <v/>
      </c>
      <c r="J69" s="31" t="str">
        <f>IF(A69="","",IF(VLOOKUP(A69,[1]令和3年度契約状況調査票!$E:$AR,14,FALSE)="他官署で調達手続きを実施のため","－",IF(VLOOKUP(A69,[1]令和3年度契約状況調査票!$E:$AR,21,FALSE)="②同種の他の契約の予定価格を類推されるおそれがあるため公表しない","－",IF(VLOOKUP(A69,[1]令和3年度契約状況調査票!$E:$AR,21,FALSE)="－","－",IF(VLOOKUP(A69,[1]令和3年度契約状況調査票!$E:$AR,7,FALSE)&lt;&gt;"",TEXT(VLOOKUP(A69,[1]令和3年度契約状況調査票!$E:$AR,17,FALSE),"#.0%")&amp;CHAR(10)&amp;"(B/A×100)",VLOOKUP(A69,[1]令和3年度契約状況調査票!$E:$AR,17,FALSE))))))</f>
        <v/>
      </c>
      <c r="K69" s="32" t="str">
        <f>IF(A69="","",IF(VLOOKUP(A69,[1]令和3年度契約状況調査票!$E:$AR,27,FALSE)="①公益社団法人","公社",IF(VLOOKUP(A69,[1]令和3年度契約状況調査票!$E:$AR,27,FALSE)="②公益財団法人","公財","")))</f>
        <v/>
      </c>
      <c r="L69" s="32" t="str">
        <f>IF(A69="","",VLOOKUP(A69,[1]令和3年度契約状況調査票!$E:$AR,28,FALSE))</f>
        <v/>
      </c>
      <c r="M69" s="33" t="str">
        <f>IF(A69="","",IF(VLOOKUP(A69,[1]令和3年度契約状況調査票!$E:$AR,28,FALSE)="国所管",VLOOKUP(A69,[1]令和3年度契約状況調査票!$E:$AR,22,FALSE),""))</f>
        <v/>
      </c>
      <c r="N69" s="34" t="str">
        <f>IF(A69="","",IF(AND(P69="○",O69="分担契約/単価契約"),"単価契約"&amp;CHAR(10)&amp;"予定調達総額 "&amp;TEXT(VLOOKUP(A69,[1]令和3年度契約状況調査票!$E:$AR,16,FALSE),"#,##0円")&amp;"(B)"&amp;CHAR(10)&amp;"分担契約"&amp;CHAR(10)&amp;VLOOKUP(A69,[1]令和3年度契約状況調査票!$E:$AR,32,FALSE),IF(AND(P69="○",O69="分担契約"),"分担契約"&amp;CHAR(10)&amp;"契約総額 "&amp;TEXT(VLOOKUP(A69,[1]令和3年度契約状況調査票!$E:$AR,16,FALSE),"#,##0円")&amp;"(B)"&amp;CHAR(10)&amp;VLOOKUP(A69,[1]令和3年度契約状況調査票!$E:$AR,32,FALSE),(IF(O69="分担契約/単価契約","単価契約"&amp;CHAR(10)&amp;"予定調達総額 "&amp;TEXT(VLOOKUP(A69,[1]令和3年度契約状況調査票!$E:$AR,16,FALSE),"#,##0円")&amp;CHAR(10)&amp;"分担契約"&amp;CHAR(10)&amp;VLOOKUP(A69,[1]令和3年度契約状況調査票!$E:$AR,32,FALSE),IF(O69="分担契約","分担契約"&amp;CHAR(10)&amp;"契約総額 "&amp;TEXT(VLOOKUP(A69,[1]令和3年度契約状況調査票!$E:$AR,16,FALSE),"#,##0円")&amp;CHAR(10)&amp;VLOOKUP(A69,[1]令和3年度契約状況調査票!$E:$AR,32,FALSE),IF(O69="単価契約","単価契約"&amp;CHAR(10)&amp;"予定調達総額 "&amp;TEXT(VLOOKUP(A69,[1]令和3年度契約状況調査票!$E:$AR,16,FALSE),"#,##0円")&amp;CHAR(10)&amp;VLOOKUP(A69,[1]令和3年度契約状況調査票!$E:$AR,32,FALSE),VLOOKUP(A69,[1]令和3年度契約状況調査票!$E:$AR,32,FALSE))))))))</f>
        <v/>
      </c>
      <c r="O69" s="23" t="str">
        <f>IF(A69="","",VLOOKUP(A69,[1]令和3年度契約状況調査票!$E:$BY,53,FALSE))</f>
        <v/>
      </c>
      <c r="P69" s="23" t="str">
        <f>IF(A69="","",IF(VLOOKUP(A69,[1]令和3年度契約状況調査票!$E:$AR,14,FALSE)="他官署で調達手続きを実施のため","×",IF(VLOOKUP(A69,[1]令和3年度契約状況調査票!$E:$AR,21,FALSE)="②同種の他の契約の予定価格を類推されるおそれがあるため公表しない","×","○")))</f>
        <v/>
      </c>
    </row>
    <row r="70" spans="1:16" s="23" customFormat="1" ht="60" customHeight="1" x14ac:dyDescent="0.15">
      <c r="A70" s="24" t="str">
        <f>IF(MAX([1]令和3年度契約状況調査票!E67:E312)&gt;=ROW()-5,ROW()-5,"")</f>
        <v/>
      </c>
      <c r="B70" s="25" t="str">
        <f>IF(A70="","",VLOOKUP(A70,[1]令和3年度契約状況調査票!$E:$AR,5,FALSE))</f>
        <v/>
      </c>
      <c r="C70" s="26" t="str">
        <f>IF(A70="","",VLOOKUP(A70,[1]令和3年度契約状況調査票!$E:$AR,6,FALSE))</f>
        <v/>
      </c>
      <c r="D70" s="27" t="str">
        <f>IF(A70="","",VLOOKUP(A70,[1]令和3年度契約状況調査票!$E:$AR,9,FALSE))</f>
        <v/>
      </c>
      <c r="E70" s="25" t="str">
        <f>IF(A70="","",VLOOKUP(A70,[1]令和3年度契約状況調査票!$E:$AR,10,FALSE))</f>
        <v/>
      </c>
      <c r="F70" s="28" t="str">
        <f>IF(A70="","",VLOOKUP(A70,[1]令和3年度契約状況調査票!$E:$AR,11,FALSE))</f>
        <v/>
      </c>
      <c r="G70" s="29" t="str">
        <f>IF(A70="","",IF(VLOOKUP(A70,[1]令和3年度契約状況調査票!$E:$AR,12,FALSE)="②一般競争入札（総合評価方式）","一般競争入札"&amp;CHAR(10)&amp;"（総合評価方式）","一般競争入札"))</f>
        <v/>
      </c>
      <c r="H70" s="30" t="str">
        <f>IF(A70="","",IF(VLOOKUP(A70,[1]令和3年度契約状況調査票!$E:$AR,14,FALSE)="他官署で調達手続きを実施のため","他官署で調達手続きを実施のため",IF(VLOOKUP(A70,[1]令和3年度契約状況調査票!$E:$AR,21,FALSE)="②同種の他の契約の予定価格を類推されるおそれがあるため公表しない","同種の他の契約の予定価格を類推されるおそれがあるため公表しない",IF(VLOOKUP(A70,[1]令和3年度契約状況調査票!$E:$AR,21,FALSE)="－","－",IF(VLOOKUP(A70,[1]令和3年度契約状況調査票!$E:$AR,7,FALSE)&lt;&gt;"",TEXT(VLOOKUP(A70,[1]令和3年度契約状況調査票!$E:$AR,14,FALSE),"#,##0円")&amp;CHAR(10)&amp;"(A)",VLOOKUP(A70,[1]令和3年度契約状況調査票!$E:$AR,14,FALSE))))))</f>
        <v/>
      </c>
      <c r="I70" s="30" t="str">
        <f>IF(A70="","",VLOOKUP(A70,[1]令和3年度契約状況調査票!$E:$AR,15,FALSE))</f>
        <v/>
      </c>
      <c r="J70" s="31" t="str">
        <f>IF(A70="","",IF(VLOOKUP(A70,[1]令和3年度契約状況調査票!$E:$AR,14,FALSE)="他官署で調達手続きを実施のため","－",IF(VLOOKUP(A70,[1]令和3年度契約状況調査票!$E:$AR,21,FALSE)="②同種の他の契約の予定価格を類推されるおそれがあるため公表しない","－",IF(VLOOKUP(A70,[1]令和3年度契約状況調査票!$E:$AR,21,FALSE)="－","－",IF(VLOOKUP(A70,[1]令和3年度契約状況調査票!$E:$AR,7,FALSE)&lt;&gt;"",TEXT(VLOOKUP(A70,[1]令和3年度契約状況調査票!$E:$AR,17,FALSE),"#.0%")&amp;CHAR(10)&amp;"(B/A×100)",VLOOKUP(A70,[1]令和3年度契約状況調査票!$E:$AR,17,FALSE))))))</f>
        <v/>
      </c>
      <c r="K70" s="32" t="str">
        <f>IF(A70="","",IF(VLOOKUP(A70,[1]令和3年度契約状況調査票!$E:$AR,27,FALSE)="①公益社団法人","公社",IF(VLOOKUP(A70,[1]令和3年度契約状況調査票!$E:$AR,27,FALSE)="②公益財団法人","公財","")))</f>
        <v/>
      </c>
      <c r="L70" s="32" t="str">
        <f>IF(A70="","",VLOOKUP(A70,[1]令和3年度契約状況調査票!$E:$AR,28,FALSE))</f>
        <v/>
      </c>
      <c r="M70" s="33" t="str">
        <f>IF(A70="","",IF(VLOOKUP(A70,[1]令和3年度契約状況調査票!$E:$AR,28,FALSE)="国所管",VLOOKUP(A70,[1]令和3年度契約状況調査票!$E:$AR,22,FALSE),""))</f>
        <v/>
      </c>
      <c r="N70" s="34" t="str">
        <f>IF(A70="","",IF(AND(P70="○",O70="分担契約/単価契約"),"単価契約"&amp;CHAR(10)&amp;"予定調達総額 "&amp;TEXT(VLOOKUP(A70,[1]令和3年度契約状況調査票!$E:$AR,16,FALSE),"#,##0円")&amp;"(B)"&amp;CHAR(10)&amp;"分担契約"&amp;CHAR(10)&amp;VLOOKUP(A70,[1]令和3年度契約状況調査票!$E:$AR,32,FALSE),IF(AND(P70="○",O70="分担契約"),"分担契約"&amp;CHAR(10)&amp;"契約総額 "&amp;TEXT(VLOOKUP(A70,[1]令和3年度契約状況調査票!$E:$AR,16,FALSE),"#,##0円")&amp;"(B)"&amp;CHAR(10)&amp;VLOOKUP(A70,[1]令和3年度契約状況調査票!$E:$AR,32,FALSE),(IF(O70="分担契約/単価契約","単価契約"&amp;CHAR(10)&amp;"予定調達総額 "&amp;TEXT(VLOOKUP(A70,[1]令和3年度契約状況調査票!$E:$AR,16,FALSE),"#,##0円")&amp;CHAR(10)&amp;"分担契約"&amp;CHAR(10)&amp;VLOOKUP(A70,[1]令和3年度契約状況調査票!$E:$AR,32,FALSE),IF(O70="分担契約","分担契約"&amp;CHAR(10)&amp;"契約総額 "&amp;TEXT(VLOOKUP(A70,[1]令和3年度契約状況調査票!$E:$AR,16,FALSE),"#,##0円")&amp;CHAR(10)&amp;VLOOKUP(A70,[1]令和3年度契約状況調査票!$E:$AR,32,FALSE),IF(O70="単価契約","単価契約"&amp;CHAR(10)&amp;"予定調達総額 "&amp;TEXT(VLOOKUP(A70,[1]令和3年度契約状況調査票!$E:$AR,16,FALSE),"#,##0円")&amp;CHAR(10)&amp;VLOOKUP(A70,[1]令和3年度契約状況調査票!$E:$AR,32,FALSE),VLOOKUP(A70,[1]令和3年度契約状況調査票!$E:$AR,32,FALSE))))))))</f>
        <v/>
      </c>
      <c r="O70" s="23" t="str">
        <f>IF(A70="","",VLOOKUP(A70,[1]令和3年度契約状況調査票!$E:$BY,53,FALSE))</f>
        <v/>
      </c>
      <c r="P70" s="23" t="str">
        <f>IF(A70="","",IF(VLOOKUP(A70,[1]令和3年度契約状況調査票!$E:$AR,14,FALSE)="他官署で調達手続きを実施のため","×",IF(VLOOKUP(A70,[1]令和3年度契約状況調査票!$E:$AR,21,FALSE)="②同種の他の契約の予定価格を類推されるおそれがあるため公表しない","×","○")))</f>
        <v/>
      </c>
    </row>
    <row r="71" spans="1:16" s="23" customFormat="1" ht="60" customHeight="1" x14ac:dyDescent="0.15">
      <c r="A71" s="24" t="str">
        <f>IF(MAX([1]令和3年度契約状況調査票!E68:E313)&gt;=ROW()-5,ROW()-5,"")</f>
        <v/>
      </c>
      <c r="B71" s="25" t="str">
        <f>IF(A71="","",VLOOKUP(A71,[1]令和3年度契約状況調査票!$E:$AR,5,FALSE))</f>
        <v/>
      </c>
      <c r="C71" s="26" t="str">
        <f>IF(A71="","",VLOOKUP(A71,[1]令和3年度契約状況調査票!$E:$AR,6,FALSE))</f>
        <v/>
      </c>
      <c r="D71" s="27" t="str">
        <f>IF(A71="","",VLOOKUP(A71,[1]令和3年度契約状況調査票!$E:$AR,9,FALSE))</f>
        <v/>
      </c>
      <c r="E71" s="25" t="str">
        <f>IF(A71="","",VLOOKUP(A71,[1]令和3年度契約状況調査票!$E:$AR,10,FALSE))</f>
        <v/>
      </c>
      <c r="F71" s="28" t="str">
        <f>IF(A71="","",VLOOKUP(A71,[1]令和3年度契約状況調査票!$E:$AR,11,FALSE))</f>
        <v/>
      </c>
      <c r="G71" s="29" t="str">
        <f>IF(A71="","",IF(VLOOKUP(A71,[1]令和3年度契約状況調査票!$E:$AR,12,FALSE)="②一般競争入札（総合評価方式）","一般競争入札"&amp;CHAR(10)&amp;"（総合評価方式）","一般競争入札"))</f>
        <v/>
      </c>
      <c r="H71" s="30" t="str">
        <f>IF(A71="","",IF(VLOOKUP(A71,[1]令和3年度契約状況調査票!$E:$AR,14,FALSE)="他官署で調達手続きを実施のため","他官署で調達手続きを実施のため",IF(VLOOKUP(A71,[1]令和3年度契約状況調査票!$E:$AR,21,FALSE)="②同種の他の契約の予定価格を類推されるおそれがあるため公表しない","同種の他の契約の予定価格を類推されるおそれがあるため公表しない",IF(VLOOKUP(A71,[1]令和3年度契約状況調査票!$E:$AR,21,FALSE)="－","－",IF(VLOOKUP(A71,[1]令和3年度契約状況調査票!$E:$AR,7,FALSE)&lt;&gt;"",TEXT(VLOOKUP(A71,[1]令和3年度契約状況調査票!$E:$AR,14,FALSE),"#,##0円")&amp;CHAR(10)&amp;"(A)",VLOOKUP(A71,[1]令和3年度契約状況調査票!$E:$AR,14,FALSE))))))</f>
        <v/>
      </c>
      <c r="I71" s="30" t="str">
        <f>IF(A71="","",VLOOKUP(A71,[1]令和3年度契約状況調査票!$E:$AR,15,FALSE))</f>
        <v/>
      </c>
      <c r="J71" s="31" t="str">
        <f>IF(A71="","",IF(VLOOKUP(A71,[1]令和3年度契約状況調査票!$E:$AR,14,FALSE)="他官署で調達手続きを実施のため","－",IF(VLOOKUP(A71,[1]令和3年度契約状況調査票!$E:$AR,21,FALSE)="②同種の他の契約の予定価格を類推されるおそれがあるため公表しない","－",IF(VLOOKUP(A71,[1]令和3年度契約状況調査票!$E:$AR,21,FALSE)="－","－",IF(VLOOKUP(A71,[1]令和3年度契約状況調査票!$E:$AR,7,FALSE)&lt;&gt;"",TEXT(VLOOKUP(A71,[1]令和3年度契約状況調査票!$E:$AR,17,FALSE),"#.0%")&amp;CHAR(10)&amp;"(B/A×100)",VLOOKUP(A71,[1]令和3年度契約状況調査票!$E:$AR,17,FALSE))))))</f>
        <v/>
      </c>
      <c r="K71" s="32" t="str">
        <f>IF(A71="","",IF(VLOOKUP(A71,[1]令和3年度契約状況調査票!$E:$AR,27,FALSE)="①公益社団法人","公社",IF(VLOOKUP(A71,[1]令和3年度契約状況調査票!$E:$AR,27,FALSE)="②公益財団法人","公財","")))</f>
        <v/>
      </c>
      <c r="L71" s="32" t="str">
        <f>IF(A71="","",VLOOKUP(A71,[1]令和3年度契約状況調査票!$E:$AR,28,FALSE))</f>
        <v/>
      </c>
      <c r="M71" s="33" t="str">
        <f>IF(A71="","",IF(VLOOKUP(A71,[1]令和3年度契約状況調査票!$E:$AR,28,FALSE)="国所管",VLOOKUP(A71,[1]令和3年度契約状況調査票!$E:$AR,22,FALSE),""))</f>
        <v/>
      </c>
      <c r="N71" s="34" t="str">
        <f>IF(A71="","",IF(AND(P71="○",O71="分担契約/単価契約"),"単価契約"&amp;CHAR(10)&amp;"予定調達総額 "&amp;TEXT(VLOOKUP(A71,[1]令和3年度契約状況調査票!$E:$AR,16,FALSE),"#,##0円")&amp;"(B)"&amp;CHAR(10)&amp;"分担契約"&amp;CHAR(10)&amp;VLOOKUP(A71,[1]令和3年度契約状況調査票!$E:$AR,32,FALSE),IF(AND(P71="○",O71="分担契約"),"分担契約"&amp;CHAR(10)&amp;"契約総額 "&amp;TEXT(VLOOKUP(A71,[1]令和3年度契約状況調査票!$E:$AR,16,FALSE),"#,##0円")&amp;"(B)"&amp;CHAR(10)&amp;VLOOKUP(A71,[1]令和3年度契約状況調査票!$E:$AR,32,FALSE),(IF(O71="分担契約/単価契約","単価契約"&amp;CHAR(10)&amp;"予定調達総額 "&amp;TEXT(VLOOKUP(A71,[1]令和3年度契約状況調査票!$E:$AR,16,FALSE),"#,##0円")&amp;CHAR(10)&amp;"分担契約"&amp;CHAR(10)&amp;VLOOKUP(A71,[1]令和3年度契約状況調査票!$E:$AR,32,FALSE),IF(O71="分担契約","分担契約"&amp;CHAR(10)&amp;"契約総額 "&amp;TEXT(VLOOKUP(A71,[1]令和3年度契約状況調査票!$E:$AR,16,FALSE),"#,##0円")&amp;CHAR(10)&amp;VLOOKUP(A71,[1]令和3年度契約状況調査票!$E:$AR,32,FALSE),IF(O71="単価契約","単価契約"&amp;CHAR(10)&amp;"予定調達総額 "&amp;TEXT(VLOOKUP(A71,[1]令和3年度契約状況調査票!$E:$AR,16,FALSE),"#,##0円")&amp;CHAR(10)&amp;VLOOKUP(A71,[1]令和3年度契約状況調査票!$E:$AR,32,FALSE),VLOOKUP(A71,[1]令和3年度契約状況調査票!$E:$AR,32,FALSE))))))))</f>
        <v/>
      </c>
      <c r="O71" s="23" t="str">
        <f>IF(A71="","",VLOOKUP(A71,[1]令和3年度契約状況調査票!$E:$BY,53,FALSE))</f>
        <v/>
      </c>
      <c r="P71" s="23" t="str">
        <f>IF(A71="","",IF(VLOOKUP(A71,[1]令和3年度契約状況調査票!$E:$AR,14,FALSE)="他官署で調達手続きを実施のため","×",IF(VLOOKUP(A71,[1]令和3年度契約状況調査票!$E:$AR,21,FALSE)="②同種の他の契約の予定価格を類推されるおそれがあるため公表しない","×","○")))</f>
        <v/>
      </c>
    </row>
    <row r="72" spans="1:16" s="23" customFormat="1" ht="60" customHeight="1" x14ac:dyDescent="0.15">
      <c r="A72" s="24" t="str">
        <f>IF(MAX([1]令和3年度契約状況調査票!E69:E314)&gt;=ROW()-5,ROW()-5,"")</f>
        <v/>
      </c>
      <c r="B72" s="25" t="str">
        <f>IF(A72="","",VLOOKUP(A72,[1]令和3年度契約状況調査票!$E:$AR,5,FALSE))</f>
        <v/>
      </c>
      <c r="C72" s="26" t="str">
        <f>IF(A72="","",VLOOKUP(A72,[1]令和3年度契約状況調査票!$E:$AR,6,FALSE))</f>
        <v/>
      </c>
      <c r="D72" s="27" t="str">
        <f>IF(A72="","",VLOOKUP(A72,[1]令和3年度契約状況調査票!$E:$AR,9,FALSE))</f>
        <v/>
      </c>
      <c r="E72" s="25" t="str">
        <f>IF(A72="","",VLOOKUP(A72,[1]令和3年度契約状況調査票!$E:$AR,10,FALSE))</f>
        <v/>
      </c>
      <c r="F72" s="28" t="str">
        <f>IF(A72="","",VLOOKUP(A72,[1]令和3年度契約状況調査票!$E:$AR,11,FALSE))</f>
        <v/>
      </c>
      <c r="G72" s="29" t="str">
        <f>IF(A72="","",IF(VLOOKUP(A72,[1]令和3年度契約状況調査票!$E:$AR,12,FALSE)="②一般競争入札（総合評価方式）","一般競争入札"&amp;CHAR(10)&amp;"（総合評価方式）","一般競争入札"))</f>
        <v/>
      </c>
      <c r="H72" s="30" t="str">
        <f>IF(A72="","",IF(VLOOKUP(A72,[1]令和3年度契約状況調査票!$E:$AR,14,FALSE)="他官署で調達手続きを実施のため","他官署で調達手続きを実施のため",IF(VLOOKUP(A72,[1]令和3年度契約状況調査票!$E:$AR,21,FALSE)="②同種の他の契約の予定価格を類推されるおそれがあるため公表しない","同種の他の契約の予定価格を類推されるおそれがあるため公表しない",IF(VLOOKUP(A72,[1]令和3年度契約状況調査票!$E:$AR,21,FALSE)="－","－",IF(VLOOKUP(A72,[1]令和3年度契約状況調査票!$E:$AR,7,FALSE)&lt;&gt;"",TEXT(VLOOKUP(A72,[1]令和3年度契約状況調査票!$E:$AR,14,FALSE),"#,##0円")&amp;CHAR(10)&amp;"(A)",VLOOKUP(A72,[1]令和3年度契約状況調査票!$E:$AR,14,FALSE))))))</f>
        <v/>
      </c>
      <c r="I72" s="30" t="str">
        <f>IF(A72="","",VLOOKUP(A72,[1]令和3年度契約状況調査票!$E:$AR,15,FALSE))</f>
        <v/>
      </c>
      <c r="J72" s="31" t="str">
        <f>IF(A72="","",IF(VLOOKUP(A72,[1]令和3年度契約状況調査票!$E:$AR,14,FALSE)="他官署で調達手続きを実施のため","－",IF(VLOOKUP(A72,[1]令和3年度契約状況調査票!$E:$AR,21,FALSE)="②同種の他の契約の予定価格を類推されるおそれがあるため公表しない","－",IF(VLOOKUP(A72,[1]令和3年度契約状況調査票!$E:$AR,21,FALSE)="－","－",IF(VLOOKUP(A72,[1]令和3年度契約状況調査票!$E:$AR,7,FALSE)&lt;&gt;"",TEXT(VLOOKUP(A72,[1]令和3年度契約状況調査票!$E:$AR,17,FALSE),"#.0%")&amp;CHAR(10)&amp;"(B/A×100)",VLOOKUP(A72,[1]令和3年度契約状況調査票!$E:$AR,17,FALSE))))))</f>
        <v/>
      </c>
      <c r="K72" s="32" t="str">
        <f>IF(A72="","",IF(VLOOKUP(A72,[1]令和3年度契約状況調査票!$E:$AR,27,FALSE)="①公益社団法人","公社",IF(VLOOKUP(A72,[1]令和3年度契約状況調査票!$E:$AR,27,FALSE)="②公益財団法人","公財","")))</f>
        <v/>
      </c>
      <c r="L72" s="32" t="str">
        <f>IF(A72="","",VLOOKUP(A72,[1]令和3年度契約状況調査票!$E:$AR,28,FALSE))</f>
        <v/>
      </c>
      <c r="M72" s="33" t="str">
        <f>IF(A72="","",IF(VLOOKUP(A72,[1]令和3年度契約状況調査票!$E:$AR,28,FALSE)="国所管",VLOOKUP(A72,[1]令和3年度契約状況調査票!$E:$AR,22,FALSE),""))</f>
        <v/>
      </c>
      <c r="N72" s="34" t="str">
        <f>IF(A72="","",IF(AND(P72="○",O72="分担契約/単価契約"),"単価契約"&amp;CHAR(10)&amp;"予定調達総額 "&amp;TEXT(VLOOKUP(A72,[1]令和3年度契約状況調査票!$E:$AR,16,FALSE),"#,##0円")&amp;"(B)"&amp;CHAR(10)&amp;"分担契約"&amp;CHAR(10)&amp;VLOOKUP(A72,[1]令和3年度契約状況調査票!$E:$AR,32,FALSE),IF(AND(P72="○",O72="分担契約"),"分担契約"&amp;CHAR(10)&amp;"契約総額 "&amp;TEXT(VLOOKUP(A72,[1]令和3年度契約状況調査票!$E:$AR,16,FALSE),"#,##0円")&amp;"(B)"&amp;CHAR(10)&amp;VLOOKUP(A72,[1]令和3年度契約状況調査票!$E:$AR,32,FALSE),(IF(O72="分担契約/単価契約","単価契約"&amp;CHAR(10)&amp;"予定調達総額 "&amp;TEXT(VLOOKUP(A72,[1]令和3年度契約状況調査票!$E:$AR,16,FALSE),"#,##0円")&amp;CHAR(10)&amp;"分担契約"&amp;CHAR(10)&amp;VLOOKUP(A72,[1]令和3年度契約状況調査票!$E:$AR,32,FALSE),IF(O72="分担契約","分担契約"&amp;CHAR(10)&amp;"契約総額 "&amp;TEXT(VLOOKUP(A72,[1]令和3年度契約状況調査票!$E:$AR,16,FALSE),"#,##0円")&amp;CHAR(10)&amp;VLOOKUP(A72,[1]令和3年度契約状況調査票!$E:$AR,32,FALSE),IF(O72="単価契約","単価契約"&amp;CHAR(10)&amp;"予定調達総額 "&amp;TEXT(VLOOKUP(A72,[1]令和3年度契約状況調査票!$E:$AR,16,FALSE),"#,##0円")&amp;CHAR(10)&amp;VLOOKUP(A72,[1]令和3年度契約状況調査票!$E:$AR,32,FALSE),VLOOKUP(A72,[1]令和3年度契約状況調査票!$E:$AR,32,FALSE))))))))</f>
        <v/>
      </c>
      <c r="O72" s="23" t="str">
        <f>IF(A72="","",VLOOKUP(A72,[1]令和3年度契約状況調査票!$E:$BY,53,FALSE))</f>
        <v/>
      </c>
      <c r="P72" s="23" t="str">
        <f>IF(A72="","",IF(VLOOKUP(A72,[1]令和3年度契約状況調査票!$E:$AR,14,FALSE)="他官署で調達手続きを実施のため","×",IF(VLOOKUP(A72,[1]令和3年度契約状況調査票!$E:$AR,21,FALSE)="②同種の他の契約の予定価格を類推されるおそれがあるため公表しない","×","○")))</f>
        <v/>
      </c>
    </row>
    <row r="73" spans="1:16" s="23" customFormat="1" ht="60" customHeight="1" x14ac:dyDescent="0.15">
      <c r="A73" s="24" t="str">
        <f>IF(MAX([1]令和3年度契約状況調査票!E70:E315)&gt;=ROW()-5,ROW()-5,"")</f>
        <v/>
      </c>
      <c r="B73" s="25" t="str">
        <f>IF(A73="","",VLOOKUP(A73,[1]令和3年度契約状況調査票!$E:$AR,5,FALSE))</f>
        <v/>
      </c>
      <c r="C73" s="26" t="str">
        <f>IF(A73="","",VLOOKUP(A73,[1]令和3年度契約状況調査票!$E:$AR,6,FALSE))</f>
        <v/>
      </c>
      <c r="D73" s="27" t="str">
        <f>IF(A73="","",VLOOKUP(A73,[1]令和3年度契約状況調査票!$E:$AR,9,FALSE))</f>
        <v/>
      </c>
      <c r="E73" s="25" t="str">
        <f>IF(A73="","",VLOOKUP(A73,[1]令和3年度契約状況調査票!$E:$AR,10,FALSE))</f>
        <v/>
      </c>
      <c r="F73" s="28" t="str">
        <f>IF(A73="","",VLOOKUP(A73,[1]令和3年度契約状況調査票!$E:$AR,11,FALSE))</f>
        <v/>
      </c>
      <c r="G73" s="29" t="str">
        <f>IF(A73="","",IF(VLOOKUP(A73,[1]令和3年度契約状況調査票!$E:$AR,12,FALSE)="②一般競争入札（総合評価方式）","一般競争入札"&amp;CHAR(10)&amp;"（総合評価方式）","一般競争入札"))</f>
        <v/>
      </c>
      <c r="H73" s="30" t="str">
        <f>IF(A73="","",IF(VLOOKUP(A73,[1]令和3年度契約状況調査票!$E:$AR,14,FALSE)="他官署で調達手続きを実施のため","他官署で調達手続きを実施のため",IF(VLOOKUP(A73,[1]令和3年度契約状況調査票!$E:$AR,21,FALSE)="②同種の他の契約の予定価格を類推されるおそれがあるため公表しない","同種の他の契約の予定価格を類推されるおそれがあるため公表しない",IF(VLOOKUP(A73,[1]令和3年度契約状況調査票!$E:$AR,21,FALSE)="－","－",IF(VLOOKUP(A73,[1]令和3年度契約状況調査票!$E:$AR,7,FALSE)&lt;&gt;"",TEXT(VLOOKUP(A73,[1]令和3年度契約状況調査票!$E:$AR,14,FALSE),"#,##0円")&amp;CHAR(10)&amp;"(A)",VLOOKUP(A73,[1]令和3年度契約状況調査票!$E:$AR,14,FALSE))))))</f>
        <v/>
      </c>
      <c r="I73" s="30" t="str">
        <f>IF(A73="","",VLOOKUP(A73,[1]令和3年度契約状況調査票!$E:$AR,15,FALSE))</f>
        <v/>
      </c>
      <c r="J73" s="31" t="str">
        <f>IF(A73="","",IF(VLOOKUP(A73,[1]令和3年度契約状況調査票!$E:$AR,14,FALSE)="他官署で調達手続きを実施のため","－",IF(VLOOKUP(A73,[1]令和3年度契約状況調査票!$E:$AR,21,FALSE)="②同種の他の契約の予定価格を類推されるおそれがあるため公表しない","－",IF(VLOOKUP(A73,[1]令和3年度契約状況調査票!$E:$AR,21,FALSE)="－","－",IF(VLOOKUP(A73,[1]令和3年度契約状況調査票!$E:$AR,7,FALSE)&lt;&gt;"",TEXT(VLOOKUP(A73,[1]令和3年度契約状況調査票!$E:$AR,17,FALSE),"#.0%")&amp;CHAR(10)&amp;"(B/A×100)",VLOOKUP(A73,[1]令和3年度契約状況調査票!$E:$AR,17,FALSE))))))</f>
        <v/>
      </c>
      <c r="K73" s="32" t="str">
        <f>IF(A73="","",IF(VLOOKUP(A73,[1]令和3年度契約状況調査票!$E:$AR,27,FALSE)="①公益社団法人","公社",IF(VLOOKUP(A73,[1]令和3年度契約状況調査票!$E:$AR,27,FALSE)="②公益財団法人","公財","")))</f>
        <v/>
      </c>
      <c r="L73" s="32" t="str">
        <f>IF(A73="","",VLOOKUP(A73,[1]令和3年度契約状況調査票!$E:$AR,28,FALSE))</f>
        <v/>
      </c>
      <c r="M73" s="33" t="str">
        <f>IF(A73="","",IF(VLOOKUP(A73,[1]令和3年度契約状況調査票!$E:$AR,28,FALSE)="国所管",VLOOKUP(A73,[1]令和3年度契約状況調査票!$E:$AR,22,FALSE),""))</f>
        <v/>
      </c>
      <c r="N73" s="34" t="str">
        <f>IF(A73="","",IF(AND(P73="○",O73="分担契約/単価契約"),"単価契約"&amp;CHAR(10)&amp;"予定調達総額 "&amp;TEXT(VLOOKUP(A73,[1]令和3年度契約状況調査票!$E:$AR,16,FALSE),"#,##0円")&amp;"(B)"&amp;CHAR(10)&amp;"分担契約"&amp;CHAR(10)&amp;VLOOKUP(A73,[1]令和3年度契約状況調査票!$E:$AR,32,FALSE),IF(AND(P73="○",O73="分担契約"),"分担契約"&amp;CHAR(10)&amp;"契約総額 "&amp;TEXT(VLOOKUP(A73,[1]令和3年度契約状況調査票!$E:$AR,16,FALSE),"#,##0円")&amp;"(B)"&amp;CHAR(10)&amp;VLOOKUP(A73,[1]令和3年度契約状況調査票!$E:$AR,32,FALSE),(IF(O73="分担契約/単価契約","単価契約"&amp;CHAR(10)&amp;"予定調達総額 "&amp;TEXT(VLOOKUP(A73,[1]令和3年度契約状況調査票!$E:$AR,16,FALSE),"#,##0円")&amp;CHAR(10)&amp;"分担契約"&amp;CHAR(10)&amp;VLOOKUP(A73,[1]令和3年度契約状況調査票!$E:$AR,32,FALSE),IF(O73="分担契約","分担契約"&amp;CHAR(10)&amp;"契約総額 "&amp;TEXT(VLOOKUP(A73,[1]令和3年度契約状況調査票!$E:$AR,16,FALSE),"#,##0円")&amp;CHAR(10)&amp;VLOOKUP(A73,[1]令和3年度契約状況調査票!$E:$AR,32,FALSE),IF(O73="単価契約","単価契約"&amp;CHAR(10)&amp;"予定調達総額 "&amp;TEXT(VLOOKUP(A73,[1]令和3年度契約状況調査票!$E:$AR,16,FALSE),"#,##0円")&amp;CHAR(10)&amp;VLOOKUP(A73,[1]令和3年度契約状況調査票!$E:$AR,32,FALSE),VLOOKUP(A73,[1]令和3年度契約状況調査票!$E:$AR,32,FALSE))))))))</f>
        <v/>
      </c>
      <c r="O73" s="23" t="str">
        <f>IF(A73="","",VLOOKUP(A73,[1]令和3年度契約状況調査票!$E:$BY,53,FALSE))</f>
        <v/>
      </c>
      <c r="P73" s="23" t="str">
        <f>IF(A73="","",IF(VLOOKUP(A73,[1]令和3年度契約状況調査票!$E:$AR,14,FALSE)="他官署で調達手続きを実施のため","×",IF(VLOOKUP(A73,[1]令和3年度契約状況調査票!$E:$AR,21,FALSE)="②同種の他の契約の予定価格を類推されるおそれがあるため公表しない","×","○")))</f>
        <v/>
      </c>
    </row>
    <row r="74" spans="1:16" s="23" customFormat="1" ht="60" customHeight="1" x14ac:dyDescent="0.15">
      <c r="A74" s="24" t="str">
        <f>IF(MAX([1]令和3年度契約状況調査票!E71:E316)&gt;=ROW()-5,ROW()-5,"")</f>
        <v/>
      </c>
      <c r="B74" s="25" t="str">
        <f>IF(A74="","",VLOOKUP(A74,[1]令和3年度契約状況調査票!$E:$AR,5,FALSE))</f>
        <v/>
      </c>
      <c r="C74" s="26" t="str">
        <f>IF(A74="","",VLOOKUP(A74,[1]令和3年度契約状況調査票!$E:$AR,6,FALSE))</f>
        <v/>
      </c>
      <c r="D74" s="27" t="str">
        <f>IF(A74="","",VLOOKUP(A74,[1]令和3年度契約状況調査票!$E:$AR,9,FALSE))</f>
        <v/>
      </c>
      <c r="E74" s="25" t="str">
        <f>IF(A74="","",VLOOKUP(A74,[1]令和3年度契約状況調査票!$E:$AR,10,FALSE))</f>
        <v/>
      </c>
      <c r="F74" s="28" t="str">
        <f>IF(A74="","",VLOOKUP(A74,[1]令和3年度契約状況調査票!$E:$AR,11,FALSE))</f>
        <v/>
      </c>
      <c r="G74" s="29" t="str">
        <f>IF(A74="","",IF(VLOOKUP(A74,[1]令和3年度契約状況調査票!$E:$AR,12,FALSE)="②一般競争入札（総合評価方式）","一般競争入札"&amp;CHAR(10)&amp;"（総合評価方式）","一般競争入札"))</f>
        <v/>
      </c>
      <c r="H74" s="30" t="str">
        <f>IF(A74="","",IF(VLOOKUP(A74,[1]令和3年度契約状況調査票!$E:$AR,14,FALSE)="他官署で調達手続きを実施のため","他官署で調達手続きを実施のため",IF(VLOOKUP(A74,[1]令和3年度契約状況調査票!$E:$AR,21,FALSE)="②同種の他の契約の予定価格を類推されるおそれがあるため公表しない","同種の他の契約の予定価格を類推されるおそれがあるため公表しない",IF(VLOOKUP(A74,[1]令和3年度契約状況調査票!$E:$AR,21,FALSE)="－","－",IF(VLOOKUP(A74,[1]令和3年度契約状況調査票!$E:$AR,7,FALSE)&lt;&gt;"",TEXT(VLOOKUP(A74,[1]令和3年度契約状況調査票!$E:$AR,14,FALSE),"#,##0円")&amp;CHAR(10)&amp;"(A)",VLOOKUP(A74,[1]令和3年度契約状況調査票!$E:$AR,14,FALSE))))))</f>
        <v/>
      </c>
      <c r="I74" s="30" t="str">
        <f>IF(A74="","",VLOOKUP(A74,[1]令和3年度契約状況調査票!$E:$AR,15,FALSE))</f>
        <v/>
      </c>
      <c r="J74" s="31" t="str">
        <f>IF(A74="","",IF(VLOOKUP(A74,[1]令和3年度契約状況調査票!$E:$AR,14,FALSE)="他官署で調達手続きを実施のため","－",IF(VLOOKUP(A74,[1]令和3年度契約状況調査票!$E:$AR,21,FALSE)="②同種の他の契約の予定価格を類推されるおそれがあるため公表しない","－",IF(VLOOKUP(A74,[1]令和3年度契約状況調査票!$E:$AR,21,FALSE)="－","－",IF(VLOOKUP(A74,[1]令和3年度契約状況調査票!$E:$AR,7,FALSE)&lt;&gt;"",TEXT(VLOOKUP(A74,[1]令和3年度契約状況調査票!$E:$AR,17,FALSE),"#.0%")&amp;CHAR(10)&amp;"(B/A×100)",VLOOKUP(A74,[1]令和3年度契約状況調査票!$E:$AR,17,FALSE))))))</f>
        <v/>
      </c>
      <c r="K74" s="32" t="str">
        <f>IF(A74="","",IF(VLOOKUP(A74,[1]令和3年度契約状況調査票!$E:$AR,27,FALSE)="①公益社団法人","公社",IF(VLOOKUP(A74,[1]令和3年度契約状況調査票!$E:$AR,27,FALSE)="②公益財団法人","公財","")))</f>
        <v/>
      </c>
      <c r="L74" s="32" t="str">
        <f>IF(A74="","",VLOOKUP(A74,[1]令和3年度契約状況調査票!$E:$AR,28,FALSE))</f>
        <v/>
      </c>
      <c r="M74" s="33" t="str">
        <f>IF(A74="","",IF(VLOOKUP(A74,[1]令和3年度契約状況調査票!$E:$AR,28,FALSE)="国所管",VLOOKUP(A74,[1]令和3年度契約状況調査票!$E:$AR,22,FALSE),""))</f>
        <v/>
      </c>
      <c r="N74" s="34" t="str">
        <f>IF(A74="","",IF(AND(P74="○",O74="分担契約/単価契約"),"単価契約"&amp;CHAR(10)&amp;"予定調達総額 "&amp;TEXT(VLOOKUP(A74,[1]令和3年度契約状況調査票!$E:$AR,16,FALSE),"#,##0円")&amp;"(B)"&amp;CHAR(10)&amp;"分担契約"&amp;CHAR(10)&amp;VLOOKUP(A74,[1]令和3年度契約状況調査票!$E:$AR,32,FALSE),IF(AND(P74="○",O74="分担契約"),"分担契約"&amp;CHAR(10)&amp;"契約総額 "&amp;TEXT(VLOOKUP(A74,[1]令和3年度契約状況調査票!$E:$AR,16,FALSE),"#,##0円")&amp;"(B)"&amp;CHAR(10)&amp;VLOOKUP(A74,[1]令和3年度契約状況調査票!$E:$AR,32,FALSE),(IF(O74="分担契約/単価契約","単価契約"&amp;CHAR(10)&amp;"予定調達総額 "&amp;TEXT(VLOOKUP(A74,[1]令和3年度契約状況調査票!$E:$AR,16,FALSE),"#,##0円")&amp;CHAR(10)&amp;"分担契約"&amp;CHAR(10)&amp;VLOOKUP(A74,[1]令和3年度契約状況調査票!$E:$AR,32,FALSE),IF(O74="分担契約","分担契約"&amp;CHAR(10)&amp;"契約総額 "&amp;TEXT(VLOOKUP(A74,[1]令和3年度契約状況調査票!$E:$AR,16,FALSE),"#,##0円")&amp;CHAR(10)&amp;VLOOKUP(A74,[1]令和3年度契約状況調査票!$E:$AR,32,FALSE),IF(O74="単価契約","単価契約"&amp;CHAR(10)&amp;"予定調達総額 "&amp;TEXT(VLOOKUP(A74,[1]令和3年度契約状況調査票!$E:$AR,16,FALSE),"#,##0円")&amp;CHAR(10)&amp;VLOOKUP(A74,[1]令和3年度契約状況調査票!$E:$AR,32,FALSE),VLOOKUP(A74,[1]令和3年度契約状況調査票!$E:$AR,32,FALSE))))))))</f>
        <v/>
      </c>
      <c r="O74" s="23" t="str">
        <f>IF(A74="","",VLOOKUP(A74,[1]令和3年度契約状況調査票!$E:$BY,53,FALSE))</f>
        <v/>
      </c>
      <c r="P74" s="23" t="str">
        <f>IF(A74="","",IF(VLOOKUP(A74,[1]令和3年度契約状況調査票!$E:$AR,14,FALSE)="他官署で調達手続きを実施のため","×",IF(VLOOKUP(A74,[1]令和3年度契約状況調査票!$E:$AR,21,FALSE)="②同種の他の契約の予定価格を類推されるおそれがあるため公表しない","×","○")))</f>
        <v/>
      </c>
    </row>
    <row r="75" spans="1:16" s="23" customFormat="1" ht="60" customHeight="1" x14ac:dyDescent="0.15">
      <c r="A75" s="24" t="str">
        <f>IF(MAX([1]令和3年度契約状況調査票!E72:E317)&gt;=ROW()-5,ROW()-5,"")</f>
        <v/>
      </c>
      <c r="B75" s="25" t="str">
        <f>IF(A75="","",VLOOKUP(A75,[1]令和3年度契約状況調査票!$E:$AR,5,FALSE))</f>
        <v/>
      </c>
      <c r="C75" s="26" t="str">
        <f>IF(A75="","",VLOOKUP(A75,[1]令和3年度契約状況調査票!$E:$AR,6,FALSE))</f>
        <v/>
      </c>
      <c r="D75" s="27" t="str">
        <f>IF(A75="","",VLOOKUP(A75,[1]令和3年度契約状況調査票!$E:$AR,9,FALSE))</f>
        <v/>
      </c>
      <c r="E75" s="25" t="str">
        <f>IF(A75="","",VLOOKUP(A75,[1]令和3年度契約状況調査票!$E:$AR,10,FALSE))</f>
        <v/>
      </c>
      <c r="F75" s="28" t="str">
        <f>IF(A75="","",VLOOKUP(A75,[1]令和3年度契約状況調査票!$E:$AR,11,FALSE))</f>
        <v/>
      </c>
      <c r="G75" s="29" t="str">
        <f>IF(A75="","",IF(VLOOKUP(A75,[1]令和3年度契約状況調査票!$E:$AR,12,FALSE)="②一般競争入札（総合評価方式）","一般競争入札"&amp;CHAR(10)&amp;"（総合評価方式）","一般競争入札"))</f>
        <v/>
      </c>
      <c r="H75" s="30" t="str">
        <f>IF(A75="","",IF(VLOOKUP(A75,[1]令和3年度契約状況調査票!$E:$AR,14,FALSE)="他官署で調達手続きを実施のため","他官署で調達手続きを実施のため",IF(VLOOKUP(A75,[1]令和3年度契約状況調査票!$E:$AR,21,FALSE)="②同種の他の契約の予定価格を類推されるおそれがあるため公表しない","同種の他の契約の予定価格を類推されるおそれがあるため公表しない",IF(VLOOKUP(A75,[1]令和3年度契約状況調査票!$E:$AR,21,FALSE)="－","－",IF(VLOOKUP(A75,[1]令和3年度契約状況調査票!$E:$AR,7,FALSE)&lt;&gt;"",TEXT(VLOOKUP(A75,[1]令和3年度契約状況調査票!$E:$AR,14,FALSE),"#,##0円")&amp;CHAR(10)&amp;"(A)",VLOOKUP(A75,[1]令和3年度契約状況調査票!$E:$AR,14,FALSE))))))</f>
        <v/>
      </c>
      <c r="I75" s="30" t="str">
        <f>IF(A75="","",VLOOKUP(A75,[1]令和3年度契約状況調査票!$E:$AR,15,FALSE))</f>
        <v/>
      </c>
      <c r="J75" s="31" t="str">
        <f>IF(A75="","",IF(VLOOKUP(A75,[1]令和3年度契約状況調査票!$E:$AR,14,FALSE)="他官署で調達手続きを実施のため","－",IF(VLOOKUP(A75,[1]令和3年度契約状況調査票!$E:$AR,21,FALSE)="②同種の他の契約の予定価格を類推されるおそれがあるため公表しない","－",IF(VLOOKUP(A75,[1]令和3年度契約状況調査票!$E:$AR,21,FALSE)="－","－",IF(VLOOKUP(A75,[1]令和3年度契約状況調査票!$E:$AR,7,FALSE)&lt;&gt;"",TEXT(VLOOKUP(A75,[1]令和3年度契約状況調査票!$E:$AR,17,FALSE),"#.0%")&amp;CHAR(10)&amp;"(B/A×100)",VLOOKUP(A75,[1]令和3年度契約状況調査票!$E:$AR,17,FALSE))))))</f>
        <v/>
      </c>
      <c r="K75" s="32" t="str">
        <f>IF(A75="","",IF(VLOOKUP(A75,[1]令和3年度契約状況調査票!$E:$AR,27,FALSE)="①公益社団法人","公社",IF(VLOOKUP(A75,[1]令和3年度契約状況調査票!$E:$AR,27,FALSE)="②公益財団法人","公財","")))</f>
        <v/>
      </c>
      <c r="L75" s="32" t="str">
        <f>IF(A75="","",VLOOKUP(A75,[1]令和3年度契約状況調査票!$E:$AR,28,FALSE))</f>
        <v/>
      </c>
      <c r="M75" s="33" t="str">
        <f>IF(A75="","",IF(VLOOKUP(A75,[1]令和3年度契約状況調査票!$E:$AR,28,FALSE)="国所管",VLOOKUP(A75,[1]令和3年度契約状況調査票!$E:$AR,22,FALSE),""))</f>
        <v/>
      </c>
      <c r="N75" s="34" t="str">
        <f>IF(A75="","",IF(AND(P75="○",O75="分担契約/単価契約"),"単価契約"&amp;CHAR(10)&amp;"予定調達総額 "&amp;TEXT(VLOOKUP(A75,[1]令和3年度契約状況調査票!$E:$AR,16,FALSE),"#,##0円")&amp;"(B)"&amp;CHAR(10)&amp;"分担契約"&amp;CHAR(10)&amp;VLOOKUP(A75,[1]令和3年度契約状況調査票!$E:$AR,32,FALSE),IF(AND(P75="○",O75="分担契約"),"分担契約"&amp;CHAR(10)&amp;"契約総額 "&amp;TEXT(VLOOKUP(A75,[1]令和3年度契約状況調査票!$E:$AR,16,FALSE),"#,##0円")&amp;"(B)"&amp;CHAR(10)&amp;VLOOKUP(A75,[1]令和3年度契約状況調査票!$E:$AR,32,FALSE),(IF(O75="分担契約/単価契約","単価契約"&amp;CHAR(10)&amp;"予定調達総額 "&amp;TEXT(VLOOKUP(A75,[1]令和3年度契約状況調査票!$E:$AR,16,FALSE),"#,##0円")&amp;CHAR(10)&amp;"分担契約"&amp;CHAR(10)&amp;VLOOKUP(A75,[1]令和3年度契約状況調査票!$E:$AR,32,FALSE),IF(O75="分担契約","分担契約"&amp;CHAR(10)&amp;"契約総額 "&amp;TEXT(VLOOKUP(A75,[1]令和3年度契約状況調査票!$E:$AR,16,FALSE),"#,##0円")&amp;CHAR(10)&amp;VLOOKUP(A75,[1]令和3年度契約状況調査票!$E:$AR,32,FALSE),IF(O75="単価契約","単価契約"&amp;CHAR(10)&amp;"予定調達総額 "&amp;TEXT(VLOOKUP(A75,[1]令和3年度契約状況調査票!$E:$AR,16,FALSE),"#,##0円")&amp;CHAR(10)&amp;VLOOKUP(A75,[1]令和3年度契約状況調査票!$E:$AR,32,FALSE),VLOOKUP(A75,[1]令和3年度契約状況調査票!$E:$AR,32,FALSE))))))))</f>
        <v/>
      </c>
      <c r="O75" s="23" t="str">
        <f>IF(A75="","",VLOOKUP(A75,[1]令和3年度契約状況調査票!$E:$BY,53,FALSE))</f>
        <v/>
      </c>
      <c r="P75" s="23" t="str">
        <f>IF(A75="","",IF(VLOOKUP(A75,[1]令和3年度契約状況調査票!$E:$AR,14,FALSE)="他官署で調達手続きを実施のため","×",IF(VLOOKUP(A75,[1]令和3年度契約状況調査票!$E:$AR,21,FALSE)="②同種の他の契約の予定価格を類推されるおそれがあるため公表しない","×","○")))</f>
        <v/>
      </c>
    </row>
    <row r="76" spans="1:16" s="23" customFormat="1" ht="60" customHeight="1" x14ac:dyDescent="0.15">
      <c r="A76" s="24" t="str">
        <f>IF(MAX([1]令和3年度契約状況調査票!E73:E318)&gt;=ROW()-5,ROW()-5,"")</f>
        <v/>
      </c>
      <c r="B76" s="25" t="str">
        <f>IF(A76="","",VLOOKUP(A76,[1]令和3年度契約状況調査票!$E:$AR,5,FALSE))</f>
        <v/>
      </c>
      <c r="C76" s="26" t="str">
        <f>IF(A76="","",VLOOKUP(A76,[1]令和3年度契約状況調査票!$E:$AR,6,FALSE))</f>
        <v/>
      </c>
      <c r="D76" s="27" t="str">
        <f>IF(A76="","",VLOOKUP(A76,[1]令和3年度契約状況調査票!$E:$AR,9,FALSE))</f>
        <v/>
      </c>
      <c r="E76" s="25" t="str">
        <f>IF(A76="","",VLOOKUP(A76,[1]令和3年度契約状況調査票!$E:$AR,10,FALSE))</f>
        <v/>
      </c>
      <c r="F76" s="28" t="str">
        <f>IF(A76="","",VLOOKUP(A76,[1]令和3年度契約状況調査票!$E:$AR,11,FALSE))</f>
        <v/>
      </c>
      <c r="G76" s="29" t="str">
        <f>IF(A76="","",IF(VLOOKUP(A76,[1]令和3年度契約状況調査票!$E:$AR,12,FALSE)="②一般競争入札（総合評価方式）","一般競争入札"&amp;CHAR(10)&amp;"（総合評価方式）","一般競争入札"))</f>
        <v/>
      </c>
      <c r="H76" s="30" t="str">
        <f>IF(A76="","",IF(VLOOKUP(A76,[1]令和3年度契約状況調査票!$E:$AR,14,FALSE)="他官署で調達手続きを実施のため","他官署で調達手続きを実施のため",IF(VLOOKUP(A76,[1]令和3年度契約状況調査票!$E:$AR,21,FALSE)="②同種の他の契約の予定価格を類推されるおそれがあるため公表しない","同種の他の契約の予定価格を類推されるおそれがあるため公表しない",IF(VLOOKUP(A76,[1]令和3年度契約状況調査票!$E:$AR,21,FALSE)="－","－",IF(VLOOKUP(A76,[1]令和3年度契約状況調査票!$E:$AR,7,FALSE)&lt;&gt;"",TEXT(VLOOKUP(A76,[1]令和3年度契約状況調査票!$E:$AR,14,FALSE),"#,##0円")&amp;CHAR(10)&amp;"(A)",VLOOKUP(A76,[1]令和3年度契約状況調査票!$E:$AR,14,FALSE))))))</f>
        <v/>
      </c>
      <c r="I76" s="30" t="str">
        <f>IF(A76="","",VLOOKUP(A76,[1]令和3年度契約状況調査票!$E:$AR,15,FALSE))</f>
        <v/>
      </c>
      <c r="J76" s="31" t="str">
        <f>IF(A76="","",IF(VLOOKUP(A76,[1]令和3年度契約状況調査票!$E:$AR,14,FALSE)="他官署で調達手続きを実施のため","－",IF(VLOOKUP(A76,[1]令和3年度契約状況調査票!$E:$AR,21,FALSE)="②同種の他の契約の予定価格を類推されるおそれがあるため公表しない","－",IF(VLOOKUP(A76,[1]令和3年度契約状況調査票!$E:$AR,21,FALSE)="－","－",IF(VLOOKUP(A76,[1]令和3年度契約状況調査票!$E:$AR,7,FALSE)&lt;&gt;"",TEXT(VLOOKUP(A76,[1]令和3年度契約状況調査票!$E:$AR,17,FALSE),"#.0%")&amp;CHAR(10)&amp;"(B/A×100)",VLOOKUP(A76,[1]令和3年度契約状況調査票!$E:$AR,17,FALSE))))))</f>
        <v/>
      </c>
      <c r="K76" s="32" t="str">
        <f>IF(A76="","",IF(VLOOKUP(A76,[1]令和3年度契約状況調査票!$E:$AR,27,FALSE)="①公益社団法人","公社",IF(VLOOKUP(A76,[1]令和3年度契約状況調査票!$E:$AR,27,FALSE)="②公益財団法人","公財","")))</f>
        <v/>
      </c>
      <c r="L76" s="32" t="str">
        <f>IF(A76="","",VLOOKUP(A76,[1]令和3年度契約状況調査票!$E:$AR,28,FALSE))</f>
        <v/>
      </c>
      <c r="M76" s="33" t="str">
        <f>IF(A76="","",IF(VLOOKUP(A76,[1]令和3年度契約状況調査票!$E:$AR,28,FALSE)="国所管",VLOOKUP(A76,[1]令和3年度契約状況調査票!$E:$AR,22,FALSE),""))</f>
        <v/>
      </c>
      <c r="N76" s="34" t="str">
        <f>IF(A76="","",IF(AND(P76="○",O76="分担契約/単価契約"),"単価契約"&amp;CHAR(10)&amp;"予定調達総額 "&amp;TEXT(VLOOKUP(A76,[1]令和3年度契約状況調査票!$E:$AR,16,FALSE),"#,##0円")&amp;"(B)"&amp;CHAR(10)&amp;"分担契約"&amp;CHAR(10)&amp;VLOOKUP(A76,[1]令和3年度契約状況調査票!$E:$AR,32,FALSE),IF(AND(P76="○",O76="分担契約"),"分担契約"&amp;CHAR(10)&amp;"契約総額 "&amp;TEXT(VLOOKUP(A76,[1]令和3年度契約状況調査票!$E:$AR,16,FALSE),"#,##0円")&amp;"(B)"&amp;CHAR(10)&amp;VLOOKUP(A76,[1]令和3年度契約状況調査票!$E:$AR,32,FALSE),(IF(O76="分担契約/単価契約","単価契約"&amp;CHAR(10)&amp;"予定調達総額 "&amp;TEXT(VLOOKUP(A76,[1]令和3年度契約状況調査票!$E:$AR,16,FALSE),"#,##0円")&amp;CHAR(10)&amp;"分担契約"&amp;CHAR(10)&amp;VLOOKUP(A76,[1]令和3年度契約状況調査票!$E:$AR,32,FALSE),IF(O76="分担契約","分担契約"&amp;CHAR(10)&amp;"契約総額 "&amp;TEXT(VLOOKUP(A76,[1]令和3年度契約状況調査票!$E:$AR,16,FALSE),"#,##0円")&amp;CHAR(10)&amp;VLOOKUP(A76,[1]令和3年度契約状況調査票!$E:$AR,32,FALSE),IF(O76="単価契約","単価契約"&amp;CHAR(10)&amp;"予定調達総額 "&amp;TEXT(VLOOKUP(A76,[1]令和3年度契約状況調査票!$E:$AR,16,FALSE),"#,##0円")&amp;CHAR(10)&amp;VLOOKUP(A76,[1]令和3年度契約状況調査票!$E:$AR,32,FALSE),VLOOKUP(A76,[1]令和3年度契約状況調査票!$E:$AR,32,FALSE))))))))</f>
        <v/>
      </c>
      <c r="O76" s="23" t="str">
        <f>IF(A76="","",VLOOKUP(A76,[1]令和3年度契約状況調査票!$E:$BY,53,FALSE))</f>
        <v/>
      </c>
      <c r="P76" s="23" t="str">
        <f>IF(A76="","",IF(VLOOKUP(A76,[1]令和3年度契約状況調査票!$E:$AR,14,FALSE)="他官署で調達手続きを実施のため","×",IF(VLOOKUP(A76,[1]令和3年度契約状況調査票!$E:$AR,21,FALSE)="②同種の他の契約の予定価格を類推されるおそれがあるため公表しない","×","○")))</f>
        <v/>
      </c>
    </row>
    <row r="77" spans="1:16" s="23" customFormat="1" ht="60" customHeight="1" x14ac:dyDescent="0.15">
      <c r="A77" s="24" t="str">
        <f>IF(MAX([1]令和3年度契約状況調査票!E74:E319)&gt;=ROW()-5,ROW()-5,"")</f>
        <v/>
      </c>
      <c r="B77" s="25" t="str">
        <f>IF(A77="","",VLOOKUP(A77,[1]令和3年度契約状況調査票!$E:$AR,5,FALSE))</f>
        <v/>
      </c>
      <c r="C77" s="26" t="str">
        <f>IF(A77="","",VLOOKUP(A77,[1]令和3年度契約状況調査票!$E:$AR,6,FALSE))</f>
        <v/>
      </c>
      <c r="D77" s="27" t="str">
        <f>IF(A77="","",VLOOKUP(A77,[1]令和3年度契約状況調査票!$E:$AR,9,FALSE))</f>
        <v/>
      </c>
      <c r="E77" s="25" t="str">
        <f>IF(A77="","",VLOOKUP(A77,[1]令和3年度契約状況調査票!$E:$AR,10,FALSE))</f>
        <v/>
      </c>
      <c r="F77" s="28" t="str">
        <f>IF(A77="","",VLOOKUP(A77,[1]令和3年度契約状況調査票!$E:$AR,11,FALSE))</f>
        <v/>
      </c>
      <c r="G77" s="29" t="str">
        <f>IF(A77="","",IF(VLOOKUP(A77,[1]令和3年度契約状況調査票!$E:$AR,12,FALSE)="②一般競争入札（総合評価方式）","一般競争入札"&amp;CHAR(10)&amp;"（総合評価方式）","一般競争入札"))</f>
        <v/>
      </c>
      <c r="H77" s="30" t="str">
        <f>IF(A77="","",IF(VLOOKUP(A77,[1]令和3年度契約状況調査票!$E:$AR,14,FALSE)="他官署で調達手続きを実施のため","他官署で調達手続きを実施のため",IF(VLOOKUP(A77,[1]令和3年度契約状況調査票!$E:$AR,21,FALSE)="②同種の他の契約の予定価格を類推されるおそれがあるため公表しない","同種の他の契約の予定価格を類推されるおそれがあるため公表しない",IF(VLOOKUP(A77,[1]令和3年度契約状況調査票!$E:$AR,21,FALSE)="－","－",IF(VLOOKUP(A77,[1]令和3年度契約状況調査票!$E:$AR,7,FALSE)&lt;&gt;"",TEXT(VLOOKUP(A77,[1]令和3年度契約状況調査票!$E:$AR,14,FALSE),"#,##0円")&amp;CHAR(10)&amp;"(A)",VLOOKUP(A77,[1]令和3年度契約状況調査票!$E:$AR,14,FALSE))))))</f>
        <v/>
      </c>
      <c r="I77" s="30" t="str">
        <f>IF(A77="","",VLOOKUP(A77,[1]令和3年度契約状況調査票!$E:$AR,15,FALSE))</f>
        <v/>
      </c>
      <c r="J77" s="31" t="str">
        <f>IF(A77="","",IF(VLOOKUP(A77,[1]令和3年度契約状況調査票!$E:$AR,14,FALSE)="他官署で調達手続きを実施のため","－",IF(VLOOKUP(A77,[1]令和3年度契約状況調査票!$E:$AR,21,FALSE)="②同種の他の契約の予定価格を類推されるおそれがあるため公表しない","－",IF(VLOOKUP(A77,[1]令和3年度契約状況調査票!$E:$AR,21,FALSE)="－","－",IF(VLOOKUP(A77,[1]令和3年度契約状況調査票!$E:$AR,7,FALSE)&lt;&gt;"",TEXT(VLOOKUP(A77,[1]令和3年度契約状況調査票!$E:$AR,17,FALSE),"#.0%")&amp;CHAR(10)&amp;"(B/A×100)",VLOOKUP(A77,[1]令和3年度契約状況調査票!$E:$AR,17,FALSE))))))</f>
        <v/>
      </c>
      <c r="K77" s="32" t="str">
        <f>IF(A77="","",IF(VLOOKUP(A77,[1]令和3年度契約状況調査票!$E:$AR,27,FALSE)="①公益社団法人","公社",IF(VLOOKUP(A77,[1]令和3年度契約状況調査票!$E:$AR,27,FALSE)="②公益財団法人","公財","")))</f>
        <v/>
      </c>
      <c r="L77" s="32" t="str">
        <f>IF(A77="","",VLOOKUP(A77,[1]令和3年度契約状況調査票!$E:$AR,28,FALSE))</f>
        <v/>
      </c>
      <c r="M77" s="33" t="str">
        <f>IF(A77="","",IF(VLOOKUP(A77,[1]令和3年度契約状況調査票!$E:$AR,28,FALSE)="国所管",VLOOKUP(A77,[1]令和3年度契約状況調査票!$E:$AR,22,FALSE),""))</f>
        <v/>
      </c>
      <c r="N77" s="34" t="str">
        <f>IF(A77="","",IF(AND(P77="○",O77="分担契約/単価契約"),"単価契約"&amp;CHAR(10)&amp;"予定調達総額 "&amp;TEXT(VLOOKUP(A77,[1]令和3年度契約状況調査票!$E:$AR,16,FALSE),"#,##0円")&amp;"(B)"&amp;CHAR(10)&amp;"分担契約"&amp;CHAR(10)&amp;VLOOKUP(A77,[1]令和3年度契約状況調査票!$E:$AR,32,FALSE),IF(AND(P77="○",O77="分担契約"),"分担契約"&amp;CHAR(10)&amp;"契約総額 "&amp;TEXT(VLOOKUP(A77,[1]令和3年度契約状況調査票!$E:$AR,16,FALSE),"#,##0円")&amp;"(B)"&amp;CHAR(10)&amp;VLOOKUP(A77,[1]令和3年度契約状況調査票!$E:$AR,32,FALSE),(IF(O77="分担契約/単価契約","単価契約"&amp;CHAR(10)&amp;"予定調達総額 "&amp;TEXT(VLOOKUP(A77,[1]令和3年度契約状況調査票!$E:$AR,16,FALSE),"#,##0円")&amp;CHAR(10)&amp;"分担契約"&amp;CHAR(10)&amp;VLOOKUP(A77,[1]令和3年度契約状況調査票!$E:$AR,32,FALSE),IF(O77="分担契約","分担契約"&amp;CHAR(10)&amp;"契約総額 "&amp;TEXT(VLOOKUP(A77,[1]令和3年度契約状況調査票!$E:$AR,16,FALSE),"#,##0円")&amp;CHAR(10)&amp;VLOOKUP(A77,[1]令和3年度契約状況調査票!$E:$AR,32,FALSE),IF(O77="単価契約","単価契約"&amp;CHAR(10)&amp;"予定調達総額 "&amp;TEXT(VLOOKUP(A77,[1]令和3年度契約状況調査票!$E:$AR,16,FALSE),"#,##0円")&amp;CHAR(10)&amp;VLOOKUP(A77,[1]令和3年度契約状況調査票!$E:$AR,32,FALSE),VLOOKUP(A77,[1]令和3年度契約状況調査票!$E:$AR,32,FALSE))))))))</f>
        <v/>
      </c>
      <c r="O77" s="23" t="str">
        <f>IF(A77="","",VLOOKUP(A77,[1]令和3年度契約状況調査票!$E:$BY,53,FALSE))</f>
        <v/>
      </c>
      <c r="P77" s="23" t="str">
        <f>IF(A77="","",IF(VLOOKUP(A77,[1]令和3年度契約状況調査票!$E:$AR,14,FALSE)="他官署で調達手続きを実施のため","×",IF(VLOOKUP(A77,[1]令和3年度契約状況調査票!$E:$AR,21,FALSE)="②同種の他の契約の予定価格を類推されるおそれがあるため公表しない","×","○")))</f>
        <v/>
      </c>
    </row>
    <row r="78" spans="1:16" s="23" customFormat="1" ht="60" customHeight="1" x14ac:dyDescent="0.15">
      <c r="A78" s="24" t="str">
        <f>IF(MAX([1]令和3年度契約状況調査票!E75:E320)&gt;=ROW()-5,ROW()-5,"")</f>
        <v/>
      </c>
      <c r="B78" s="25" t="str">
        <f>IF(A78="","",VLOOKUP(A78,[1]令和3年度契約状況調査票!$E:$AR,5,FALSE))</f>
        <v/>
      </c>
      <c r="C78" s="26" t="str">
        <f>IF(A78="","",VLOOKUP(A78,[1]令和3年度契約状況調査票!$E:$AR,6,FALSE))</f>
        <v/>
      </c>
      <c r="D78" s="27" t="str">
        <f>IF(A78="","",VLOOKUP(A78,[1]令和3年度契約状況調査票!$E:$AR,9,FALSE))</f>
        <v/>
      </c>
      <c r="E78" s="25" t="str">
        <f>IF(A78="","",VLOOKUP(A78,[1]令和3年度契約状況調査票!$E:$AR,10,FALSE))</f>
        <v/>
      </c>
      <c r="F78" s="28" t="str">
        <f>IF(A78="","",VLOOKUP(A78,[1]令和3年度契約状況調査票!$E:$AR,11,FALSE))</f>
        <v/>
      </c>
      <c r="G78" s="29" t="str">
        <f>IF(A78="","",IF(VLOOKUP(A78,[1]令和3年度契約状況調査票!$E:$AR,12,FALSE)="②一般競争入札（総合評価方式）","一般競争入札"&amp;CHAR(10)&amp;"（総合評価方式）","一般競争入札"))</f>
        <v/>
      </c>
      <c r="H78" s="30" t="str">
        <f>IF(A78="","",IF(VLOOKUP(A78,[1]令和3年度契約状況調査票!$E:$AR,14,FALSE)="他官署で調達手続きを実施のため","他官署で調達手続きを実施のため",IF(VLOOKUP(A78,[1]令和3年度契約状況調査票!$E:$AR,21,FALSE)="②同種の他の契約の予定価格を類推されるおそれがあるため公表しない","同種の他の契約の予定価格を類推されるおそれがあるため公表しない",IF(VLOOKUP(A78,[1]令和3年度契約状況調査票!$E:$AR,21,FALSE)="－","－",IF(VLOOKUP(A78,[1]令和3年度契約状況調査票!$E:$AR,7,FALSE)&lt;&gt;"",TEXT(VLOOKUP(A78,[1]令和3年度契約状況調査票!$E:$AR,14,FALSE),"#,##0円")&amp;CHAR(10)&amp;"(A)",VLOOKUP(A78,[1]令和3年度契約状況調査票!$E:$AR,14,FALSE))))))</f>
        <v/>
      </c>
      <c r="I78" s="30" t="str">
        <f>IF(A78="","",VLOOKUP(A78,[1]令和3年度契約状況調査票!$E:$AR,15,FALSE))</f>
        <v/>
      </c>
      <c r="J78" s="31" t="str">
        <f>IF(A78="","",IF(VLOOKUP(A78,[1]令和3年度契約状況調査票!$E:$AR,14,FALSE)="他官署で調達手続きを実施のため","－",IF(VLOOKUP(A78,[1]令和3年度契約状況調査票!$E:$AR,21,FALSE)="②同種の他の契約の予定価格を類推されるおそれがあるため公表しない","－",IF(VLOOKUP(A78,[1]令和3年度契約状況調査票!$E:$AR,21,FALSE)="－","－",IF(VLOOKUP(A78,[1]令和3年度契約状況調査票!$E:$AR,7,FALSE)&lt;&gt;"",TEXT(VLOOKUP(A78,[1]令和3年度契約状況調査票!$E:$AR,17,FALSE),"#.0%")&amp;CHAR(10)&amp;"(B/A×100)",VLOOKUP(A78,[1]令和3年度契約状況調査票!$E:$AR,17,FALSE))))))</f>
        <v/>
      </c>
      <c r="K78" s="32" t="str">
        <f>IF(A78="","",IF(VLOOKUP(A78,[1]令和3年度契約状況調査票!$E:$AR,27,FALSE)="①公益社団法人","公社",IF(VLOOKUP(A78,[1]令和3年度契約状況調査票!$E:$AR,27,FALSE)="②公益財団法人","公財","")))</f>
        <v/>
      </c>
      <c r="L78" s="32" t="str">
        <f>IF(A78="","",VLOOKUP(A78,[1]令和3年度契約状況調査票!$E:$AR,28,FALSE))</f>
        <v/>
      </c>
      <c r="M78" s="33" t="str">
        <f>IF(A78="","",IF(VLOOKUP(A78,[1]令和3年度契約状況調査票!$E:$AR,28,FALSE)="国所管",VLOOKUP(A78,[1]令和3年度契約状況調査票!$E:$AR,22,FALSE),""))</f>
        <v/>
      </c>
      <c r="N78" s="34" t="str">
        <f>IF(A78="","",IF(AND(P78="○",O78="分担契約/単価契約"),"単価契約"&amp;CHAR(10)&amp;"予定調達総額 "&amp;TEXT(VLOOKUP(A78,[1]令和3年度契約状況調査票!$E:$AR,16,FALSE),"#,##0円")&amp;"(B)"&amp;CHAR(10)&amp;"分担契約"&amp;CHAR(10)&amp;VLOOKUP(A78,[1]令和3年度契約状況調査票!$E:$AR,32,FALSE),IF(AND(P78="○",O78="分担契約"),"分担契約"&amp;CHAR(10)&amp;"契約総額 "&amp;TEXT(VLOOKUP(A78,[1]令和3年度契約状況調査票!$E:$AR,16,FALSE),"#,##0円")&amp;"(B)"&amp;CHAR(10)&amp;VLOOKUP(A78,[1]令和3年度契約状況調査票!$E:$AR,32,FALSE),(IF(O78="分担契約/単価契約","単価契約"&amp;CHAR(10)&amp;"予定調達総額 "&amp;TEXT(VLOOKUP(A78,[1]令和3年度契約状況調査票!$E:$AR,16,FALSE),"#,##0円")&amp;CHAR(10)&amp;"分担契約"&amp;CHAR(10)&amp;VLOOKUP(A78,[1]令和3年度契約状況調査票!$E:$AR,32,FALSE),IF(O78="分担契約","分担契約"&amp;CHAR(10)&amp;"契約総額 "&amp;TEXT(VLOOKUP(A78,[1]令和3年度契約状況調査票!$E:$AR,16,FALSE),"#,##0円")&amp;CHAR(10)&amp;VLOOKUP(A78,[1]令和3年度契約状況調査票!$E:$AR,32,FALSE),IF(O78="単価契約","単価契約"&amp;CHAR(10)&amp;"予定調達総額 "&amp;TEXT(VLOOKUP(A78,[1]令和3年度契約状況調査票!$E:$AR,16,FALSE),"#,##0円")&amp;CHAR(10)&amp;VLOOKUP(A78,[1]令和3年度契約状況調査票!$E:$AR,32,FALSE),VLOOKUP(A78,[1]令和3年度契約状況調査票!$E:$AR,32,FALSE))))))))</f>
        <v/>
      </c>
      <c r="O78" s="23" t="str">
        <f>IF(A78="","",VLOOKUP(A78,[1]令和3年度契約状況調査票!$E:$BY,53,FALSE))</f>
        <v/>
      </c>
      <c r="P78" s="23" t="str">
        <f>IF(A78="","",IF(VLOOKUP(A78,[1]令和3年度契約状況調査票!$E:$AR,14,FALSE)="他官署で調達手続きを実施のため","×",IF(VLOOKUP(A78,[1]令和3年度契約状況調査票!$E:$AR,21,FALSE)="②同種の他の契約の予定価格を類推されるおそれがあるため公表しない","×","○")))</f>
        <v/>
      </c>
    </row>
    <row r="79" spans="1:16" s="23" customFormat="1" ht="60" customHeight="1" x14ac:dyDescent="0.15">
      <c r="A79" s="24" t="str">
        <f>IF(MAX([1]令和3年度契約状況調査票!E76:E321)&gt;=ROW()-5,ROW()-5,"")</f>
        <v/>
      </c>
      <c r="B79" s="25" t="str">
        <f>IF(A79="","",VLOOKUP(A79,[1]令和3年度契約状況調査票!$E:$AR,5,FALSE))</f>
        <v/>
      </c>
      <c r="C79" s="26" t="str">
        <f>IF(A79="","",VLOOKUP(A79,[1]令和3年度契約状況調査票!$E:$AR,6,FALSE))</f>
        <v/>
      </c>
      <c r="D79" s="27" t="str">
        <f>IF(A79="","",VLOOKUP(A79,[1]令和3年度契約状況調査票!$E:$AR,9,FALSE))</f>
        <v/>
      </c>
      <c r="E79" s="25" t="str">
        <f>IF(A79="","",VLOOKUP(A79,[1]令和3年度契約状況調査票!$E:$AR,10,FALSE))</f>
        <v/>
      </c>
      <c r="F79" s="28" t="str">
        <f>IF(A79="","",VLOOKUP(A79,[1]令和3年度契約状況調査票!$E:$AR,11,FALSE))</f>
        <v/>
      </c>
      <c r="G79" s="29" t="str">
        <f>IF(A79="","",IF(VLOOKUP(A79,[1]令和3年度契約状況調査票!$E:$AR,12,FALSE)="②一般競争入札（総合評価方式）","一般競争入札"&amp;CHAR(10)&amp;"（総合評価方式）","一般競争入札"))</f>
        <v/>
      </c>
      <c r="H79" s="30" t="str">
        <f>IF(A79="","",IF(VLOOKUP(A79,[1]令和3年度契約状況調査票!$E:$AR,14,FALSE)="他官署で調達手続きを実施のため","他官署で調達手続きを実施のため",IF(VLOOKUP(A79,[1]令和3年度契約状況調査票!$E:$AR,21,FALSE)="②同種の他の契約の予定価格を類推されるおそれがあるため公表しない","同種の他の契約の予定価格を類推されるおそれがあるため公表しない",IF(VLOOKUP(A79,[1]令和3年度契約状況調査票!$E:$AR,21,FALSE)="－","－",IF(VLOOKUP(A79,[1]令和3年度契約状況調査票!$E:$AR,7,FALSE)&lt;&gt;"",TEXT(VLOOKUP(A79,[1]令和3年度契約状況調査票!$E:$AR,14,FALSE),"#,##0円")&amp;CHAR(10)&amp;"(A)",VLOOKUP(A79,[1]令和3年度契約状況調査票!$E:$AR,14,FALSE))))))</f>
        <v/>
      </c>
      <c r="I79" s="30" t="str">
        <f>IF(A79="","",VLOOKUP(A79,[1]令和3年度契約状況調査票!$E:$AR,15,FALSE))</f>
        <v/>
      </c>
      <c r="J79" s="31" t="str">
        <f>IF(A79="","",IF(VLOOKUP(A79,[1]令和3年度契約状況調査票!$E:$AR,14,FALSE)="他官署で調達手続きを実施のため","－",IF(VLOOKUP(A79,[1]令和3年度契約状況調査票!$E:$AR,21,FALSE)="②同種の他の契約の予定価格を類推されるおそれがあるため公表しない","－",IF(VLOOKUP(A79,[1]令和3年度契約状況調査票!$E:$AR,21,FALSE)="－","－",IF(VLOOKUP(A79,[1]令和3年度契約状況調査票!$E:$AR,7,FALSE)&lt;&gt;"",TEXT(VLOOKUP(A79,[1]令和3年度契約状況調査票!$E:$AR,17,FALSE),"#.0%")&amp;CHAR(10)&amp;"(B/A×100)",VLOOKUP(A79,[1]令和3年度契約状況調査票!$E:$AR,17,FALSE))))))</f>
        <v/>
      </c>
      <c r="K79" s="32" t="str">
        <f>IF(A79="","",IF(VLOOKUP(A79,[1]令和3年度契約状況調査票!$E:$AR,27,FALSE)="①公益社団法人","公社",IF(VLOOKUP(A79,[1]令和3年度契約状況調査票!$E:$AR,27,FALSE)="②公益財団法人","公財","")))</f>
        <v/>
      </c>
      <c r="L79" s="32" t="str">
        <f>IF(A79="","",VLOOKUP(A79,[1]令和3年度契約状況調査票!$E:$AR,28,FALSE))</f>
        <v/>
      </c>
      <c r="M79" s="33" t="str">
        <f>IF(A79="","",IF(VLOOKUP(A79,[1]令和3年度契約状況調査票!$E:$AR,28,FALSE)="国所管",VLOOKUP(A79,[1]令和3年度契約状況調査票!$E:$AR,22,FALSE),""))</f>
        <v/>
      </c>
      <c r="N79" s="34" t="str">
        <f>IF(A79="","",IF(AND(P79="○",O79="分担契約/単価契約"),"単価契約"&amp;CHAR(10)&amp;"予定調達総額 "&amp;TEXT(VLOOKUP(A79,[1]令和3年度契約状況調査票!$E:$AR,16,FALSE),"#,##0円")&amp;"(B)"&amp;CHAR(10)&amp;"分担契約"&amp;CHAR(10)&amp;VLOOKUP(A79,[1]令和3年度契約状況調査票!$E:$AR,32,FALSE),IF(AND(P79="○",O79="分担契約"),"分担契約"&amp;CHAR(10)&amp;"契約総額 "&amp;TEXT(VLOOKUP(A79,[1]令和3年度契約状況調査票!$E:$AR,16,FALSE),"#,##0円")&amp;"(B)"&amp;CHAR(10)&amp;VLOOKUP(A79,[1]令和3年度契約状況調査票!$E:$AR,32,FALSE),(IF(O79="分担契約/単価契約","単価契約"&amp;CHAR(10)&amp;"予定調達総額 "&amp;TEXT(VLOOKUP(A79,[1]令和3年度契約状況調査票!$E:$AR,16,FALSE),"#,##0円")&amp;CHAR(10)&amp;"分担契約"&amp;CHAR(10)&amp;VLOOKUP(A79,[1]令和3年度契約状況調査票!$E:$AR,32,FALSE),IF(O79="分担契約","分担契約"&amp;CHAR(10)&amp;"契約総額 "&amp;TEXT(VLOOKUP(A79,[1]令和3年度契約状況調査票!$E:$AR,16,FALSE),"#,##0円")&amp;CHAR(10)&amp;VLOOKUP(A79,[1]令和3年度契約状況調査票!$E:$AR,32,FALSE),IF(O79="単価契約","単価契約"&amp;CHAR(10)&amp;"予定調達総額 "&amp;TEXT(VLOOKUP(A79,[1]令和3年度契約状況調査票!$E:$AR,16,FALSE),"#,##0円")&amp;CHAR(10)&amp;VLOOKUP(A79,[1]令和3年度契約状況調査票!$E:$AR,32,FALSE),VLOOKUP(A79,[1]令和3年度契約状況調査票!$E:$AR,32,FALSE))))))))</f>
        <v/>
      </c>
      <c r="O79" s="23" t="str">
        <f>IF(A79="","",VLOOKUP(A79,[1]令和3年度契約状況調査票!$E:$BY,53,FALSE))</f>
        <v/>
      </c>
      <c r="P79" s="23" t="str">
        <f>IF(A79="","",IF(VLOOKUP(A79,[1]令和3年度契約状況調査票!$E:$AR,14,FALSE)="他官署で調達手続きを実施のため","×",IF(VLOOKUP(A79,[1]令和3年度契約状況調査票!$E:$AR,21,FALSE)="②同種の他の契約の予定価格を類推されるおそれがあるため公表しない","×","○")))</f>
        <v/>
      </c>
    </row>
    <row r="80" spans="1:16" s="23" customFormat="1" ht="60" customHeight="1" x14ac:dyDescent="0.15">
      <c r="A80" s="24" t="str">
        <f>IF(MAX([1]令和3年度契約状況調査票!E77:E322)&gt;=ROW()-5,ROW()-5,"")</f>
        <v/>
      </c>
      <c r="B80" s="25" t="str">
        <f>IF(A80="","",VLOOKUP(A80,[1]令和3年度契約状況調査票!$E:$AR,5,FALSE))</f>
        <v/>
      </c>
      <c r="C80" s="26" t="str">
        <f>IF(A80="","",VLOOKUP(A80,[1]令和3年度契約状況調査票!$E:$AR,6,FALSE))</f>
        <v/>
      </c>
      <c r="D80" s="27" t="str">
        <f>IF(A80="","",VLOOKUP(A80,[1]令和3年度契約状況調査票!$E:$AR,9,FALSE))</f>
        <v/>
      </c>
      <c r="E80" s="25" t="str">
        <f>IF(A80="","",VLOOKUP(A80,[1]令和3年度契約状況調査票!$E:$AR,10,FALSE))</f>
        <v/>
      </c>
      <c r="F80" s="28" t="str">
        <f>IF(A80="","",VLOOKUP(A80,[1]令和3年度契約状況調査票!$E:$AR,11,FALSE))</f>
        <v/>
      </c>
      <c r="G80" s="29" t="str">
        <f>IF(A80="","",IF(VLOOKUP(A80,[1]令和3年度契約状況調査票!$E:$AR,12,FALSE)="②一般競争入札（総合評価方式）","一般競争入札"&amp;CHAR(10)&amp;"（総合評価方式）","一般競争入札"))</f>
        <v/>
      </c>
      <c r="H80" s="30" t="str">
        <f>IF(A80="","",IF(VLOOKUP(A80,[1]令和3年度契約状況調査票!$E:$AR,14,FALSE)="他官署で調達手続きを実施のため","他官署で調達手続きを実施のため",IF(VLOOKUP(A80,[1]令和3年度契約状況調査票!$E:$AR,21,FALSE)="②同種の他の契約の予定価格を類推されるおそれがあるため公表しない","同種の他の契約の予定価格を類推されるおそれがあるため公表しない",IF(VLOOKUP(A80,[1]令和3年度契約状況調査票!$E:$AR,21,FALSE)="－","－",IF(VLOOKUP(A80,[1]令和3年度契約状況調査票!$E:$AR,7,FALSE)&lt;&gt;"",TEXT(VLOOKUP(A80,[1]令和3年度契約状況調査票!$E:$AR,14,FALSE),"#,##0円")&amp;CHAR(10)&amp;"(A)",VLOOKUP(A80,[1]令和3年度契約状況調査票!$E:$AR,14,FALSE))))))</f>
        <v/>
      </c>
      <c r="I80" s="30" t="str">
        <f>IF(A80="","",VLOOKUP(A80,[1]令和3年度契約状況調査票!$E:$AR,15,FALSE))</f>
        <v/>
      </c>
      <c r="J80" s="31" t="str">
        <f>IF(A80="","",IF(VLOOKUP(A80,[1]令和3年度契約状況調査票!$E:$AR,14,FALSE)="他官署で調達手続きを実施のため","－",IF(VLOOKUP(A80,[1]令和3年度契約状況調査票!$E:$AR,21,FALSE)="②同種の他の契約の予定価格を類推されるおそれがあるため公表しない","－",IF(VLOOKUP(A80,[1]令和3年度契約状況調査票!$E:$AR,21,FALSE)="－","－",IF(VLOOKUP(A80,[1]令和3年度契約状況調査票!$E:$AR,7,FALSE)&lt;&gt;"",TEXT(VLOOKUP(A80,[1]令和3年度契約状況調査票!$E:$AR,17,FALSE),"#.0%")&amp;CHAR(10)&amp;"(B/A×100)",VLOOKUP(A80,[1]令和3年度契約状況調査票!$E:$AR,17,FALSE))))))</f>
        <v/>
      </c>
      <c r="K80" s="32" t="str">
        <f>IF(A80="","",IF(VLOOKUP(A80,[1]令和3年度契約状況調査票!$E:$AR,27,FALSE)="①公益社団法人","公社",IF(VLOOKUP(A80,[1]令和3年度契約状況調査票!$E:$AR,27,FALSE)="②公益財団法人","公財","")))</f>
        <v/>
      </c>
      <c r="L80" s="32" t="str">
        <f>IF(A80="","",VLOOKUP(A80,[1]令和3年度契約状況調査票!$E:$AR,28,FALSE))</f>
        <v/>
      </c>
      <c r="M80" s="33" t="str">
        <f>IF(A80="","",IF(VLOOKUP(A80,[1]令和3年度契約状況調査票!$E:$AR,28,FALSE)="国所管",VLOOKUP(A80,[1]令和3年度契約状況調査票!$E:$AR,22,FALSE),""))</f>
        <v/>
      </c>
      <c r="N80" s="34" t="str">
        <f>IF(A80="","",IF(AND(P80="○",O80="分担契約/単価契約"),"単価契約"&amp;CHAR(10)&amp;"予定調達総額 "&amp;TEXT(VLOOKUP(A80,[1]令和3年度契約状況調査票!$E:$AR,16,FALSE),"#,##0円")&amp;"(B)"&amp;CHAR(10)&amp;"分担契約"&amp;CHAR(10)&amp;VLOOKUP(A80,[1]令和3年度契約状況調査票!$E:$AR,32,FALSE),IF(AND(P80="○",O80="分担契約"),"分担契約"&amp;CHAR(10)&amp;"契約総額 "&amp;TEXT(VLOOKUP(A80,[1]令和3年度契約状況調査票!$E:$AR,16,FALSE),"#,##0円")&amp;"(B)"&amp;CHAR(10)&amp;VLOOKUP(A80,[1]令和3年度契約状況調査票!$E:$AR,32,FALSE),(IF(O80="分担契約/単価契約","単価契約"&amp;CHAR(10)&amp;"予定調達総額 "&amp;TEXT(VLOOKUP(A80,[1]令和3年度契約状況調査票!$E:$AR,16,FALSE),"#,##0円")&amp;CHAR(10)&amp;"分担契約"&amp;CHAR(10)&amp;VLOOKUP(A80,[1]令和3年度契約状況調査票!$E:$AR,32,FALSE),IF(O80="分担契約","分担契約"&amp;CHAR(10)&amp;"契約総額 "&amp;TEXT(VLOOKUP(A80,[1]令和3年度契約状況調査票!$E:$AR,16,FALSE),"#,##0円")&amp;CHAR(10)&amp;VLOOKUP(A80,[1]令和3年度契約状況調査票!$E:$AR,32,FALSE),IF(O80="単価契約","単価契約"&amp;CHAR(10)&amp;"予定調達総額 "&amp;TEXT(VLOOKUP(A80,[1]令和3年度契約状況調査票!$E:$AR,16,FALSE),"#,##0円")&amp;CHAR(10)&amp;VLOOKUP(A80,[1]令和3年度契約状況調査票!$E:$AR,32,FALSE),VLOOKUP(A80,[1]令和3年度契約状況調査票!$E:$AR,32,FALSE))))))))</f>
        <v/>
      </c>
      <c r="O80" s="23" t="str">
        <f>IF(A80="","",VLOOKUP(A80,[1]令和3年度契約状況調査票!$E:$BY,53,FALSE))</f>
        <v/>
      </c>
      <c r="P80" s="23" t="str">
        <f>IF(A80="","",IF(VLOOKUP(A80,[1]令和3年度契約状況調査票!$E:$AR,14,FALSE)="他官署で調達手続きを実施のため","×",IF(VLOOKUP(A80,[1]令和3年度契約状況調査票!$E:$AR,21,FALSE)="②同種の他の契約の予定価格を類推されるおそれがあるため公表しない","×","○")))</f>
        <v/>
      </c>
    </row>
    <row r="81" spans="1:16" s="23" customFormat="1" ht="60" customHeight="1" x14ac:dyDescent="0.15">
      <c r="A81" s="24" t="str">
        <f>IF(MAX([1]令和3年度契約状況調査票!E78:E323)&gt;=ROW()-5,ROW()-5,"")</f>
        <v/>
      </c>
      <c r="B81" s="25" t="str">
        <f>IF(A81="","",VLOOKUP(A81,[1]令和3年度契約状況調査票!$E:$AR,5,FALSE))</f>
        <v/>
      </c>
      <c r="C81" s="26" t="str">
        <f>IF(A81="","",VLOOKUP(A81,[1]令和3年度契約状況調査票!$E:$AR,6,FALSE))</f>
        <v/>
      </c>
      <c r="D81" s="27" t="str">
        <f>IF(A81="","",VLOOKUP(A81,[1]令和3年度契約状況調査票!$E:$AR,9,FALSE))</f>
        <v/>
      </c>
      <c r="E81" s="25" t="str">
        <f>IF(A81="","",VLOOKUP(A81,[1]令和3年度契約状況調査票!$E:$AR,10,FALSE))</f>
        <v/>
      </c>
      <c r="F81" s="28" t="str">
        <f>IF(A81="","",VLOOKUP(A81,[1]令和3年度契約状況調査票!$E:$AR,11,FALSE))</f>
        <v/>
      </c>
      <c r="G81" s="29" t="str">
        <f>IF(A81="","",IF(VLOOKUP(A81,[1]令和3年度契約状況調査票!$E:$AR,12,FALSE)="②一般競争入札（総合評価方式）","一般競争入札"&amp;CHAR(10)&amp;"（総合評価方式）","一般競争入札"))</f>
        <v/>
      </c>
      <c r="H81" s="30" t="str">
        <f>IF(A81="","",IF(VLOOKUP(A81,[1]令和3年度契約状況調査票!$E:$AR,14,FALSE)="他官署で調達手続きを実施のため","他官署で調達手続きを実施のため",IF(VLOOKUP(A81,[1]令和3年度契約状況調査票!$E:$AR,21,FALSE)="②同種の他の契約の予定価格を類推されるおそれがあるため公表しない","同種の他の契約の予定価格を類推されるおそれがあるため公表しない",IF(VLOOKUP(A81,[1]令和3年度契約状況調査票!$E:$AR,21,FALSE)="－","－",IF(VLOOKUP(A81,[1]令和3年度契約状況調査票!$E:$AR,7,FALSE)&lt;&gt;"",TEXT(VLOOKUP(A81,[1]令和3年度契約状況調査票!$E:$AR,14,FALSE),"#,##0円")&amp;CHAR(10)&amp;"(A)",VLOOKUP(A81,[1]令和3年度契約状況調査票!$E:$AR,14,FALSE))))))</f>
        <v/>
      </c>
      <c r="I81" s="30" t="str">
        <f>IF(A81="","",VLOOKUP(A81,[1]令和3年度契約状況調査票!$E:$AR,15,FALSE))</f>
        <v/>
      </c>
      <c r="J81" s="31" t="str">
        <f>IF(A81="","",IF(VLOOKUP(A81,[1]令和3年度契約状況調査票!$E:$AR,14,FALSE)="他官署で調達手続きを実施のため","－",IF(VLOOKUP(A81,[1]令和3年度契約状況調査票!$E:$AR,21,FALSE)="②同種の他の契約の予定価格を類推されるおそれがあるため公表しない","－",IF(VLOOKUP(A81,[1]令和3年度契約状況調査票!$E:$AR,21,FALSE)="－","－",IF(VLOOKUP(A81,[1]令和3年度契約状況調査票!$E:$AR,7,FALSE)&lt;&gt;"",TEXT(VLOOKUP(A81,[1]令和3年度契約状況調査票!$E:$AR,17,FALSE),"#.0%")&amp;CHAR(10)&amp;"(B/A×100)",VLOOKUP(A81,[1]令和3年度契約状況調査票!$E:$AR,17,FALSE))))))</f>
        <v/>
      </c>
      <c r="K81" s="32" t="str">
        <f>IF(A81="","",IF(VLOOKUP(A81,[1]令和3年度契約状況調査票!$E:$AR,27,FALSE)="①公益社団法人","公社",IF(VLOOKUP(A81,[1]令和3年度契約状況調査票!$E:$AR,27,FALSE)="②公益財団法人","公財","")))</f>
        <v/>
      </c>
      <c r="L81" s="32" t="str">
        <f>IF(A81="","",VLOOKUP(A81,[1]令和3年度契約状況調査票!$E:$AR,28,FALSE))</f>
        <v/>
      </c>
      <c r="M81" s="33" t="str">
        <f>IF(A81="","",IF(VLOOKUP(A81,[1]令和3年度契約状況調査票!$E:$AR,28,FALSE)="国所管",VLOOKUP(A81,[1]令和3年度契約状況調査票!$E:$AR,22,FALSE),""))</f>
        <v/>
      </c>
      <c r="N81" s="34" t="str">
        <f>IF(A81="","",IF(AND(P81="○",O81="分担契約/単価契約"),"単価契約"&amp;CHAR(10)&amp;"予定調達総額 "&amp;TEXT(VLOOKUP(A81,[1]令和3年度契約状況調査票!$E:$AR,16,FALSE),"#,##0円")&amp;"(B)"&amp;CHAR(10)&amp;"分担契約"&amp;CHAR(10)&amp;VLOOKUP(A81,[1]令和3年度契約状況調査票!$E:$AR,32,FALSE),IF(AND(P81="○",O81="分担契約"),"分担契約"&amp;CHAR(10)&amp;"契約総額 "&amp;TEXT(VLOOKUP(A81,[1]令和3年度契約状況調査票!$E:$AR,16,FALSE),"#,##0円")&amp;"(B)"&amp;CHAR(10)&amp;VLOOKUP(A81,[1]令和3年度契約状況調査票!$E:$AR,32,FALSE),(IF(O81="分担契約/単価契約","単価契約"&amp;CHAR(10)&amp;"予定調達総額 "&amp;TEXT(VLOOKUP(A81,[1]令和3年度契約状況調査票!$E:$AR,16,FALSE),"#,##0円")&amp;CHAR(10)&amp;"分担契約"&amp;CHAR(10)&amp;VLOOKUP(A81,[1]令和3年度契約状況調査票!$E:$AR,32,FALSE),IF(O81="分担契約","分担契約"&amp;CHAR(10)&amp;"契約総額 "&amp;TEXT(VLOOKUP(A81,[1]令和3年度契約状況調査票!$E:$AR,16,FALSE),"#,##0円")&amp;CHAR(10)&amp;VLOOKUP(A81,[1]令和3年度契約状況調査票!$E:$AR,32,FALSE),IF(O81="単価契約","単価契約"&amp;CHAR(10)&amp;"予定調達総額 "&amp;TEXT(VLOOKUP(A81,[1]令和3年度契約状況調査票!$E:$AR,16,FALSE),"#,##0円")&amp;CHAR(10)&amp;VLOOKUP(A81,[1]令和3年度契約状況調査票!$E:$AR,32,FALSE),VLOOKUP(A81,[1]令和3年度契約状況調査票!$E:$AR,32,FALSE))))))))</f>
        <v/>
      </c>
      <c r="O81" s="23" t="str">
        <f>IF(A81="","",VLOOKUP(A81,[1]令和3年度契約状況調査票!$E:$BY,53,FALSE))</f>
        <v/>
      </c>
      <c r="P81" s="23" t="str">
        <f>IF(A81="","",IF(VLOOKUP(A81,[1]令和3年度契約状況調査票!$E:$AR,14,FALSE)="他官署で調達手続きを実施のため","×",IF(VLOOKUP(A81,[1]令和3年度契約状況調査票!$E:$AR,21,FALSE)="②同種の他の契約の予定価格を類推されるおそれがあるため公表しない","×","○")))</f>
        <v/>
      </c>
    </row>
    <row r="82" spans="1:16" s="23" customFormat="1" ht="60" customHeight="1" x14ac:dyDescent="0.15">
      <c r="A82" s="24" t="str">
        <f>IF(MAX([1]令和3年度契約状況調査票!E79:E324)&gt;=ROW()-5,ROW()-5,"")</f>
        <v/>
      </c>
      <c r="B82" s="25" t="str">
        <f>IF(A82="","",VLOOKUP(A82,[1]令和3年度契約状況調査票!$E:$AR,5,FALSE))</f>
        <v/>
      </c>
      <c r="C82" s="26" t="str">
        <f>IF(A82="","",VLOOKUP(A82,[1]令和3年度契約状況調査票!$E:$AR,6,FALSE))</f>
        <v/>
      </c>
      <c r="D82" s="27" t="str">
        <f>IF(A82="","",VLOOKUP(A82,[1]令和3年度契約状況調査票!$E:$AR,9,FALSE))</f>
        <v/>
      </c>
      <c r="E82" s="25" t="str">
        <f>IF(A82="","",VLOOKUP(A82,[1]令和3年度契約状況調査票!$E:$AR,10,FALSE))</f>
        <v/>
      </c>
      <c r="F82" s="28" t="str">
        <f>IF(A82="","",VLOOKUP(A82,[1]令和3年度契約状況調査票!$E:$AR,11,FALSE))</f>
        <v/>
      </c>
      <c r="G82" s="29" t="str">
        <f>IF(A82="","",IF(VLOOKUP(A82,[1]令和3年度契約状況調査票!$E:$AR,12,FALSE)="②一般競争入札（総合評価方式）","一般競争入札"&amp;CHAR(10)&amp;"（総合評価方式）","一般競争入札"))</f>
        <v/>
      </c>
      <c r="H82" s="30" t="str">
        <f>IF(A82="","",IF(VLOOKUP(A82,[1]令和3年度契約状況調査票!$E:$AR,14,FALSE)="他官署で調達手続きを実施のため","他官署で調達手続きを実施のため",IF(VLOOKUP(A82,[1]令和3年度契約状況調査票!$E:$AR,21,FALSE)="②同種の他の契約の予定価格を類推されるおそれがあるため公表しない","同種の他の契約の予定価格を類推されるおそれがあるため公表しない",IF(VLOOKUP(A82,[1]令和3年度契約状況調査票!$E:$AR,21,FALSE)="－","－",IF(VLOOKUP(A82,[1]令和3年度契約状況調査票!$E:$AR,7,FALSE)&lt;&gt;"",TEXT(VLOOKUP(A82,[1]令和3年度契約状況調査票!$E:$AR,14,FALSE),"#,##0円")&amp;CHAR(10)&amp;"(A)",VLOOKUP(A82,[1]令和3年度契約状況調査票!$E:$AR,14,FALSE))))))</f>
        <v/>
      </c>
      <c r="I82" s="30" t="str">
        <f>IF(A82="","",VLOOKUP(A82,[1]令和3年度契約状況調査票!$E:$AR,15,FALSE))</f>
        <v/>
      </c>
      <c r="J82" s="31" t="str">
        <f>IF(A82="","",IF(VLOOKUP(A82,[1]令和3年度契約状況調査票!$E:$AR,14,FALSE)="他官署で調達手続きを実施のため","－",IF(VLOOKUP(A82,[1]令和3年度契約状況調査票!$E:$AR,21,FALSE)="②同種の他の契約の予定価格を類推されるおそれがあるため公表しない","－",IF(VLOOKUP(A82,[1]令和3年度契約状況調査票!$E:$AR,21,FALSE)="－","－",IF(VLOOKUP(A82,[1]令和3年度契約状況調査票!$E:$AR,7,FALSE)&lt;&gt;"",TEXT(VLOOKUP(A82,[1]令和3年度契約状況調査票!$E:$AR,17,FALSE),"#.0%")&amp;CHAR(10)&amp;"(B/A×100)",VLOOKUP(A82,[1]令和3年度契約状況調査票!$E:$AR,17,FALSE))))))</f>
        <v/>
      </c>
      <c r="K82" s="32" t="str">
        <f>IF(A82="","",IF(VLOOKUP(A82,[1]令和3年度契約状況調査票!$E:$AR,27,FALSE)="①公益社団法人","公社",IF(VLOOKUP(A82,[1]令和3年度契約状況調査票!$E:$AR,27,FALSE)="②公益財団法人","公財","")))</f>
        <v/>
      </c>
      <c r="L82" s="32" t="str">
        <f>IF(A82="","",VLOOKUP(A82,[1]令和3年度契約状況調査票!$E:$AR,28,FALSE))</f>
        <v/>
      </c>
      <c r="M82" s="33" t="str">
        <f>IF(A82="","",IF(VLOOKUP(A82,[1]令和3年度契約状況調査票!$E:$AR,28,FALSE)="国所管",VLOOKUP(A82,[1]令和3年度契約状況調査票!$E:$AR,22,FALSE),""))</f>
        <v/>
      </c>
      <c r="N82" s="34" t="str">
        <f>IF(A82="","",IF(AND(P82="○",O82="分担契約/単価契約"),"単価契約"&amp;CHAR(10)&amp;"予定調達総額 "&amp;TEXT(VLOOKUP(A82,[1]令和3年度契約状況調査票!$E:$AR,16,FALSE),"#,##0円")&amp;"(B)"&amp;CHAR(10)&amp;"分担契約"&amp;CHAR(10)&amp;VLOOKUP(A82,[1]令和3年度契約状況調査票!$E:$AR,32,FALSE),IF(AND(P82="○",O82="分担契約"),"分担契約"&amp;CHAR(10)&amp;"契約総額 "&amp;TEXT(VLOOKUP(A82,[1]令和3年度契約状況調査票!$E:$AR,16,FALSE),"#,##0円")&amp;"(B)"&amp;CHAR(10)&amp;VLOOKUP(A82,[1]令和3年度契約状況調査票!$E:$AR,32,FALSE),(IF(O82="分担契約/単価契約","単価契約"&amp;CHAR(10)&amp;"予定調達総額 "&amp;TEXT(VLOOKUP(A82,[1]令和3年度契約状況調査票!$E:$AR,16,FALSE),"#,##0円")&amp;CHAR(10)&amp;"分担契約"&amp;CHAR(10)&amp;VLOOKUP(A82,[1]令和3年度契約状況調査票!$E:$AR,32,FALSE),IF(O82="分担契約","分担契約"&amp;CHAR(10)&amp;"契約総額 "&amp;TEXT(VLOOKUP(A82,[1]令和3年度契約状況調査票!$E:$AR,16,FALSE),"#,##0円")&amp;CHAR(10)&amp;VLOOKUP(A82,[1]令和3年度契約状況調査票!$E:$AR,32,FALSE),IF(O82="単価契約","単価契約"&amp;CHAR(10)&amp;"予定調達総額 "&amp;TEXT(VLOOKUP(A82,[1]令和3年度契約状況調査票!$E:$AR,16,FALSE),"#,##0円")&amp;CHAR(10)&amp;VLOOKUP(A82,[1]令和3年度契約状況調査票!$E:$AR,32,FALSE),VLOOKUP(A82,[1]令和3年度契約状況調査票!$E:$AR,32,FALSE))))))))</f>
        <v/>
      </c>
      <c r="O82" s="23" t="str">
        <f>IF(A82="","",VLOOKUP(A82,[1]令和3年度契約状況調査票!$E:$BY,53,FALSE))</f>
        <v/>
      </c>
      <c r="P82" s="23" t="str">
        <f>IF(A82="","",IF(VLOOKUP(A82,[1]令和3年度契約状況調査票!$E:$AR,14,FALSE)="他官署で調達手続きを実施のため","×",IF(VLOOKUP(A82,[1]令和3年度契約状況調査票!$E:$AR,21,FALSE)="②同種の他の契約の予定価格を類推されるおそれがあるため公表しない","×","○")))</f>
        <v/>
      </c>
    </row>
    <row r="83" spans="1:16" s="23" customFormat="1" ht="60" customHeight="1" x14ac:dyDescent="0.15">
      <c r="A83" s="24" t="str">
        <f>IF(MAX([1]令和3年度契約状況調査票!E80:E325)&gt;=ROW()-5,ROW()-5,"")</f>
        <v/>
      </c>
      <c r="B83" s="25" t="str">
        <f>IF(A83="","",VLOOKUP(A83,[1]令和3年度契約状況調査票!$E:$AR,5,FALSE))</f>
        <v/>
      </c>
      <c r="C83" s="26" t="str">
        <f>IF(A83="","",VLOOKUP(A83,[1]令和3年度契約状況調査票!$E:$AR,6,FALSE))</f>
        <v/>
      </c>
      <c r="D83" s="27" t="str">
        <f>IF(A83="","",VLOOKUP(A83,[1]令和3年度契約状況調査票!$E:$AR,9,FALSE))</f>
        <v/>
      </c>
      <c r="E83" s="25" t="str">
        <f>IF(A83="","",VLOOKUP(A83,[1]令和3年度契約状況調査票!$E:$AR,10,FALSE))</f>
        <v/>
      </c>
      <c r="F83" s="28" t="str">
        <f>IF(A83="","",VLOOKUP(A83,[1]令和3年度契約状況調査票!$E:$AR,11,FALSE))</f>
        <v/>
      </c>
      <c r="G83" s="29" t="str">
        <f>IF(A83="","",IF(VLOOKUP(A83,[1]令和3年度契約状況調査票!$E:$AR,12,FALSE)="②一般競争入札（総合評価方式）","一般競争入札"&amp;CHAR(10)&amp;"（総合評価方式）","一般競争入札"))</f>
        <v/>
      </c>
      <c r="H83" s="30" t="str">
        <f>IF(A83="","",IF(VLOOKUP(A83,[1]令和3年度契約状況調査票!$E:$AR,14,FALSE)="他官署で調達手続きを実施のため","他官署で調達手続きを実施のため",IF(VLOOKUP(A83,[1]令和3年度契約状況調査票!$E:$AR,21,FALSE)="②同種の他の契約の予定価格を類推されるおそれがあるため公表しない","同種の他の契約の予定価格を類推されるおそれがあるため公表しない",IF(VLOOKUP(A83,[1]令和3年度契約状況調査票!$E:$AR,21,FALSE)="－","－",IF(VLOOKUP(A83,[1]令和3年度契約状況調査票!$E:$AR,7,FALSE)&lt;&gt;"",TEXT(VLOOKUP(A83,[1]令和3年度契約状況調査票!$E:$AR,14,FALSE),"#,##0円")&amp;CHAR(10)&amp;"(A)",VLOOKUP(A83,[1]令和3年度契約状況調査票!$E:$AR,14,FALSE))))))</f>
        <v/>
      </c>
      <c r="I83" s="30" t="str">
        <f>IF(A83="","",VLOOKUP(A83,[1]令和3年度契約状況調査票!$E:$AR,15,FALSE))</f>
        <v/>
      </c>
      <c r="J83" s="31" t="str">
        <f>IF(A83="","",IF(VLOOKUP(A83,[1]令和3年度契約状況調査票!$E:$AR,14,FALSE)="他官署で調達手続きを実施のため","－",IF(VLOOKUP(A83,[1]令和3年度契約状況調査票!$E:$AR,21,FALSE)="②同種の他の契約の予定価格を類推されるおそれがあるため公表しない","－",IF(VLOOKUP(A83,[1]令和3年度契約状況調査票!$E:$AR,21,FALSE)="－","－",IF(VLOOKUP(A83,[1]令和3年度契約状況調査票!$E:$AR,7,FALSE)&lt;&gt;"",TEXT(VLOOKUP(A83,[1]令和3年度契約状況調査票!$E:$AR,17,FALSE),"#.0%")&amp;CHAR(10)&amp;"(B/A×100)",VLOOKUP(A83,[1]令和3年度契約状況調査票!$E:$AR,17,FALSE))))))</f>
        <v/>
      </c>
      <c r="K83" s="32" t="str">
        <f>IF(A83="","",IF(VLOOKUP(A83,[1]令和3年度契約状況調査票!$E:$AR,27,FALSE)="①公益社団法人","公社",IF(VLOOKUP(A83,[1]令和3年度契約状況調査票!$E:$AR,27,FALSE)="②公益財団法人","公財","")))</f>
        <v/>
      </c>
      <c r="L83" s="32" t="str">
        <f>IF(A83="","",VLOOKUP(A83,[1]令和3年度契約状況調査票!$E:$AR,28,FALSE))</f>
        <v/>
      </c>
      <c r="M83" s="33" t="str">
        <f>IF(A83="","",IF(VLOOKUP(A83,[1]令和3年度契約状況調査票!$E:$AR,28,FALSE)="国所管",VLOOKUP(A83,[1]令和3年度契約状況調査票!$E:$AR,22,FALSE),""))</f>
        <v/>
      </c>
      <c r="N83" s="34" t="str">
        <f>IF(A83="","",IF(AND(P83="○",O83="分担契約/単価契約"),"単価契約"&amp;CHAR(10)&amp;"予定調達総額 "&amp;TEXT(VLOOKUP(A83,[1]令和3年度契約状況調査票!$E:$AR,16,FALSE),"#,##0円")&amp;"(B)"&amp;CHAR(10)&amp;"分担契約"&amp;CHAR(10)&amp;VLOOKUP(A83,[1]令和3年度契約状況調査票!$E:$AR,32,FALSE),IF(AND(P83="○",O83="分担契約"),"分担契約"&amp;CHAR(10)&amp;"契約総額 "&amp;TEXT(VLOOKUP(A83,[1]令和3年度契約状況調査票!$E:$AR,16,FALSE),"#,##0円")&amp;"(B)"&amp;CHAR(10)&amp;VLOOKUP(A83,[1]令和3年度契約状況調査票!$E:$AR,32,FALSE),(IF(O83="分担契約/単価契約","単価契約"&amp;CHAR(10)&amp;"予定調達総額 "&amp;TEXT(VLOOKUP(A83,[1]令和3年度契約状況調査票!$E:$AR,16,FALSE),"#,##0円")&amp;CHAR(10)&amp;"分担契約"&amp;CHAR(10)&amp;VLOOKUP(A83,[1]令和3年度契約状況調査票!$E:$AR,32,FALSE),IF(O83="分担契約","分担契約"&amp;CHAR(10)&amp;"契約総額 "&amp;TEXT(VLOOKUP(A83,[1]令和3年度契約状況調査票!$E:$AR,16,FALSE),"#,##0円")&amp;CHAR(10)&amp;VLOOKUP(A83,[1]令和3年度契約状況調査票!$E:$AR,32,FALSE),IF(O83="単価契約","単価契約"&amp;CHAR(10)&amp;"予定調達総額 "&amp;TEXT(VLOOKUP(A83,[1]令和3年度契約状況調査票!$E:$AR,16,FALSE),"#,##0円")&amp;CHAR(10)&amp;VLOOKUP(A83,[1]令和3年度契約状況調査票!$E:$AR,32,FALSE),VLOOKUP(A83,[1]令和3年度契約状況調査票!$E:$AR,32,FALSE))))))))</f>
        <v/>
      </c>
      <c r="O83" s="23" t="str">
        <f>IF(A83="","",VLOOKUP(A83,[1]令和3年度契約状況調査票!$E:$BY,53,FALSE))</f>
        <v/>
      </c>
      <c r="P83" s="23" t="str">
        <f>IF(A83="","",IF(VLOOKUP(A83,[1]令和3年度契約状況調査票!$E:$AR,14,FALSE)="他官署で調達手続きを実施のため","×",IF(VLOOKUP(A83,[1]令和3年度契約状況調査票!$E:$AR,21,FALSE)="②同種の他の契約の予定価格を類推されるおそれがあるため公表しない","×","○")))</f>
        <v/>
      </c>
    </row>
    <row r="84" spans="1:16" s="23" customFormat="1" ht="60" customHeight="1" x14ac:dyDescent="0.15">
      <c r="A84" s="24" t="str">
        <f>IF(MAX([1]令和3年度契約状況調査票!E81:E326)&gt;=ROW()-5,ROW()-5,"")</f>
        <v/>
      </c>
      <c r="B84" s="25" t="str">
        <f>IF(A84="","",VLOOKUP(A84,[1]令和3年度契約状況調査票!$E:$AR,5,FALSE))</f>
        <v/>
      </c>
      <c r="C84" s="26" t="str">
        <f>IF(A84="","",VLOOKUP(A84,[1]令和3年度契約状況調査票!$E:$AR,6,FALSE))</f>
        <v/>
      </c>
      <c r="D84" s="27" t="str">
        <f>IF(A84="","",VLOOKUP(A84,[1]令和3年度契約状況調査票!$E:$AR,9,FALSE))</f>
        <v/>
      </c>
      <c r="E84" s="25" t="str">
        <f>IF(A84="","",VLOOKUP(A84,[1]令和3年度契約状況調査票!$E:$AR,10,FALSE))</f>
        <v/>
      </c>
      <c r="F84" s="28" t="str">
        <f>IF(A84="","",VLOOKUP(A84,[1]令和3年度契約状況調査票!$E:$AR,11,FALSE))</f>
        <v/>
      </c>
      <c r="G84" s="29" t="str">
        <f>IF(A84="","",IF(VLOOKUP(A84,[1]令和3年度契約状況調査票!$E:$AR,12,FALSE)="②一般競争入札（総合評価方式）","一般競争入札"&amp;CHAR(10)&amp;"（総合評価方式）","一般競争入札"))</f>
        <v/>
      </c>
      <c r="H84" s="30" t="str">
        <f>IF(A84="","",IF(VLOOKUP(A84,[1]令和3年度契約状況調査票!$E:$AR,14,FALSE)="他官署で調達手続きを実施のため","他官署で調達手続きを実施のため",IF(VLOOKUP(A84,[1]令和3年度契約状況調査票!$E:$AR,21,FALSE)="②同種の他の契約の予定価格を類推されるおそれがあるため公表しない","同種の他の契約の予定価格を類推されるおそれがあるため公表しない",IF(VLOOKUP(A84,[1]令和3年度契約状況調査票!$E:$AR,21,FALSE)="－","－",IF(VLOOKUP(A84,[1]令和3年度契約状況調査票!$E:$AR,7,FALSE)&lt;&gt;"",TEXT(VLOOKUP(A84,[1]令和3年度契約状況調査票!$E:$AR,14,FALSE),"#,##0円")&amp;CHAR(10)&amp;"(A)",VLOOKUP(A84,[1]令和3年度契約状況調査票!$E:$AR,14,FALSE))))))</f>
        <v/>
      </c>
      <c r="I84" s="30" t="str">
        <f>IF(A84="","",VLOOKUP(A84,[1]令和3年度契約状況調査票!$E:$AR,15,FALSE))</f>
        <v/>
      </c>
      <c r="J84" s="31" t="str">
        <f>IF(A84="","",IF(VLOOKUP(A84,[1]令和3年度契約状況調査票!$E:$AR,14,FALSE)="他官署で調達手続きを実施のため","－",IF(VLOOKUP(A84,[1]令和3年度契約状況調査票!$E:$AR,21,FALSE)="②同種の他の契約の予定価格を類推されるおそれがあるため公表しない","－",IF(VLOOKUP(A84,[1]令和3年度契約状況調査票!$E:$AR,21,FALSE)="－","－",IF(VLOOKUP(A84,[1]令和3年度契約状況調査票!$E:$AR,7,FALSE)&lt;&gt;"",TEXT(VLOOKUP(A84,[1]令和3年度契約状況調査票!$E:$AR,17,FALSE),"#.0%")&amp;CHAR(10)&amp;"(B/A×100)",VLOOKUP(A84,[1]令和3年度契約状況調査票!$E:$AR,17,FALSE))))))</f>
        <v/>
      </c>
      <c r="K84" s="32" t="str">
        <f>IF(A84="","",IF(VLOOKUP(A84,[1]令和3年度契約状況調査票!$E:$AR,27,FALSE)="①公益社団法人","公社",IF(VLOOKUP(A84,[1]令和3年度契約状況調査票!$E:$AR,27,FALSE)="②公益財団法人","公財","")))</f>
        <v/>
      </c>
      <c r="L84" s="32" t="str">
        <f>IF(A84="","",VLOOKUP(A84,[1]令和3年度契約状況調査票!$E:$AR,28,FALSE))</f>
        <v/>
      </c>
      <c r="M84" s="33" t="str">
        <f>IF(A84="","",IF(VLOOKUP(A84,[1]令和3年度契約状況調査票!$E:$AR,28,FALSE)="国所管",VLOOKUP(A84,[1]令和3年度契約状況調査票!$E:$AR,22,FALSE),""))</f>
        <v/>
      </c>
      <c r="N84" s="34" t="str">
        <f>IF(A84="","",IF(AND(P84="○",O84="分担契約/単価契約"),"単価契約"&amp;CHAR(10)&amp;"予定調達総額 "&amp;TEXT(VLOOKUP(A84,[1]令和3年度契約状況調査票!$E:$AR,16,FALSE),"#,##0円")&amp;"(B)"&amp;CHAR(10)&amp;"分担契約"&amp;CHAR(10)&amp;VLOOKUP(A84,[1]令和3年度契約状況調査票!$E:$AR,32,FALSE),IF(AND(P84="○",O84="分担契約"),"分担契約"&amp;CHAR(10)&amp;"契約総額 "&amp;TEXT(VLOOKUP(A84,[1]令和3年度契約状況調査票!$E:$AR,16,FALSE),"#,##0円")&amp;"(B)"&amp;CHAR(10)&amp;VLOOKUP(A84,[1]令和3年度契約状況調査票!$E:$AR,32,FALSE),(IF(O84="分担契約/単価契約","単価契約"&amp;CHAR(10)&amp;"予定調達総額 "&amp;TEXT(VLOOKUP(A84,[1]令和3年度契約状況調査票!$E:$AR,16,FALSE),"#,##0円")&amp;CHAR(10)&amp;"分担契約"&amp;CHAR(10)&amp;VLOOKUP(A84,[1]令和3年度契約状況調査票!$E:$AR,32,FALSE),IF(O84="分担契約","分担契約"&amp;CHAR(10)&amp;"契約総額 "&amp;TEXT(VLOOKUP(A84,[1]令和3年度契約状況調査票!$E:$AR,16,FALSE),"#,##0円")&amp;CHAR(10)&amp;VLOOKUP(A84,[1]令和3年度契約状況調査票!$E:$AR,32,FALSE),IF(O84="単価契約","単価契約"&amp;CHAR(10)&amp;"予定調達総額 "&amp;TEXT(VLOOKUP(A84,[1]令和3年度契約状況調査票!$E:$AR,16,FALSE),"#,##0円")&amp;CHAR(10)&amp;VLOOKUP(A84,[1]令和3年度契約状況調査票!$E:$AR,32,FALSE),VLOOKUP(A84,[1]令和3年度契約状況調査票!$E:$AR,32,FALSE))))))))</f>
        <v/>
      </c>
      <c r="O84" s="23" t="str">
        <f>IF(A84="","",VLOOKUP(A84,[1]令和3年度契約状況調査票!$E:$BY,53,FALSE))</f>
        <v/>
      </c>
      <c r="P84" s="23" t="str">
        <f>IF(A84="","",IF(VLOOKUP(A84,[1]令和3年度契約状況調査票!$E:$AR,14,FALSE)="他官署で調達手続きを実施のため","×",IF(VLOOKUP(A84,[1]令和3年度契約状況調査票!$E:$AR,21,FALSE)="②同種の他の契約の予定価格を類推されるおそれがあるため公表しない","×","○")))</f>
        <v/>
      </c>
    </row>
    <row r="85" spans="1:16" s="23" customFormat="1" ht="60" customHeight="1" x14ac:dyDescent="0.15">
      <c r="A85" s="24" t="str">
        <f>IF(MAX([1]令和3年度契約状況調査票!E82:E327)&gt;=ROW()-5,ROW()-5,"")</f>
        <v/>
      </c>
      <c r="B85" s="25" t="str">
        <f>IF(A85="","",VLOOKUP(A85,[1]令和3年度契約状況調査票!$E:$AR,5,FALSE))</f>
        <v/>
      </c>
      <c r="C85" s="26" t="str">
        <f>IF(A85="","",VLOOKUP(A85,[1]令和3年度契約状況調査票!$E:$AR,6,FALSE))</f>
        <v/>
      </c>
      <c r="D85" s="27" t="str">
        <f>IF(A85="","",VLOOKUP(A85,[1]令和3年度契約状況調査票!$E:$AR,9,FALSE))</f>
        <v/>
      </c>
      <c r="E85" s="25" t="str">
        <f>IF(A85="","",VLOOKUP(A85,[1]令和3年度契約状況調査票!$E:$AR,10,FALSE))</f>
        <v/>
      </c>
      <c r="F85" s="28" t="str">
        <f>IF(A85="","",VLOOKUP(A85,[1]令和3年度契約状況調査票!$E:$AR,11,FALSE))</f>
        <v/>
      </c>
      <c r="G85" s="29" t="str">
        <f>IF(A85="","",IF(VLOOKUP(A85,[1]令和3年度契約状況調査票!$E:$AR,12,FALSE)="②一般競争入札（総合評価方式）","一般競争入札"&amp;CHAR(10)&amp;"（総合評価方式）","一般競争入札"))</f>
        <v/>
      </c>
      <c r="H85" s="30" t="str">
        <f>IF(A85="","",IF(VLOOKUP(A85,[1]令和3年度契約状況調査票!$E:$AR,14,FALSE)="他官署で調達手続きを実施のため","他官署で調達手続きを実施のため",IF(VLOOKUP(A85,[1]令和3年度契約状況調査票!$E:$AR,21,FALSE)="②同種の他の契約の予定価格を類推されるおそれがあるため公表しない","同種の他の契約の予定価格を類推されるおそれがあるため公表しない",IF(VLOOKUP(A85,[1]令和3年度契約状況調査票!$E:$AR,21,FALSE)="－","－",IF(VLOOKUP(A85,[1]令和3年度契約状況調査票!$E:$AR,7,FALSE)&lt;&gt;"",TEXT(VLOOKUP(A85,[1]令和3年度契約状況調査票!$E:$AR,14,FALSE),"#,##0円")&amp;CHAR(10)&amp;"(A)",VLOOKUP(A85,[1]令和3年度契約状況調査票!$E:$AR,14,FALSE))))))</f>
        <v/>
      </c>
      <c r="I85" s="30" t="str">
        <f>IF(A85="","",VLOOKUP(A85,[1]令和3年度契約状況調査票!$E:$AR,15,FALSE))</f>
        <v/>
      </c>
      <c r="J85" s="31" t="str">
        <f>IF(A85="","",IF(VLOOKUP(A85,[1]令和3年度契約状況調査票!$E:$AR,14,FALSE)="他官署で調達手続きを実施のため","－",IF(VLOOKUP(A85,[1]令和3年度契約状況調査票!$E:$AR,21,FALSE)="②同種の他の契約の予定価格を類推されるおそれがあるため公表しない","－",IF(VLOOKUP(A85,[1]令和3年度契約状況調査票!$E:$AR,21,FALSE)="－","－",IF(VLOOKUP(A85,[1]令和3年度契約状況調査票!$E:$AR,7,FALSE)&lt;&gt;"",TEXT(VLOOKUP(A85,[1]令和3年度契約状況調査票!$E:$AR,17,FALSE),"#.0%")&amp;CHAR(10)&amp;"(B/A×100)",VLOOKUP(A85,[1]令和3年度契約状況調査票!$E:$AR,17,FALSE))))))</f>
        <v/>
      </c>
      <c r="K85" s="32" t="str">
        <f>IF(A85="","",IF(VLOOKUP(A85,[1]令和3年度契約状況調査票!$E:$AR,27,FALSE)="①公益社団法人","公社",IF(VLOOKUP(A85,[1]令和3年度契約状況調査票!$E:$AR,27,FALSE)="②公益財団法人","公財","")))</f>
        <v/>
      </c>
      <c r="L85" s="32" t="str">
        <f>IF(A85="","",VLOOKUP(A85,[1]令和3年度契約状況調査票!$E:$AR,28,FALSE))</f>
        <v/>
      </c>
      <c r="M85" s="33" t="str">
        <f>IF(A85="","",IF(VLOOKUP(A85,[1]令和3年度契約状況調査票!$E:$AR,28,FALSE)="国所管",VLOOKUP(A85,[1]令和3年度契約状況調査票!$E:$AR,22,FALSE),""))</f>
        <v/>
      </c>
      <c r="N85" s="34" t="str">
        <f>IF(A85="","",IF(AND(P85="○",O85="分担契約/単価契約"),"単価契約"&amp;CHAR(10)&amp;"予定調達総額 "&amp;TEXT(VLOOKUP(A85,[1]令和3年度契約状況調査票!$E:$AR,16,FALSE),"#,##0円")&amp;"(B)"&amp;CHAR(10)&amp;"分担契約"&amp;CHAR(10)&amp;VLOOKUP(A85,[1]令和3年度契約状況調査票!$E:$AR,32,FALSE),IF(AND(P85="○",O85="分担契約"),"分担契約"&amp;CHAR(10)&amp;"契約総額 "&amp;TEXT(VLOOKUP(A85,[1]令和3年度契約状況調査票!$E:$AR,16,FALSE),"#,##0円")&amp;"(B)"&amp;CHAR(10)&amp;VLOOKUP(A85,[1]令和3年度契約状況調査票!$E:$AR,32,FALSE),(IF(O85="分担契約/単価契約","単価契約"&amp;CHAR(10)&amp;"予定調達総額 "&amp;TEXT(VLOOKUP(A85,[1]令和3年度契約状況調査票!$E:$AR,16,FALSE),"#,##0円")&amp;CHAR(10)&amp;"分担契約"&amp;CHAR(10)&amp;VLOOKUP(A85,[1]令和3年度契約状況調査票!$E:$AR,32,FALSE),IF(O85="分担契約","分担契約"&amp;CHAR(10)&amp;"契約総額 "&amp;TEXT(VLOOKUP(A85,[1]令和3年度契約状況調査票!$E:$AR,16,FALSE),"#,##0円")&amp;CHAR(10)&amp;VLOOKUP(A85,[1]令和3年度契約状況調査票!$E:$AR,32,FALSE),IF(O85="単価契約","単価契約"&amp;CHAR(10)&amp;"予定調達総額 "&amp;TEXT(VLOOKUP(A85,[1]令和3年度契約状況調査票!$E:$AR,16,FALSE),"#,##0円")&amp;CHAR(10)&amp;VLOOKUP(A85,[1]令和3年度契約状況調査票!$E:$AR,32,FALSE),VLOOKUP(A85,[1]令和3年度契約状況調査票!$E:$AR,32,FALSE))))))))</f>
        <v/>
      </c>
      <c r="O85" s="23" t="str">
        <f>IF(A85="","",VLOOKUP(A85,[1]令和3年度契約状況調査票!$E:$BY,53,FALSE))</f>
        <v/>
      </c>
      <c r="P85" s="23" t="str">
        <f>IF(A85="","",IF(VLOOKUP(A85,[1]令和3年度契約状況調査票!$E:$AR,14,FALSE)="他官署で調達手続きを実施のため","×",IF(VLOOKUP(A85,[1]令和3年度契約状況調査票!$E:$AR,21,FALSE)="②同種の他の契約の予定価格を類推されるおそれがあるため公表しない","×","○")))</f>
        <v/>
      </c>
    </row>
    <row r="86" spans="1:16" ht="60" customHeight="1" x14ac:dyDescent="0.15">
      <c r="A86" s="24" t="str">
        <f>IF(MAX([1]令和3年度契約状況調査票!E83:E328)&gt;=ROW()-5,ROW()-5,"")</f>
        <v/>
      </c>
      <c r="B86" s="25" t="str">
        <f>IF(A86="","",VLOOKUP(A86,[1]令和3年度契約状況調査票!$E:$AR,5,FALSE))</f>
        <v/>
      </c>
      <c r="C86" s="26" t="str">
        <f>IF(A86="","",VLOOKUP(A86,[1]令和3年度契約状況調査票!$E:$AR,6,FALSE))</f>
        <v/>
      </c>
      <c r="D86" s="27" t="str">
        <f>IF(A86="","",VLOOKUP(A86,[1]令和3年度契約状況調査票!$E:$AR,9,FALSE))</f>
        <v/>
      </c>
      <c r="E86" s="25" t="str">
        <f>IF(A86="","",VLOOKUP(A86,[1]令和3年度契約状況調査票!$E:$AR,10,FALSE))</f>
        <v/>
      </c>
      <c r="F86" s="28" t="str">
        <f>IF(A86="","",VLOOKUP(A86,[1]令和3年度契約状況調査票!$E:$AR,11,FALSE))</f>
        <v/>
      </c>
      <c r="G86" s="29" t="str">
        <f>IF(A86="","",IF(VLOOKUP(A86,[1]令和3年度契約状況調査票!$E:$AR,12,FALSE)="②一般競争入札（総合評価方式）","一般競争入札"&amp;CHAR(10)&amp;"（総合評価方式）","一般競争入札"))</f>
        <v/>
      </c>
      <c r="H86" s="30" t="str">
        <f>IF(A86="","",IF(VLOOKUP(A86,[1]令和3年度契約状況調査票!$E:$AR,14,FALSE)="他官署で調達手続きを実施のため","他官署で調達手続きを実施のため",IF(VLOOKUP(A86,[1]令和3年度契約状況調査票!$E:$AR,21,FALSE)="②同種の他の契約の予定価格を類推されるおそれがあるため公表しない","同種の他の契約の予定価格を類推されるおそれがあるため公表しない",IF(VLOOKUP(A86,[1]令和3年度契約状況調査票!$E:$AR,21,FALSE)="－","－",IF(VLOOKUP(A86,[1]令和3年度契約状況調査票!$E:$AR,7,FALSE)&lt;&gt;"",TEXT(VLOOKUP(A86,[1]令和3年度契約状況調査票!$E:$AR,14,FALSE),"#,##0円")&amp;CHAR(10)&amp;"(A)",VLOOKUP(A86,[1]令和3年度契約状況調査票!$E:$AR,14,FALSE))))))</f>
        <v/>
      </c>
      <c r="I86" s="30" t="str">
        <f>IF(A86="","",VLOOKUP(A86,[1]令和3年度契約状況調査票!$E:$AR,15,FALSE))</f>
        <v/>
      </c>
      <c r="J86" s="31" t="str">
        <f>IF(A86="","",IF(VLOOKUP(A86,[1]令和3年度契約状況調査票!$E:$AR,14,FALSE)="他官署で調達手続きを実施のため","－",IF(VLOOKUP(A86,[1]令和3年度契約状況調査票!$E:$AR,21,FALSE)="②同種の他の契約の予定価格を類推されるおそれがあるため公表しない","－",IF(VLOOKUP(A86,[1]令和3年度契約状況調査票!$E:$AR,21,FALSE)="－","－",IF(VLOOKUP(A86,[1]令和3年度契約状況調査票!$E:$AR,7,FALSE)&lt;&gt;"",TEXT(VLOOKUP(A86,[1]令和3年度契約状況調査票!$E:$AR,17,FALSE),"#.0%")&amp;CHAR(10)&amp;"(B/A×100)",VLOOKUP(A86,[1]令和3年度契約状況調査票!$E:$AR,17,FALSE))))))</f>
        <v/>
      </c>
      <c r="K86" s="32" t="str">
        <f>IF(A86="","",IF(VLOOKUP(A86,[1]令和3年度契約状況調査票!$E:$AR,27,FALSE)="①公益社団法人","公社",IF(VLOOKUP(A86,[1]令和3年度契約状況調査票!$E:$AR,27,FALSE)="②公益財団法人","公財","")))</f>
        <v/>
      </c>
      <c r="L86" s="32" t="str">
        <f>IF(A86="","",VLOOKUP(A86,[1]令和3年度契約状況調査票!$E:$AR,28,FALSE))</f>
        <v/>
      </c>
      <c r="M86" s="33" t="str">
        <f>IF(A86="","",IF(VLOOKUP(A86,[1]令和3年度契約状況調査票!$E:$AR,28,FALSE)="国所管",VLOOKUP(A86,[1]令和3年度契約状況調査票!$E:$AR,22,FALSE),""))</f>
        <v/>
      </c>
      <c r="N86" s="34" t="str">
        <f>IF(A86="","",IF(AND(P86="○",O86="分担契約/単価契約"),"単価契約"&amp;CHAR(10)&amp;"予定調達総額 "&amp;TEXT(VLOOKUP(A86,[1]令和3年度契約状況調査票!$E:$AR,16,FALSE),"#,##0円")&amp;"(B)"&amp;CHAR(10)&amp;"分担契約"&amp;CHAR(10)&amp;VLOOKUP(A86,[1]令和3年度契約状況調査票!$E:$AR,32,FALSE),IF(AND(P86="○",O86="分担契約"),"分担契約"&amp;CHAR(10)&amp;"契約総額 "&amp;TEXT(VLOOKUP(A86,[1]令和3年度契約状況調査票!$E:$AR,16,FALSE),"#,##0円")&amp;"(B)"&amp;CHAR(10)&amp;VLOOKUP(A86,[1]令和3年度契約状況調査票!$E:$AR,32,FALSE),(IF(O86="分担契約/単価契約","単価契約"&amp;CHAR(10)&amp;"予定調達総額 "&amp;TEXT(VLOOKUP(A86,[1]令和3年度契約状況調査票!$E:$AR,16,FALSE),"#,##0円")&amp;CHAR(10)&amp;"分担契約"&amp;CHAR(10)&amp;VLOOKUP(A86,[1]令和3年度契約状況調査票!$E:$AR,32,FALSE),IF(O86="分担契約","分担契約"&amp;CHAR(10)&amp;"契約総額 "&amp;TEXT(VLOOKUP(A86,[1]令和3年度契約状況調査票!$E:$AR,16,FALSE),"#,##0円")&amp;CHAR(10)&amp;VLOOKUP(A86,[1]令和3年度契約状況調査票!$E:$AR,32,FALSE),IF(O86="単価契約","単価契約"&amp;CHAR(10)&amp;"予定調達総額 "&amp;TEXT(VLOOKUP(A86,[1]令和3年度契約状況調査票!$E:$AR,16,FALSE),"#,##0円")&amp;CHAR(10)&amp;VLOOKUP(A86,[1]令和3年度契約状況調査票!$E:$AR,32,FALSE),VLOOKUP(A86,[1]令和3年度契約状況調査票!$E:$AR,32,FALSE))))))))</f>
        <v/>
      </c>
      <c r="O86" s="23" t="str">
        <f>IF(A86="","",VLOOKUP(A86,[1]令和3年度契約状況調査票!$E:$BY,53,FALSE))</f>
        <v/>
      </c>
      <c r="P86" s="23" t="str">
        <f>IF(A86="","",IF(VLOOKUP(A86,[1]令和3年度契約状況調査票!$E:$AR,14,FALSE)="他官署で調達手続きを実施のため","×",IF(VLOOKUP(A86,[1]令和3年度契約状況調査票!$E:$AR,21,FALSE)="②同種の他の契約の予定価格を類推されるおそれがあるため公表しない","×","○")))</f>
        <v/>
      </c>
    </row>
    <row r="87" spans="1:16" ht="60" customHeight="1" x14ac:dyDescent="0.15">
      <c r="A87" s="24" t="str">
        <f>IF(MAX([1]令和3年度契約状況調査票!E84:E329)&gt;=ROW()-5,ROW()-5,"")</f>
        <v/>
      </c>
      <c r="B87" s="25" t="str">
        <f>IF(A87="","",VLOOKUP(A87,[1]令和3年度契約状況調査票!$E:$AR,5,FALSE))</f>
        <v/>
      </c>
      <c r="C87" s="26" t="str">
        <f>IF(A87="","",VLOOKUP(A87,[1]令和3年度契約状況調査票!$E:$AR,6,FALSE))</f>
        <v/>
      </c>
      <c r="D87" s="27" t="str">
        <f>IF(A87="","",VLOOKUP(A87,[1]令和3年度契約状況調査票!$E:$AR,9,FALSE))</f>
        <v/>
      </c>
      <c r="E87" s="25" t="str">
        <f>IF(A87="","",VLOOKUP(A87,[1]令和3年度契約状況調査票!$E:$AR,10,FALSE))</f>
        <v/>
      </c>
      <c r="F87" s="28" t="str">
        <f>IF(A87="","",VLOOKUP(A87,[1]令和3年度契約状況調査票!$E:$AR,11,FALSE))</f>
        <v/>
      </c>
      <c r="G87" s="29" t="str">
        <f>IF(A87="","",IF(VLOOKUP(A87,[1]令和3年度契約状況調査票!$E:$AR,12,FALSE)="②一般競争入札（総合評価方式）","一般競争入札"&amp;CHAR(10)&amp;"（総合評価方式）","一般競争入札"))</f>
        <v/>
      </c>
      <c r="H87" s="30" t="str">
        <f>IF(A87="","",IF(VLOOKUP(A87,[1]令和3年度契約状況調査票!$E:$AR,14,FALSE)="他官署で調達手続きを実施のため","他官署で調達手続きを実施のため",IF(VLOOKUP(A87,[1]令和3年度契約状況調査票!$E:$AR,21,FALSE)="②同種の他の契約の予定価格を類推されるおそれがあるため公表しない","同種の他の契約の予定価格を類推されるおそれがあるため公表しない",IF(VLOOKUP(A87,[1]令和3年度契約状況調査票!$E:$AR,21,FALSE)="－","－",IF(VLOOKUP(A87,[1]令和3年度契約状況調査票!$E:$AR,7,FALSE)&lt;&gt;"",TEXT(VLOOKUP(A87,[1]令和3年度契約状況調査票!$E:$AR,14,FALSE),"#,##0円")&amp;CHAR(10)&amp;"(A)",VLOOKUP(A87,[1]令和3年度契約状況調査票!$E:$AR,14,FALSE))))))</f>
        <v/>
      </c>
      <c r="I87" s="30" t="str">
        <f>IF(A87="","",VLOOKUP(A87,[1]令和3年度契約状況調査票!$E:$AR,15,FALSE))</f>
        <v/>
      </c>
      <c r="J87" s="31" t="str">
        <f>IF(A87="","",IF(VLOOKUP(A87,[1]令和3年度契約状況調査票!$E:$AR,14,FALSE)="他官署で調達手続きを実施のため","－",IF(VLOOKUP(A87,[1]令和3年度契約状況調査票!$E:$AR,21,FALSE)="②同種の他の契約の予定価格を類推されるおそれがあるため公表しない","－",IF(VLOOKUP(A87,[1]令和3年度契約状況調査票!$E:$AR,21,FALSE)="－","－",IF(VLOOKUP(A87,[1]令和3年度契約状況調査票!$E:$AR,7,FALSE)&lt;&gt;"",TEXT(VLOOKUP(A87,[1]令和3年度契約状況調査票!$E:$AR,17,FALSE),"#.0%")&amp;CHAR(10)&amp;"(B/A×100)",VLOOKUP(A87,[1]令和3年度契約状況調査票!$E:$AR,17,FALSE))))))</f>
        <v/>
      </c>
      <c r="K87" s="32" t="str">
        <f>IF(A87="","",IF(VLOOKUP(A87,[1]令和3年度契約状況調査票!$E:$AR,27,FALSE)="①公益社団法人","公社",IF(VLOOKUP(A87,[1]令和3年度契約状況調査票!$E:$AR,27,FALSE)="②公益財団法人","公財","")))</f>
        <v/>
      </c>
      <c r="L87" s="32" t="str">
        <f>IF(A87="","",VLOOKUP(A87,[1]令和3年度契約状況調査票!$E:$AR,28,FALSE))</f>
        <v/>
      </c>
      <c r="M87" s="33" t="str">
        <f>IF(A87="","",IF(VLOOKUP(A87,[1]令和3年度契約状況調査票!$E:$AR,28,FALSE)="国所管",VLOOKUP(A87,[1]令和3年度契約状況調査票!$E:$AR,22,FALSE),""))</f>
        <v/>
      </c>
      <c r="N87" s="34" t="str">
        <f>IF(A87="","",IF(AND(P87="○",O87="分担契約/単価契約"),"単価契約"&amp;CHAR(10)&amp;"予定調達総額 "&amp;TEXT(VLOOKUP(A87,[1]令和3年度契約状況調査票!$E:$AR,16,FALSE),"#,##0円")&amp;"(B)"&amp;CHAR(10)&amp;"分担契約"&amp;CHAR(10)&amp;VLOOKUP(A87,[1]令和3年度契約状況調査票!$E:$AR,32,FALSE),IF(AND(P87="○",O87="分担契約"),"分担契約"&amp;CHAR(10)&amp;"契約総額 "&amp;TEXT(VLOOKUP(A87,[1]令和3年度契約状況調査票!$E:$AR,16,FALSE),"#,##0円")&amp;"(B)"&amp;CHAR(10)&amp;VLOOKUP(A87,[1]令和3年度契約状況調査票!$E:$AR,32,FALSE),(IF(O87="分担契約/単価契約","単価契約"&amp;CHAR(10)&amp;"予定調達総額 "&amp;TEXT(VLOOKUP(A87,[1]令和3年度契約状況調査票!$E:$AR,16,FALSE),"#,##0円")&amp;CHAR(10)&amp;"分担契約"&amp;CHAR(10)&amp;VLOOKUP(A87,[1]令和3年度契約状況調査票!$E:$AR,32,FALSE),IF(O87="分担契約","分担契約"&amp;CHAR(10)&amp;"契約総額 "&amp;TEXT(VLOOKUP(A87,[1]令和3年度契約状況調査票!$E:$AR,16,FALSE),"#,##0円")&amp;CHAR(10)&amp;VLOOKUP(A87,[1]令和3年度契約状況調査票!$E:$AR,32,FALSE),IF(O87="単価契約","単価契約"&amp;CHAR(10)&amp;"予定調達総額 "&amp;TEXT(VLOOKUP(A87,[1]令和3年度契約状況調査票!$E:$AR,16,FALSE),"#,##0円")&amp;CHAR(10)&amp;VLOOKUP(A87,[1]令和3年度契約状況調査票!$E:$AR,32,FALSE),VLOOKUP(A87,[1]令和3年度契約状況調査票!$E:$AR,32,FALSE))))))))</f>
        <v/>
      </c>
      <c r="O87" s="23" t="str">
        <f>IF(A87="","",VLOOKUP(A87,[1]令和3年度契約状況調査票!$E:$BY,53,FALSE))</f>
        <v/>
      </c>
      <c r="P87" s="23" t="str">
        <f>IF(A87="","",IF(VLOOKUP(A87,[1]令和3年度契約状況調査票!$E:$AR,14,FALSE)="他官署で調達手続きを実施のため","×",IF(VLOOKUP(A87,[1]令和3年度契約状況調査票!$E:$AR,21,FALSE)="②同種の他の契約の予定価格を類推されるおそれがあるため公表しない","×","○")))</f>
        <v/>
      </c>
    </row>
    <row r="88" spans="1:16" ht="60" customHeight="1" x14ac:dyDescent="0.15">
      <c r="A88" s="24" t="str">
        <f>IF(MAX([1]令和3年度契約状況調査票!E85:E330)&gt;=ROW()-5,ROW()-5,"")</f>
        <v/>
      </c>
      <c r="B88" s="25" t="str">
        <f>IF(A88="","",VLOOKUP(A88,[1]令和3年度契約状況調査票!$E:$AR,5,FALSE))</f>
        <v/>
      </c>
      <c r="C88" s="26" t="str">
        <f>IF(A88="","",VLOOKUP(A88,[1]令和3年度契約状況調査票!$E:$AR,6,FALSE))</f>
        <v/>
      </c>
      <c r="D88" s="27" t="str">
        <f>IF(A88="","",VLOOKUP(A88,[1]令和3年度契約状況調査票!$E:$AR,9,FALSE))</f>
        <v/>
      </c>
      <c r="E88" s="25" t="str">
        <f>IF(A88="","",VLOOKUP(A88,[1]令和3年度契約状況調査票!$E:$AR,10,FALSE))</f>
        <v/>
      </c>
      <c r="F88" s="28" t="str">
        <f>IF(A88="","",VLOOKUP(A88,[1]令和3年度契約状況調査票!$E:$AR,11,FALSE))</f>
        <v/>
      </c>
      <c r="G88" s="29" t="str">
        <f>IF(A88="","",IF(VLOOKUP(A88,[1]令和3年度契約状況調査票!$E:$AR,12,FALSE)="②一般競争入札（総合評価方式）","一般競争入札"&amp;CHAR(10)&amp;"（総合評価方式）","一般競争入札"))</f>
        <v/>
      </c>
      <c r="H88" s="30" t="str">
        <f>IF(A88="","",IF(VLOOKUP(A88,[1]令和3年度契約状況調査票!$E:$AR,14,FALSE)="他官署で調達手続きを実施のため","他官署で調達手続きを実施のため",IF(VLOOKUP(A88,[1]令和3年度契約状況調査票!$E:$AR,21,FALSE)="②同種の他の契約の予定価格を類推されるおそれがあるため公表しない","同種の他の契約の予定価格を類推されるおそれがあるため公表しない",IF(VLOOKUP(A88,[1]令和3年度契約状況調査票!$E:$AR,21,FALSE)="－","－",IF(VLOOKUP(A88,[1]令和3年度契約状況調査票!$E:$AR,7,FALSE)&lt;&gt;"",TEXT(VLOOKUP(A88,[1]令和3年度契約状況調査票!$E:$AR,14,FALSE),"#,##0円")&amp;CHAR(10)&amp;"(A)",VLOOKUP(A88,[1]令和3年度契約状況調査票!$E:$AR,14,FALSE))))))</f>
        <v/>
      </c>
      <c r="I88" s="30" t="str">
        <f>IF(A88="","",VLOOKUP(A88,[1]令和3年度契約状況調査票!$E:$AR,15,FALSE))</f>
        <v/>
      </c>
      <c r="J88" s="31" t="str">
        <f>IF(A88="","",IF(VLOOKUP(A88,[1]令和3年度契約状況調査票!$E:$AR,14,FALSE)="他官署で調達手続きを実施のため","－",IF(VLOOKUP(A88,[1]令和3年度契約状況調査票!$E:$AR,21,FALSE)="②同種の他の契約の予定価格を類推されるおそれがあるため公表しない","－",IF(VLOOKUP(A88,[1]令和3年度契約状況調査票!$E:$AR,21,FALSE)="－","－",IF(VLOOKUP(A88,[1]令和3年度契約状況調査票!$E:$AR,7,FALSE)&lt;&gt;"",TEXT(VLOOKUP(A88,[1]令和3年度契約状況調査票!$E:$AR,17,FALSE),"#.0%")&amp;CHAR(10)&amp;"(B/A×100)",VLOOKUP(A88,[1]令和3年度契約状況調査票!$E:$AR,17,FALSE))))))</f>
        <v/>
      </c>
      <c r="K88" s="32" t="str">
        <f>IF(A88="","",IF(VLOOKUP(A88,[1]令和3年度契約状況調査票!$E:$AR,27,FALSE)="①公益社団法人","公社",IF(VLOOKUP(A88,[1]令和3年度契約状況調査票!$E:$AR,27,FALSE)="②公益財団法人","公財","")))</f>
        <v/>
      </c>
      <c r="L88" s="32" t="str">
        <f>IF(A88="","",VLOOKUP(A88,[1]令和3年度契約状況調査票!$E:$AR,28,FALSE))</f>
        <v/>
      </c>
      <c r="M88" s="33" t="str">
        <f>IF(A88="","",IF(VLOOKUP(A88,[1]令和3年度契約状況調査票!$E:$AR,28,FALSE)="国所管",VLOOKUP(A88,[1]令和3年度契約状況調査票!$E:$AR,22,FALSE),""))</f>
        <v/>
      </c>
      <c r="N88" s="34" t="str">
        <f>IF(A88="","",IF(AND(P88="○",O88="分担契約/単価契約"),"単価契約"&amp;CHAR(10)&amp;"予定調達総額 "&amp;TEXT(VLOOKUP(A88,[1]令和3年度契約状況調査票!$E:$AR,16,FALSE),"#,##0円")&amp;"(B)"&amp;CHAR(10)&amp;"分担契約"&amp;CHAR(10)&amp;VLOOKUP(A88,[1]令和3年度契約状況調査票!$E:$AR,32,FALSE),IF(AND(P88="○",O88="分担契約"),"分担契約"&amp;CHAR(10)&amp;"契約総額 "&amp;TEXT(VLOOKUP(A88,[1]令和3年度契約状況調査票!$E:$AR,16,FALSE),"#,##0円")&amp;"(B)"&amp;CHAR(10)&amp;VLOOKUP(A88,[1]令和3年度契約状況調査票!$E:$AR,32,FALSE),(IF(O88="分担契約/単価契約","単価契約"&amp;CHAR(10)&amp;"予定調達総額 "&amp;TEXT(VLOOKUP(A88,[1]令和3年度契約状況調査票!$E:$AR,16,FALSE),"#,##0円")&amp;CHAR(10)&amp;"分担契約"&amp;CHAR(10)&amp;VLOOKUP(A88,[1]令和3年度契約状況調査票!$E:$AR,32,FALSE),IF(O88="分担契約","分担契約"&amp;CHAR(10)&amp;"契約総額 "&amp;TEXT(VLOOKUP(A88,[1]令和3年度契約状況調査票!$E:$AR,16,FALSE),"#,##0円")&amp;CHAR(10)&amp;VLOOKUP(A88,[1]令和3年度契約状況調査票!$E:$AR,32,FALSE),IF(O88="単価契約","単価契約"&amp;CHAR(10)&amp;"予定調達総額 "&amp;TEXT(VLOOKUP(A88,[1]令和3年度契約状況調査票!$E:$AR,16,FALSE),"#,##0円")&amp;CHAR(10)&amp;VLOOKUP(A88,[1]令和3年度契約状況調査票!$E:$AR,32,FALSE),VLOOKUP(A88,[1]令和3年度契約状況調査票!$E:$AR,32,FALSE))))))))</f>
        <v/>
      </c>
      <c r="O88" s="23" t="str">
        <f>IF(A88="","",VLOOKUP(A88,[1]令和3年度契約状況調査票!$E:$BY,53,FALSE))</f>
        <v/>
      </c>
      <c r="P88" s="23" t="str">
        <f>IF(A88="","",IF(VLOOKUP(A88,[1]令和3年度契約状況調査票!$E:$AR,14,FALSE)="他官署で調達手続きを実施のため","×",IF(VLOOKUP(A88,[1]令和3年度契約状況調査票!$E:$AR,21,FALSE)="②同種の他の契約の予定価格を類推されるおそれがあるため公表しない","×","○")))</f>
        <v/>
      </c>
    </row>
    <row r="89" spans="1:16" ht="60" customHeight="1" x14ac:dyDescent="0.15">
      <c r="A89" s="24" t="str">
        <f>IF(MAX([1]令和3年度契約状況調査票!E86:E331)&gt;=ROW()-5,ROW()-5,"")</f>
        <v/>
      </c>
      <c r="B89" s="25" t="str">
        <f>IF(A89="","",VLOOKUP(A89,[1]令和3年度契約状況調査票!$E:$AR,5,FALSE))</f>
        <v/>
      </c>
      <c r="C89" s="26" t="str">
        <f>IF(A89="","",VLOOKUP(A89,[1]令和3年度契約状況調査票!$E:$AR,6,FALSE))</f>
        <v/>
      </c>
      <c r="D89" s="27" t="str">
        <f>IF(A89="","",VLOOKUP(A89,[1]令和3年度契約状況調査票!$E:$AR,9,FALSE))</f>
        <v/>
      </c>
      <c r="E89" s="25" t="str">
        <f>IF(A89="","",VLOOKUP(A89,[1]令和3年度契約状況調査票!$E:$AR,10,FALSE))</f>
        <v/>
      </c>
      <c r="F89" s="28" t="str">
        <f>IF(A89="","",VLOOKUP(A89,[1]令和3年度契約状況調査票!$E:$AR,11,FALSE))</f>
        <v/>
      </c>
      <c r="G89" s="29" t="str">
        <f>IF(A89="","",IF(VLOOKUP(A89,[1]令和3年度契約状況調査票!$E:$AR,12,FALSE)="②一般競争入札（総合評価方式）","一般競争入札"&amp;CHAR(10)&amp;"（総合評価方式）","一般競争入札"))</f>
        <v/>
      </c>
      <c r="H89" s="30" t="str">
        <f>IF(A89="","",IF(VLOOKUP(A89,[1]令和3年度契約状況調査票!$E:$AR,14,FALSE)="他官署で調達手続きを実施のため","他官署で調達手続きを実施のため",IF(VLOOKUP(A89,[1]令和3年度契約状況調査票!$E:$AR,21,FALSE)="②同種の他の契約の予定価格を類推されるおそれがあるため公表しない","同種の他の契約の予定価格を類推されるおそれがあるため公表しない",IF(VLOOKUP(A89,[1]令和3年度契約状況調査票!$E:$AR,21,FALSE)="－","－",IF(VLOOKUP(A89,[1]令和3年度契約状況調査票!$E:$AR,7,FALSE)&lt;&gt;"",TEXT(VLOOKUP(A89,[1]令和3年度契約状況調査票!$E:$AR,14,FALSE),"#,##0円")&amp;CHAR(10)&amp;"(A)",VLOOKUP(A89,[1]令和3年度契約状況調査票!$E:$AR,14,FALSE))))))</f>
        <v/>
      </c>
      <c r="I89" s="30" t="str">
        <f>IF(A89="","",VLOOKUP(A89,[1]令和3年度契約状況調査票!$E:$AR,15,FALSE))</f>
        <v/>
      </c>
      <c r="J89" s="31" t="str">
        <f>IF(A89="","",IF(VLOOKUP(A89,[1]令和3年度契約状況調査票!$E:$AR,14,FALSE)="他官署で調達手続きを実施のため","－",IF(VLOOKUP(A89,[1]令和3年度契約状況調査票!$E:$AR,21,FALSE)="②同種の他の契約の予定価格を類推されるおそれがあるため公表しない","－",IF(VLOOKUP(A89,[1]令和3年度契約状況調査票!$E:$AR,21,FALSE)="－","－",IF(VLOOKUP(A89,[1]令和3年度契約状況調査票!$E:$AR,7,FALSE)&lt;&gt;"",TEXT(VLOOKUP(A89,[1]令和3年度契約状況調査票!$E:$AR,17,FALSE),"#.0%")&amp;CHAR(10)&amp;"(B/A×100)",VLOOKUP(A89,[1]令和3年度契約状況調査票!$E:$AR,17,FALSE))))))</f>
        <v/>
      </c>
      <c r="K89" s="32" t="str">
        <f>IF(A89="","",IF(VLOOKUP(A89,[1]令和3年度契約状況調査票!$E:$AR,27,FALSE)="①公益社団法人","公社",IF(VLOOKUP(A89,[1]令和3年度契約状況調査票!$E:$AR,27,FALSE)="②公益財団法人","公財","")))</f>
        <v/>
      </c>
      <c r="L89" s="32" t="str">
        <f>IF(A89="","",VLOOKUP(A89,[1]令和3年度契約状況調査票!$E:$AR,28,FALSE))</f>
        <v/>
      </c>
      <c r="M89" s="33" t="str">
        <f>IF(A89="","",IF(VLOOKUP(A89,[1]令和3年度契約状況調査票!$E:$AR,28,FALSE)="国所管",VLOOKUP(A89,[1]令和3年度契約状況調査票!$E:$AR,22,FALSE),""))</f>
        <v/>
      </c>
      <c r="N89" s="34" t="str">
        <f>IF(A89="","",IF(AND(P89="○",O89="分担契約/単価契約"),"単価契約"&amp;CHAR(10)&amp;"予定調達総額 "&amp;TEXT(VLOOKUP(A89,[1]令和3年度契約状況調査票!$E:$AR,16,FALSE),"#,##0円")&amp;"(B)"&amp;CHAR(10)&amp;"分担契約"&amp;CHAR(10)&amp;VLOOKUP(A89,[1]令和3年度契約状況調査票!$E:$AR,32,FALSE),IF(AND(P89="○",O89="分担契約"),"分担契約"&amp;CHAR(10)&amp;"契約総額 "&amp;TEXT(VLOOKUP(A89,[1]令和3年度契約状況調査票!$E:$AR,16,FALSE),"#,##0円")&amp;"(B)"&amp;CHAR(10)&amp;VLOOKUP(A89,[1]令和3年度契約状況調査票!$E:$AR,32,FALSE),(IF(O89="分担契約/単価契約","単価契約"&amp;CHAR(10)&amp;"予定調達総額 "&amp;TEXT(VLOOKUP(A89,[1]令和3年度契約状況調査票!$E:$AR,16,FALSE),"#,##0円")&amp;CHAR(10)&amp;"分担契約"&amp;CHAR(10)&amp;VLOOKUP(A89,[1]令和3年度契約状況調査票!$E:$AR,32,FALSE),IF(O89="分担契約","分担契約"&amp;CHAR(10)&amp;"契約総額 "&amp;TEXT(VLOOKUP(A89,[1]令和3年度契約状況調査票!$E:$AR,16,FALSE),"#,##0円")&amp;CHAR(10)&amp;VLOOKUP(A89,[1]令和3年度契約状況調査票!$E:$AR,32,FALSE),IF(O89="単価契約","単価契約"&amp;CHAR(10)&amp;"予定調達総額 "&amp;TEXT(VLOOKUP(A89,[1]令和3年度契約状況調査票!$E:$AR,16,FALSE),"#,##0円")&amp;CHAR(10)&amp;VLOOKUP(A89,[1]令和3年度契約状況調査票!$E:$AR,32,FALSE),VLOOKUP(A89,[1]令和3年度契約状況調査票!$E:$AR,32,FALSE))))))))</f>
        <v/>
      </c>
      <c r="O89" s="23" t="str">
        <f>IF(A89="","",VLOOKUP(A89,[1]令和3年度契約状況調査票!$E:$BY,53,FALSE))</f>
        <v/>
      </c>
      <c r="P89" s="23" t="str">
        <f>IF(A89="","",IF(VLOOKUP(A89,[1]令和3年度契約状況調査票!$E:$AR,14,FALSE)="他官署で調達手続きを実施のため","×",IF(VLOOKUP(A89,[1]令和3年度契約状況調査票!$E:$AR,21,FALSE)="②同種の他の契約の予定価格を類推されるおそれがあるため公表しない","×","○")))</f>
        <v/>
      </c>
    </row>
    <row r="90" spans="1:16" ht="60" customHeight="1" x14ac:dyDescent="0.15">
      <c r="A90" s="24" t="str">
        <f>IF(MAX([1]令和3年度契約状況調査票!E87:E332)&gt;=ROW()-5,ROW()-5,"")</f>
        <v/>
      </c>
      <c r="B90" s="25" t="str">
        <f>IF(A90="","",VLOOKUP(A90,[1]令和3年度契約状況調査票!$E:$AR,5,FALSE))</f>
        <v/>
      </c>
      <c r="C90" s="26" t="str">
        <f>IF(A90="","",VLOOKUP(A90,[1]令和3年度契約状況調査票!$E:$AR,6,FALSE))</f>
        <v/>
      </c>
      <c r="D90" s="27" t="str">
        <f>IF(A90="","",VLOOKUP(A90,[1]令和3年度契約状況調査票!$E:$AR,9,FALSE))</f>
        <v/>
      </c>
      <c r="E90" s="25" t="str">
        <f>IF(A90="","",VLOOKUP(A90,[1]令和3年度契約状況調査票!$E:$AR,10,FALSE))</f>
        <v/>
      </c>
      <c r="F90" s="28" t="str">
        <f>IF(A90="","",VLOOKUP(A90,[1]令和3年度契約状況調査票!$E:$AR,11,FALSE))</f>
        <v/>
      </c>
      <c r="G90" s="29" t="str">
        <f>IF(A90="","",IF(VLOOKUP(A90,[1]令和3年度契約状況調査票!$E:$AR,12,FALSE)="②一般競争入札（総合評価方式）","一般競争入札"&amp;CHAR(10)&amp;"（総合評価方式）","一般競争入札"))</f>
        <v/>
      </c>
      <c r="H90" s="30" t="str">
        <f>IF(A90="","",IF(VLOOKUP(A90,[1]令和3年度契約状況調査票!$E:$AR,14,FALSE)="他官署で調達手続きを実施のため","他官署で調達手続きを実施のため",IF(VLOOKUP(A90,[1]令和3年度契約状況調査票!$E:$AR,21,FALSE)="②同種の他の契約の予定価格を類推されるおそれがあるため公表しない","同種の他の契約の予定価格を類推されるおそれがあるため公表しない",IF(VLOOKUP(A90,[1]令和3年度契約状況調査票!$E:$AR,21,FALSE)="－","－",IF(VLOOKUP(A90,[1]令和3年度契約状況調査票!$E:$AR,7,FALSE)&lt;&gt;"",TEXT(VLOOKUP(A90,[1]令和3年度契約状況調査票!$E:$AR,14,FALSE),"#,##0円")&amp;CHAR(10)&amp;"(A)",VLOOKUP(A90,[1]令和3年度契約状況調査票!$E:$AR,14,FALSE))))))</f>
        <v/>
      </c>
      <c r="I90" s="30" t="str">
        <f>IF(A90="","",VLOOKUP(A90,[1]令和3年度契約状況調査票!$E:$AR,15,FALSE))</f>
        <v/>
      </c>
      <c r="J90" s="31" t="str">
        <f>IF(A90="","",IF(VLOOKUP(A90,[1]令和3年度契約状況調査票!$E:$AR,14,FALSE)="他官署で調達手続きを実施のため","－",IF(VLOOKUP(A90,[1]令和3年度契約状況調査票!$E:$AR,21,FALSE)="②同種の他の契約の予定価格を類推されるおそれがあるため公表しない","－",IF(VLOOKUP(A90,[1]令和3年度契約状況調査票!$E:$AR,21,FALSE)="－","－",IF(VLOOKUP(A90,[1]令和3年度契約状況調査票!$E:$AR,7,FALSE)&lt;&gt;"",TEXT(VLOOKUP(A90,[1]令和3年度契約状況調査票!$E:$AR,17,FALSE),"#.0%")&amp;CHAR(10)&amp;"(B/A×100)",VLOOKUP(A90,[1]令和3年度契約状況調査票!$E:$AR,17,FALSE))))))</f>
        <v/>
      </c>
      <c r="K90" s="32" t="str">
        <f>IF(A90="","",IF(VLOOKUP(A90,[1]令和3年度契約状況調査票!$E:$AR,27,FALSE)="①公益社団法人","公社",IF(VLOOKUP(A90,[1]令和3年度契約状況調査票!$E:$AR,27,FALSE)="②公益財団法人","公財","")))</f>
        <v/>
      </c>
      <c r="L90" s="32" t="str">
        <f>IF(A90="","",VLOOKUP(A90,[1]令和3年度契約状況調査票!$E:$AR,28,FALSE))</f>
        <v/>
      </c>
      <c r="M90" s="33" t="str">
        <f>IF(A90="","",IF(VLOOKUP(A90,[1]令和3年度契約状況調査票!$E:$AR,28,FALSE)="国所管",VLOOKUP(A90,[1]令和3年度契約状況調査票!$E:$AR,22,FALSE),""))</f>
        <v/>
      </c>
      <c r="N90" s="34" t="str">
        <f>IF(A90="","",IF(AND(P90="○",O90="分担契約/単価契約"),"単価契約"&amp;CHAR(10)&amp;"予定調達総額 "&amp;TEXT(VLOOKUP(A90,[1]令和3年度契約状況調査票!$E:$AR,16,FALSE),"#,##0円")&amp;"(B)"&amp;CHAR(10)&amp;"分担契約"&amp;CHAR(10)&amp;VLOOKUP(A90,[1]令和3年度契約状況調査票!$E:$AR,32,FALSE),IF(AND(P90="○",O90="分担契約"),"分担契約"&amp;CHAR(10)&amp;"契約総額 "&amp;TEXT(VLOOKUP(A90,[1]令和3年度契約状況調査票!$E:$AR,16,FALSE),"#,##0円")&amp;"(B)"&amp;CHAR(10)&amp;VLOOKUP(A90,[1]令和3年度契約状況調査票!$E:$AR,32,FALSE),(IF(O90="分担契約/単価契約","単価契約"&amp;CHAR(10)&amp;"予定調達総額 "&amp;TEXT(VLOOKUP(A90,[1]令和3年度契約状況調査票!$E:$AR,16,FALSE),"#,##0円")&amp;CHAR(10)&amp;"分担契約"&amp;CHAR(10)&amp;VLOOKUP(A90,[1]令和3年度契約状況調査票!$E:$AR,32,FALSE),IF(O90="分担契約","分担契約"&amp;CHAR(10)&amp;"契約総額 "&amp;TEXT(VLOOKUP(A90,[1]令和3年度契約状況調査票!$E:$AR,16,FALSE),"#,##0円")&amp;CHAR(10)&amp;VLOOKUP(A90,[1]令和3年度契約状況調査票!$E:$AR,32,FALSE),IF(O90="単価契約","単価契約"&amp;CHAR(10)&amp;"予定調達総額 "&amp;TEXT(VLOOKUP(A90,[1]令和3年度契約状況調査票!$E:$AR,16,FALSE),"#,##0円")&amp;CHAR(10)&amp;VLOOKUP(A90,[1]令和3年度契約状況調査票!$E:$AR,32,FALSE),VLOOKUP(A90,[1]令和3年度契約状況調査票!$E:$AR,32,FALSE))))))))</f>
        <v/>
      </c>
      <c r="O90" s="23" t="str">
        <f>IF(A90="","",VLOOKUP(A90,[1]令和3年度契約状況調査票!$E:$BY,53,FALSE))</f>
        <v/>
      </c>
      <c r="P90" s="23" t="str">
        <f>IF(A90="","",IF(VLOOKUP(A90,[1]令和3年度契約状況調査票!$E:$AR,14,FALSE)="他官署で調達手続きを実施のため","×",IF(VLOOKUP(A90,[1]令和3年度契約状況調査票!$E:$AR,21,FALSE)="②同種の他の契約の予定価格を類推されるおそれがあるため公表しない","×","○")))</f>
        <v/>
      </c>
    </row>
    <row r="91" spans="1:16" ht="60" customHeight="1" x14ac:dyDescent="0.15">
      <c r="A91" s="24" t="str">
        <f>IF(MAX([1]令和3年度契約状況調査票!E88:E333)&gt;=ROW()-5,ROW()-5,"")</f>
        <v/>
      </c>
      <c r="B91" s="25" t="str">
        <f>IF(A91="","",VLOOKUP(A91,[1]令和3年度契約状況調査票!$E:$AR,5,FALSE))</f>
        <v/>
      </c>
      <c r="C91" s="26" t="str">
        <f>IF(A91="","",VLOOKUP(A91,[1]令和3年度契約状況調査票!$E:$AR,6,FALSE))</f>
        <v/>
      </c>
      <c r="D91" s="27" t="str">
        <f>IF(A91="","",VLOOKUP(A91,[1]令和3年度契約状況調査票!$E:$AR,9,FALSE))</f>
        <v/>
      </c>
      <c r="E91" s="25" t="str">
        <f>IF(A91="","",VLOOKUP(A91,[1]令和3年度契約状況調査票!$E:$AR,10,FALSE))</f>
        <v/>
      </c>
      <c r="F91" s="28" t="str">
        <f>IF(A91="","",VLOOKUP(A91,[1]令和3年度契約状況調査票!$E:$AR,11,FALSE))</f>
        <v/>
      </c>
      <c r="G91" s="29" t="str">
        <f>IF(A91="","",IF(VLOOKUP(A91,[1]令和3年度契約状況調査票!$E:$AR,12,FALSE)="②一般競争入札（総合評価方式）","一般競争入札"&amp;CHAR(10)&amp;"（総合評価方式）","一般競争入札"))</f>
        <v/>
      </c>
      <c r="H91" s="30" t="str">
        <f>IF(A91="","",IF(VLOOKUP(A91,[1]令和3年度契約状況調査票!$E:$AR,14,FALSE)="他官署で調達手続きを実施のため","他官署で調達手続きを実施のため",IF(VLOOKUP(A91,[1]令和3年度契約状況調査票!$E:$AR,21,FALSE)="②同種の他の契約の予定価格を類推されるおそれがあるため公表しない","同種の他の契約の予定価格を類推されるおそれがあるため公表しない",IF(VLOOKUP(A91,[1]令和3年度契約状況調査票!$E:$AR,21,FALSE)="－","－",IF(VLOOKUP(A91,[1]令和3年度契約状況調査票!$E:$AR,7,FALSE)&lt;&gt;"",TEXT(VLOOKUP(A91,[1]令和3年度契約状況調査票!$E:$AR,14,FALSE),"#,##0円")&amp;CHAR(10)&amp;"(A)",VLOOKUP(A91,[1]令和3年度契約状況調査票!$E:$AR,14,FALSE))))))</f>
        <v/>
      </c>
      <c r="I91" s="30" t="str">
        <f>IF(A91="","",VLOOKUP(A91,[1]令和3年度契約状況調査票!$E:$AR,15,FALSE))</f>
        <v/>
      </c>
      <c r="J91" s="31" t="str">
        <f>IF(A91="","",IF(VLOOKUP(A91,[1]令和3年度契約状況調査票!$E:$AR,14,FALSE)="他官署で調達手続きを実施のため","－",IF(VLOOKUP(A91,[1]令和3年度契約状況調査票!$E:$AR,21,FALSE)="②同種の他の契約の予定価格を類推されるおそれがあるため公表しない","－",IF(VLOOKUP(A91,[1]令和3年度契約状況調査票!$E:$AR,21,FALSE)="－","－",IF(VLOOKUP(A91,[1]令和3年度契約状況調査票!$E:$AR,7,FALSE)&lt;&gt;"",TEXT(VLOOKUP(A91,[1]令和3年度契約状況調査票!$E:$AR,17,FALSE),"#.0%")&amp;CHAR(10)&amp;"(B/A×100)",VLOOKUP(A91,[1]令和3年度契約状況調査票!$E:$AR,17,FALSE))))))</f>
        <v/>
      </c>
      <c r="K91" s="32" t="str">
        <f>IF(A91="","",IF(VLOOKUP(A91,[1]令和3年度契約状況調査票!$E:$AR,27,FALSE)="①公益社団法人","公社",IF(VLOOKUP(A91,[1]令和3年度契約状況調査票!$E:$AR,27,FALSE)="②公益財団法人","公財","")))</f>
        <v/>
      </c>
      <c r="L91" s="32" t="str">
        <f>IF(A91="","",VLOOKUP(A91,[1]令和3年度契約状況調査票!$E:$AR,28,FALSE))</f>
        <v/>
      </c>
      <c r="M91" s="33" t="str">
        <f>IF(A91="","",IF(VLOOKUP(A91,[1]令和3年度契約状況調査票!$E:$AR,28,FALSE)="国所管",VLOOKUP(A91,[1]令和3年度契約状況調査票!$E:$AR,22,FALSE),""))</f>
        <v/>
      </c>
      <c r="N91" s="34" t="str">
        <f>IF(A91="","",IF(AND(P91="○",O91="分担契約/単価契約"),"単価契約"&amp;CHAR(10)&amp;"予定調達総額 "&amp;TEXT(VLOOKUP(A91,[1]令和3年度契約状況調査票!$E:$AR,16,FALSE),"#,##0円")&amp;"(B)"&amp;CHAR(10)&amp;"分担契約"&amp;CHAR(10)&amp;VLOOKUP(A91,[1]令和3年度契約状況調査票!$E:$AR,32,FALSE),IF(AND(P91="○",O91="分担契約"),"分担契約"&amp;CHAR(10)&amp;"契約総額 "&amp;TEXT(VLOOKUP(A91,[1]令和3年度契約状況調査票!$E:$AR,16,FALSE),"#,##0円")&amp;"(B)"&amp;CHAR(10)&amp;VLOOKUP(A91,[1]令和3年度契約状況調査票!$E:$AR,32,FALSE),(IF(O91="分担契約/単価契約","単価契約"&amp;CHAR(10)&amp;"予定調達総額 "&amp;TEXT(VLOOKUP(A91,[1]令和3年度契約状況調査票!$E:$AR,16,FALSE),"#,##0円")&amp;CHAR(10)&amp;"分担契約"&amp;CHAR(10)&amp;VLOOKUP(A91,[1]令和3年度契約状況調査票!$E:$AR,32,FALSE),IF(O91="分担契約","分担契約"&amp;CHAR(10)&amp;"契約総額 "&amp;TEXT(VLOOKUP(A91,[1]令和3年度契約状況調査票!$E:$AR,16,FALSE),"#,##0円")&amp;CHAR(10)&amp;VLOOKUP(A91,[1]令和3年度契約状況調査票!$E:$AR,32,FALSE),IF(O91="単価契約","単価契約"&amp;CHAR(10)&amp;"予定調達総額 "&amp;TEXT(VLOOKUP(A91,[1]令和3年度契約状況調査票!$E:$AR,16,FALSE),"#,##0円")&amp;CHAR(10)&amp;VLOOKUP(A91,[1]令和3年度契約状況調査票!$E:$AR,32,FALSE),VLOOKUP(A91,[1]令和3年度契約状況調査票!$E:$AR,32,FALSE))))))))</f>
        <v/>
      </c>
      <c r="O91" s="23" t="str">
        <f>IF(A91="","",VLOOKUP(A91,[1]令和3年度契約状況調査票!$E:$BY,53,FALSE))</f>
        <v/>
      </c>
      <c r="P91" s="23" t="str">
        <f>IF(A91="","",IF(VLOOKUP(A91,[1]令和3年度契約状況調査票!$E:$AR,14,FALSE)="他官署で調達手続きを実施のため","×",IF(VLOOKUP(A91,[1]令和3年度契約状況調査票!$E:$AR,21,FALSE)="②同種の他の契約の予定価格を類推されるおそれがあるため公表しない","×","○")))</f>
        <v/>
      </c>
    </row>
    <row r="92" spans="1:16" ht="60" customHeight="1" x14ac:dyDescent="0.15">
      <c r="A92" s="24" t="str">
        <f>IF(MAX([1]令和3年度契約状況調査票!E89:E334)&gt;=ROW()-5,ROW()-5,"")</f>
        <v/>
      </c>
      <c r="B92" s="25" t="str">
        <f>IF(A92="","",VLOOKUP(A92,[1]令和3年度契約状況調査票!$E:$AR,5,FALSE))</f>
        <v/>
      </c>
      <c r="C92" s="26" t="str">
        <f>IF(A92="","",VLOOKUP(A92,[1]令和3年度契約状況調査票!$E:$AR,6,FALSE))</f>
        <v/>
      </c>
      <c r="D92" s="27" t="str">
        <f>IF(A92="","",VLOOKUP(A92,[1]令和3年度契約状況調査票!$E:$AR,9,FALSE))</f>
        <v/>
      </c>
      <c r="E92" s="25" t="str">
        <f>IF(A92="","",VLOOKUP(A92,[1]令和3年度契約状況調査票!$E:$AR,10,FALSE))</f>
        <v/>
      </c>
      <c r="F92" s="28" t="str">
        <f>IF(A92="","",VLOOKUP(A92,[1]令和3年度契約状況調査票!$E:$AR,11,FALSE))</f>
        <v/>
      </c>
      <c r="G92" s="29" t="str">
        <f>IF(A92="","",IF(VLOOKUP(A92,[1]令和3年度契約状況調査票!$E:$AR,12,FALSE)="②一般競争入札（総合評価方式）","一般競争入札"&amp;CHAR(10)&amp;"（総合評価方式）","一般競争入札"))</f>
        <v/>
      </c>
      <c r="H92" s="30" t="str">
        <f>IF(A92="","",IF(VLOOKUP(A92,[1]令和3年度契約状況調査票!$E:$AR,14,FALSE)="他官署で調達手続きを実施のため","他官署で調達手続きを実施のため",IF(VLOOKUP(A92,[1]令和3年度契約状況調査票!$E:$AR,21,FALSE)="②同種の他の契約の予定価格を類推されるおそれがあるため公表しない","同種の他の契約の予定価格を類推されるおそれがあるため公表しない",IF(VLOOKUP(A92,[1]令和3年度契約状況調査票!$E:$AR,21,FALSE)="－","－",IF(VLOOKUP(A92,[1]令和3年度契約状況調査票!$E:$AR,7,FALSE)&lt;&gt;"",TEXT(VLOOKUP(A92,[1]令和3年度契約状況調査票!$E:$AR,14,FALSE),"#,##0円")&amp;CHAR(10)&amp;"(A)",VLOOKUP(A92,[1]令和3年度契約状況調査票!$E:$AR,14,FALSE))))))</f>
        <v/>
      </c>
      <c r="I92" s="30" t="str">
        <f>IF(A92="","",VLOOKUP(A92,[1]令和3年度契約状況調査票!$E:$AR,15,FALSE))</f>
        <v/>
      </c>
      <c r="J92" s="31" t="str">
        <f>IF(A92="","",IF(VLOOKUP(A92,[1]令和3年度契約状況調査票!$E:$AR,14,FALSE)="他官署で調達手続きを実施のため","－",IF(VLOOKUP(A92,[1]令和3年度契約状況調査票!$E:$AR,21,FALSE)="②同種の他の契約の予定価格を類推されるおそれがあるため公表しない","－",IF(VLOOKUP(A92,[1]令和3年度契約状況調査票!$E:$AR,21,FALSE)="－","－",IF(VLOOKUP(A92,[1]令和3年度契約状況調査票!$E:$AR,7,FALSE)&lt;&gt;"",TEXT(VLOOKUP(A92,[1]令和3年度契約状況調査票!$E:$AR,17,FALSE),"#.0%")&amp;CHAR(10)&amp;"(B/A×100)",VLOOKUP(A92,[1]令和3年度契約状況調査票!$E:$AR,17,FALSE))))))</f>
        <v/>
      </c>
      <c r="K92" s="32" t="str">
        <f>IF(A92="","",IF(VLOOKUP(A92,[1]令和3年度契約状況調査票!$E:$AR,27,FALSE)="①公益社団法人","公社",IF(VLOOKUP(A92,[1]令和3年度契約状況調査票!$E:$AR,27,FALSE)="②公益財団法人","公財","")))</f>
        <v/>
      </c>
      <c r="L92" s="32" t="str">
        <f>IF(A92="","",VLOOKUP(A92,[1]令和3年度契約状況調査票!$E:$AR,28,FALSE))</f>
        <v/>
      </c>
      <c r="M92" s="33" t="str">
        <f>IF(A92="","",IF(VLOOKUP(A92,[1]令和3年度契約状況調査票!$E:$AR,28,FALSE)="国所管",VLOOKUP(A92,[1]令和3年度契約状況調査票!$E:$AR,22,FALSE),""))</f>
        <v/>
      </c>
      <c r="N92" s="34" t="str">
        <f>IF(A92="","",IF(AND(P92="○",O92="分担契約/単価契約"),"単価契約"&amp;CHAR(10)&amp;"予定調達総額 "&amp;TEXT(VLOOKUP(A92,[1]令和3年度契約状況調査票!$E:$AR,16,FALSE),"#,##0円")&amp;"(B)"&amp;CHAR(10)&amp;"分担契約"&amp;CHAR(10)&amp;VLOOKUP(A92,[1]令和3年度契約状況調査票!$E:$AR,32,FALSE),IF(AND(P92="○",O92="分担契約"),"分担契約"&amp;CHAR(10)&amp;"契約総額 "&amp;TEXT(VLOOKUP(A92,[1]令和3年度契約状況調査票!$E:$AR,16,FALSE),"#,##0円")&amp;"(B)"&amp;CHAR(10)&amp;VLOOKUP(A92,[1]令和3年度契約状況調査票!$E:$AR,32,FALSE),(IF(O92="分担契約/単価契約","単価契約"&amp;CHAR(10)&amp;"予定調達総額 "&amp;TEXT(VLOOKUP(A92,[1]令和3年度契約状況調査票!$E:$AR,16,FALSE),"#,##0円")&amp;CHAR(10)&amp;"分担契約"&amp;CHAR(10)&amp;VLOOKUP(A92,[1]令和3年度契約状況調査票!$E:$AR,32,FALSE),IF(O92="分担契約","分担契約"&amp;CHAR(10)&amp;"契約総額 "&amp;TEXT(VLOOKUP(A92,[1]令和3年度契約状況調査票!$E:$AR,16,FALSE),"#,##0円")&amp;CHAR(10)&amp;VLOOKUP(A92,[1]令和3年度契約状況調査票!$E:$AR,32,FALSE),IF(O92="単価契約","単価契約"&amp;CHAR(10)&amp;"予定調達総額 "&amp;TEXT(VLOOKUP(A92,[1]令和3年度契約状況調査票!$E:$AR,16,FALSE),"#,##0円")&amp;CHAR(10)&amp;VLOOKUP(A92,[1]令和3年度契約状況調査票!$E:$AR,32,FALSE),VLOOKUP(A92,[1]令和3年度契約状況調査票!$E:$AR,32,FALSE))))))))</f>
        <v/>
      </c>
      <c r="O92" s="23" t="str">
        <f>IF(A92="","",VLOOKUP(A92,[1]令和3年度契約状況調査票!$E:$BY,53,FALSE))</f>
        <v/>
      </c>
      <c r="P92" s="23" t="str">
        <f>IF(A92="","",IF(VLOOKUP(A92,[1]令和3年度契約状況調査票!$E:$AR,14,FALSE)="他官署で調達手続きを実施のため","×",IF(VLOOKUP(A92,[1]令和3年度契約状況調査票!$E:$AR,21,FALSE)="②同種の他の契約の予定価格を類推されるおそれがあるため公表しない","×","○")))</f>
        <v/>
      </c>
    </row>
    <row r="93" spans="1:16" ht="60" customHeight="1" x14ac:dyDescent="0.15">
      <c r="A93" s="24" t="str">
        <f>IF(MAX([1]令和3年度契約状況調査票!E90:E335)&gt;=ROW()-5,ROW()-5,"")</f>
        <v/>
      </c>
      <c r="B93" s="25" t="str">
        <f>IF(A93="","",VLOOKUP(A93,[1]令和3年度契約状況調査票!$E:$AR,5,FALSE))</f>
        <v/>
      </c>
      <c r="C93" s="26" t="str">
        <f>IF(A93="","",VLOOKUP(A93,[1]令和3年度契約状況調査票!$E:$AR,6,FALSE))</f>
        <v/>
      </c>
      <c r="D93" s="27" t="str">
        <f>IF(A93="","",VLOOKUP(A93,[1]令和3年度契約状況調査票!$E:$AR,9,FALSE))</f>
        <v/>
      </c>
      <c r="E93" s="25" t="str">
        <f>IF(A93="","",VLOOKUP(A93,[1]令和3年度契約状況調査票!$E:$AR,10,FALSE))</f>
        <v/>
      </c>
      <c r="F93" s="28" t="str">
        <f>IF(A93="","",VLOOKUP(A93,[1]令和3年度契約状況調査票!$E:$AR,11,FALSE))</f>
        <v/>
      </c>
      <c r="G93" s="29" t="str">
        <f>IF(A93="","",IF(VLOOKUP(A93,[1]令和3年度契約状況調査票!$E:$AR,12,FALSE)="②一般競争入札（総合評価方式）","一般競争入札"&amp;CHAR(10)&amp;"（総合評価方式）","一般競争入札"))</f>
        <v/>
      </c>
      <c r="H93" s="30" t="str">
        <f>IF(A93="","",IF(VLOOKUP(A93,[1]令和3年度契約状況調査票!$E:$AR,14,FALSE)="他官署で調達手続きを実施のため","他官署で調達手続きを実施のため",IF(VLOOKUP(A93,[1]令和3年度契約状況調査票!$E:$AR,21,FALSE)="②同種の他の契約の予定価格を類推されるおそれがあるため公表しない","同種の他の契約の予定価格を類推されるおそれがあるため公表しない",IF(VLOOKUP(A93,[1]令和3年度契約状況調査票!$E:$AR,21,FALSE)="－","－",IF(VLOOKUP(A93,[1]令和3年度契約状況調査票!$E:$AR,7,FALSE)&lt;&gt;"",TEXT(VLOOKUP(A93,[1]令和3年度契約状況調査票!$E:$AR,14,FALSE),"#,##0円")&amp;CHAR(10)&amp;"(A)",VLOOKUP(A93,[1]令和3年度契約状況調査票!$E:$AR,14,FALSE))))))</f>
        <v/>
      </c>
      <c r="I93" s="30" t="str">
        <f>IF(A93="","",VLOOKUP(A93,[1]令和3年度契約状況調査票!$E:$AR,15,FALSE))</f>
        <v/>
      </c>
      <c r="J93" s="31" t="str">
        <f>IF(A93="","",IF(VLOOKUP(A93,[1]令和3年度契約状況調査票!$E:$AR,14,FALSE)="他官署で調達手続きを実施のため","－",IF(VLOOKUP(A93,[1]令和3年度契約状況調査票!$E:$AR,21,FALSE)="②同種の他の契約の予定価格を類推されるおそれがあるため公表しない","－",IF(VLOOKUP(A93,[1]令和3年度契約状況調査票!$E:$AR,21,FALSE)="－","－",IF(VLOOKUP(A93,[1]令和3年度契約状況調査票!$E:$AR,7,FALSE)&lt;&gt;"",TEXT(VLOOKUP(A93,[1]令和3年度契約状況調査票!$E:$AR,17,FALSE),"#.0%")&amp;CHAR(10)&amp;"(B/A×100)",VLOOKUP(A93,[1]令和3年度契約状況調査票!$E:$AR,17,FALSE))))))</f>
        <v/>
      </c>
      <c r="K93" s="32" t="str">
        <f>IF(A93="","",IF(VLOOKUP(A93,[1]令和3年度契約状況調査票!$E:$AR,27,FALSE)="①公益社団法人","公社",IF(VLOOKUP(A93,[1]令和3年度契約状況調査票!$E:$AR,27,FALSE)="②公益財団法人","公財","")))</f>
        <v/>
      </c>
      <c r="L93" s="32" t="str">
        <f>IF(A93="","",VLOOKUP(A93,[1]令和3年度契約状況調査票!$E:$AR,28,FALSE))</f>
        <v/>
      </c>
      <c r="M93" s="33" t="str">
        <f>IF(A93="","",IF(VLOOKUP(A93,[1]令和3年度契約状況調査票!$E:$AR,28,FALSE)="国所管",VLOOKUP(A93,[1]令和3年度契約状況調査票!$E:$AR,22,FALSE),""))</f>
        <v/>
      </c>
      <c r="N93" s="34" t="str">
        <f>IF(A93="","",IF(AND(P93="○",O93="分担契約/単価契約"),"単価契約"&amp;CHAR(10)&amp;"予定調達総額 "&amp;TEXT(VLOOKUP(A93,[1]令和3年度契約状況調査票!$E:$AR,16,FALSE),"#,##0円")&amp;"(B)"&amp;CHAR(10)&amp;"分担契約"&amp;CHAR(10)&amp;VLOOKUP(A93,[1]令和3年度契約状況調査票!$E:$AR,32,FALSE),IF(AND(P93="○",O93="分担契約"),"分担契約"&amp;CHAR(10)&amp;"契約総額 "&amp;TEXT(VLOOKUP(A93,[1]令和3年度契約状況調査票!$E:$AR,16,FALSE),"#,##0円")&amp;"(B)"&amp;CHAR(10)&amp;VLOOKUP(A93,[1]令和3年度契約状況調査票!$E:$AR,32,FALSE),(IF(O93="分担契約/単価契約","単価契約"&amp;CHAR(10)&amp;"予定調達総額 "&amp;TEXT(VLOOKUP(A93,[1]令和3年度契約状況調査票!$E:$AR,16,FALSE),"#,##0円")&amp;CHAR(10)&amp;"分担契約"&amp;CHAR(10)&amp;VLOOKUP(A93,[1]令和3年度契約状況調査票!$E:$AR,32,FALSE),IF(O93="分担契約","分担契約"&amp;CHAR(10)&amp;"契約総額 "&amp;TEXT(VLOOKUP(A93,[1]令和3年度契約状況調査票!$E:$AR,16,FALSE),"#,##0円")&amp;CHAR(10)&amp;VLOOKUP(A93,[1]令和3年度契約状況調査票!$E:$AR,32,FALSE),IF(O93="単価契約","単価契約"&amp;CHAR(10)&amp;"予定調達総額 "&amp;TEXT(VLOOKUP(A93,[1]令和3年度契約状況調査票!$E:$AR,16,FALSE),"#,##0円")&amp;CHAR(10)&amp;VLOOKUP(A93,[1]令和3年度契約状況調査票!$E:$AR,32,FALSE),VLOOKUP(A93,[1]令和3年度契約状況調査票!$E:$AR,32,FALSE))))))))</f>
        <v/>
      </c>
      <c r="O93" s="23" t="str">
        <f>IF(A93="","",VLOOKUP(A93,[1]令和3年度契約状況調査票!$E:$BY,53,FALSE))</f>
        <v/>
      </c>
      <c r="P93" s="23" t="str">
        <f>IF(A93="","",IF(VLOOKUP(A93,[1]令和3年度契約状況調査票!$E:$AR,14,FALSE)="他官署で調達手続きを実施のため","×",IF(VLOOKUP(A93,[1]令和3年度契約状況調査票!$E:$AR,21,FALSE)="②同種の他の契約の予定価格を類推されるおそれがあるため公表しない","×","○")))</f>
        <v/>
      </c>
    </row>
    <row r="94" spans="1:16" ht="60" customHeight="1" x14ac:dyDescent="0.15">
      <c r="A94" s="24" t="str">
        <f>IF(MAX([1]令和3年度契約状況調査票!E91:E336)&gt;=ROW()-5,ROW()-5,"")</f>
        <v/>
      </c>
      <c r="B94" s="25" t="str">
        <f>IF(A94="","",VLOOKUP(A94,[1]令和3年度契約状況調査票!$E:$AR,5,FALSE))</f>
        <v/>
      </c>
      <c r="C94" s="26" t="str">
        <f>IF(A94="","",VLOOKUP(A94,[1]令和3年度契約状況調査票!$E:$AR,6,FALSE))</f>
        <v/>
      </c>
      <c r="D94" s="27" t="str">
        <f>IF(A94="","",VLOOKUP(A94,[1]令和3年度契約状況調査票!$E:$AR,9,FALSE))</f>
        <v/>
      </c>
      <c r="E94" s="25" t="str">
        <f>IF(A94="","",VLOOKUP(A94,[1]令和3年度契約状況調査票!$E:$AR,10,FALSE))</f>
        <v/>
      </c>
      <c r="F94" s="28" t="str">
        <f>IF(A94="","",VLOOKUP(A94,[1]令和3年度契約状況調査票!$E:$AR,11,FALSE))</f>
        <v/>
      </c>
      <c r="G94" s="29" t="str">
        <f>IF(A94="","",IF(VLOOKUP(A94,[1]令和3年度契約状況調査票!$E:$AR,12,FALSE)="②一般競争入札（総合評価方式）","一般競争入札"&amp;CHAR(10)&amp;"（総合評価方式）","一般競争入札"))</f>
        <v/>
      </c>
      <c r="H94" s="30" t="str">
        <f>IF(A94="","",IF(VLOOKUP(A94,[1]令和3年度契約状況調査票!$E:$AR,14,FALSE)="他官署で調達手続きを実施のため","他官署で調達手続きを実施のため",IF(VLOOKUP(A94,[1]令和3年度契約状況調査票!$E:$AR,21,FALSE)="②同種の他の契約の予定価格を類推されるおそれがあるため公表しない","同種の他の契約の予定価格を類推されるおそれがあるため公表しない",IF(VLOOKUP(A94,[1]令和3年度契約状況調査票!$E:$AR,21,FALSE)="－","－",IF(VLOOKUP(A94,[1]令和3年度契約状況調査票!$E:$AR,7,FALSE)&lt;&gt;"",TEXT(VLOOKUP(A94,[1]令和3年度契約状況調査票!$E:$AR,14,FALSE),"#,##0円")&amp;CHAR(10)&amp;"(A)",VLOOKUP(A94,[1]令和3年度契約状況調査票!$E:$AR,14,FALSE))))))</f>
        <v/>
      </c>
      <c r="I94" s="30" t="str">
        <f>IF(A94="","",VLOOKUP(A94,[1]令和3年度契約状況調査票!$E:$AR,15,FALSE))</f>
        <v/>
      </c>
      <c r="J94" s="31" t="str">
        <f>IF(A94="","",IF(VLOOKUP(A94,[1]令和3年度契約状況調査票!$E:$AR,14,FALSE)="他官署で調達手続きを実施のため","－",IF(VLOOKUP(A94,[1]令和3年度契約状況調査票!$E:$AR,21,FALSE)="②同種の他の契約の予定価格を類推されるおそれがあるため公表しない","－",IF(VLOOKUP(A94,[1]令和3年度契約状況調査票!$E:$AR,21,FALSE)="－","－",IF(VLOOKUP(A94,[1]令和3年度契約状況調査票!$E:$AR,7,FALSE)&lt;&gt;"",TEXT(VLOOKUP(A94,[1]令和3年度契約状況調査票!$E:$AR,17,FALSE),"#.0%")&amp;CHAR(10)&amp;"(B/A×100)",VLOOKUP(A94,[1]令和3年度契約状況調査票!$E:$AR,17,FALSE))))))</f>
        <v/>
      </c>
      <c r="K94" s="32" t="str">
        <f>IF(A94="","",IF(VLOOKUP(A94,[1]令和3年度契約状況調査票!$E:$AR,27,FALSE)="①公益社団法人","公社",IF(VLOOKUP(A94,[1]令和3年度契約状況調査票!$E:$AR,27,FALSE)="②公益財団法人","公財","")))</f>
        <v/>
      </c>
      <c r="L94" s="32" t="str">
        <f>IF(A94="","",VLOOKUP(A94,[1]令和3年度契約状況調査票!$E:$AR,28,FALSE))</f>
        <v/>
      </c>
      <c r="M94" s="33" t="str">
        <f>IF(A94="","",IF(VLOOKUP(A94,[1]令和3年度契約状況調査票!$E:$AR,28,FALSE)="国所管",VLOOKUP(A94,[1]令和3年度契約状況調査票!$E:$AR,22,FALSE),""))</f>
        <v/>
      </c>
      <c r="N94" s="34" t="str">
        <f>IF(A94="","",IF(AND(P94="○",O94="分担契約/単価契約"),"単価契約"&amp;CHAR(10)&amp;"予定調達総額 "&amp;TEXT(VLOOKUP(A94,[1]令和3年度契約状況調査票!$E:$AR,16,FALSE),"#,##0円")&amp;"(B)"&amp;CHAR(10)&amp;"分担契約"&amp;CHAR(10)&amp;VLOOKUP(A94,[1]令和3年度契約状況調査票!$E:$AR,32,FALSE),IF(AND(P94="○",O94="分担契約"),"分担契約"&amp;CHAR(10)&amp;"契約総額 "&amp;TEXT(VLOOKUP(A94,[1]令和3年度契約状況調査票!$E:$AR,16,FALSE),"#,##0円")&amp;"(B)"&amp;CHAR(10)&amp;VLOOKUP(A94,[1]令和3年度契約状況調査票!$E:$AR,32,FALSE),(IF(O94="分担契約/単価契約","単価契約"&amp;CHAR(10)&amp;"予定調達総額 "&amp;TEXT(VLOOKUP(A94,[1]令和3年度契約状況調査票!$E:$AR,16,FALSE),"#,##0円")&amp;CHAR(10)&amp;"分担契約"&amp;CHAR(10)&amp;VLOOKUP(A94,[1]令和3年度契約状況調査票!$E:$AR,32,FALSE),IF(O94="分担契約","分担契約"&amp;CHAR(10)&amp;"契約総額 "&amp;TEXT(VLOOKUP(A94,[1]令和3年度契約状況調査票!$E:$AR,16,FALSE),"#,##0円")&amp;CHAR(10)&amp;VLOOKUP(A94,[1]令和3年度契約状況調査票!$E:$AR,32,FALSE),IF(O94="単価契約","単価契約"&amp;CHAR(10)&amp;"予定調達総額 "&amp;TEXT(VLOOKUP(A94,[1]令和3年度契約状況調査票!$E:$AR,16,FALSE),"#,##0円")&amp;CHAR(10)&amp;VLOOKUP(A94,[1]令和3年度契約状況調査票!$E:$AR,32,FALSE),VLOOKUP(A94,[1]令和3年度契約状況調査票!$E:$AR,32,FALSE))))))))</f>
        <v/>
      </c>
      <c r="O94" s="23" t="str">
        <f>IF(A94="","",VLOOKUP(A94,[1]令和3年度契約状況調査票!$E:$BY,53,FALSE))</f>
        <v/>
      </c>
      <c r="P94" s="23" t="str">
        <f>IF(A94="","",IF(VLOOKUP(A94,[1]令和3年度契約状況調査票!$E:$AR,14,FALSE)="他官署で調達手続きを実施のため","×",IF(VLOOKUP(A94,[1]令和3年度契約状況調査票!$E:$AR,21,FALSE)="②同種の他の契約の予定価格を類推されるおそれがあるため公表しない","×","○")))</f>
        <v/>
      </c>
    </row>
    <row r="95" spans="1:16" ht="60" customHeight="1" x14ac:dyDescent="0.15">
      <c r="A95" s="24" t="str">
        <f>IF(MAX([1]令和3年度契約状況調査票!E92:E337)&gt;=ROW()-5,ROW()-5,"")</f>
        <v/>
      </c>
      <c r="B95" s="25" t="str">
        <f>IF(A95="","",VLOOKUP(A95,[1]令和3年度契約状況調査票!$E:$AR,5,FALSE))</f>
        <v/>
      </c>
      <c r="C95" s="26" t="str">
        <f>IF(A95="","",VLOOKUP(A95,[1]令和3年度契約状況調査票!$E:$AR,6,FALSE))</f>
        <v/>
      </c>
      <c r="D95" s="27" t="str">
        <f>IF(A95="","",VLOOKUP(A95,[1]令和3年度契約状況調査票!$E:$AR,9,FALSE))</f>
        <v/>
      </c>
      <c r="E95" s="25" t="str">
        <f>IF(A95="","",VLOOKUP(A95,[1]令和3年度契約状況調査票!$E:$AR,10,FALSE))</f>
        <v/>
      </c>
      <c r="F95" s="28" t="str">
        <f>IF(A95="","",VLOOKUP(A95,[1]令和3年度契約状況調査票!$E:$AR,11,FALSE))</f>
        <v/>
      </c>
      <c r="G95" s="29" t="str">
        <f>IF(A95="","",IF(VLOOKUP(A95,[1]令和3年度契約状況調査票!$E:$AR,12,FALSE)="②一般競争入札（総合評価方式）","一般競争入札"&amp;CHAR(10)&amp;"（総合評価方式）","一般競争入札"))</f>
        <v/>
      </c>
      <c r="H95" s="30" t="str">
        <f>IF(A95="","",IF(VLOOKUP(A95,[1]令和3年度契約状況調査票!$E:$AR,14,FALSE)="他官署で調達手続きを実施のため","他官署で調達手続きを実施のため",IF(VLOOKUP(A95,[1]令和3年度契約状況調査票!$E:$AR,21,FALSE)="②同種の他の契約の予定価格を類推されるおそれがあるため公表しない","同種の他の契約の予定価格を類推されるおそれがあるため公表しない",IF(VLOOKUP(A95,[1]令和3年度契約状況調査票!$E:$AR,21,FALSE)="－","－",IF(VLOOKUP(A95,[1]令和3年度契約状況調査票!$E:$AR,7,FALSE)&lt;&gt;"",TEXT(VLOOKUP(A95,[1]令和3年度契約状況調査票!$E:$AR,14,FALSE),"#,##0円")&amp;CHAR(10)&amp;"(A)",VLOOKUP(A95,[1]令和3年度契約状況調査票!$E:$AR,14,FALSE))))))</f>
        <v/>
      </c>
      <c r="I95" s="30" t="str">
        <f>IF(A95="","",VLOOKUP(A95,[1]令和3年度契約状況調査票!$E:$AR,15,FALSE))</f>
        <v/>
      </c>
      <c r="J95" s="31" t="str">
        <f>IF(A95="","",IF(VLOOKUP(A95,[1]令和3年度契約状況調査票!$E:$AR,14,FALSE)="他官署で調達手続きを実施のため","－",IF(VLOOKUP(A95,[1]令和3年度契約状況調査票!$E:$AR,21,FALSE)="②同種の他の契約の予定価格を類推されるおそれがあるため公表しない","－",IF(VLOOKUP(A95,[1]令和3年度契約状況調査票!$E:$AR,21,FALSE)="－","－",IF(VLOOKUP(A95,[1]令和3年度契約状況調査票!$E:$AR,7,FALSE)&lt;&gt;"",TEXT(VLOOKUP(A95,[1]令和3年度契約状況調査票!$E:$AR,17,FALSE),"#.0%")&amp;CHAR(10)&amp;"(B/A×100)",VLOOKUP(A95,[1]令和3年度契約状況調査票!$E:$AR,17,FALSE))))))</f>
        <v/>
      </c>
      <c r="K95" s="32" t="str">
        <f>IF(A95="","",IF(VLOOKUP(A95,[1]令和3年度契約状況調査票!$E:$AR,27,FALSE)="①公益社団法人","公社",IF(VLOOKUP(A95,[1]令和3年度契約状況調査票!$E:$AR,27,FALSE)="②公益財団法人","公財","")))</f>
        <v/>
      </c>
      <c r="L95" s="32" t="str">
        <f>IF(A95="","",VLOOKUP(A95,[1]令和3年度契約状況調査票!$E:$AR,28,FALSE))</f>
        <v/>
      </c>
      <c r="M95" s="33" t="str">
        <f>IF(A95="","",IF(VLOOKUP(A95,[1]令和3年度契約状況調査票!$E:$AR,28,FALSE)="国所管",VLOOKUP(A95,[1]令和3年度契約状況調査票!$E:$AR,22,FALSE),""))</f>
        <v/>
      </c>
      <c r="N95" s="34" t="str">
        <f>IF(A95="","",IF(AND(P95="○",O95="分担契約/単価契約"),"単価契約"&amp;CHAR(10)&amp;"予定調達総額 "&amp;TEXT(VLOOKUP(A95,[1]令和3年度契約状況調査票!$E:$AR,16,FALSE),"#,##0円")&amp;"(B)"&amp;CHAR(10)&amp;"分担契約"&amp;CHAR(10)&amp;VLOOKUP(A95,[1]令和3年度契約状況調査票!$E:$AR,32,FALSE),IF(AND(P95="○",O95="分担契約"),"分担契約"&amp;CHAR(10)&amp;"契約総額 "&amp;TEXT(VLOOKUP(A95,[1]令和3年度契約状況調査票!$E:$AR,16,FALSE),"#,##0円")&amp;"(B)"&amp;CHAR(10)&amp;VLOOKUP(A95,[1]令和3年度契約状況調査票!$E:$AR,32,FALSE),(IF(O95="分担契約/単価契約","単価契約"&amp;CHAR(10)&amp;"予定調達総額 "&amp;TEXT(VLOOKUP(A95,[1]令和3年度契約状況調査票!$E:$AR,16,FALSE),"#,##0円")&amp;CHAR(10)&amp;"分担契約"&amp;CHAR(10)&amp;VLOOKUP(A95,[1]令和3年度契約状況調査票!$E:$AR,32,FALSE),IF(O95="分担契約","分担契約"&amp;CHAR(10)&amp;"契約総額 "&amp;TEXT(VLOOKUP(A95,[1]令和3年度契約状況調査票!$E:$AR,16,FALSE),"#,##0円")&amp;CHAR(10)&amp;VLOOKUP(A95,[1]令和3年度契約状況調査票!$E:$AR,32,FALSE),IF(O95="単価契約","単価契約"&amp;CHAR(10)&amp;"予定調達総額 "&amp;TEXT(VLOOKUP(A95,[1]令和3年度契約状況調査票!$E:$AR,16,FALSE),"#,##0円")&amp;CHAR(10)&amp;VLOOKUP(A95,[1]令和3年度契約状況調査票!$E:$AR,32,FALSE),VLOOKUP(A95,[1]令和3年度契約状況調査票!$E:$AR,32,FALSE))))))))</f>
        <v/>
      </c>
      <c r="O95" s="23" t="str">
        <f>IF(A95="","",VLOOKUP(A95,[1]令和3年度契約状況調査票!$E:$BY,53,FALSE))</f>
        <v/>
      </c>
      <c r="P95" s="23" t="str">
        <f>IF(A95="","",IF(VLOOKUP(A95,[1]令和3年度契約状況調査票!$E:$AR,14,FALSE)="他官署で調達手続きを実施のため","×",IF(VLOOKUP(A95,[1]令和3年度契約状況調査票!$E:$AR,21,FALSE)="②同種の他の契約の予定価格を類推されるおそれがあるため公表しない","×","○")))</f>
        <v/>
      </c>
    </row>
    <row r="96" spans="1:16" ht="60" customHeight="1" x14ac:dyDescent="0.15">
      <c r="A96" s="24" t="str">
        <f>IF(MAX([1]令和3年度契約状況調査票!E93:E338)&gt;=ROW()-5,ROW()-5,"")</f>
        <v/>
      </c>
      <c r="B96" s="25" t="str">
        <f>IF(A96="","",VLOOKUP(A96,[1]令和3年度契約状況調査票!$E:$AR,5,FALSE))</f>
        <v/>
      </c>
      <c r="C96" s="26" t="str">
        <f>IF(A96="","",VLOOKUP(A96,[1]令和3年度契約状況調査票!$E:$AR,6,FALSE))</f>
        <v/>
      </c>
      <c r="D96" s="27" t="str">
        <f>IF(A96="","",VLOOKUP(A96,[1]令和3年度契約状況調査票!$E:$AR,9,FALSE))</f>
        <v/>
      </c>
      <c r="E96" s="25" t="str">
        <f>IF(A96="","",VLOOKUP(A96,[1]令和3年度契約状況調査票!$E:$AR,10,FALSE))</f>
        <v/>
      </c>
      <c r="F96" s="28" t="str">
        <f>IF(A96="","",VLOOKUP(A96,[1]令和3年度契約状況調査票!$E:$AR,11,FALSE))</f>
        <v/>
      </c>
      <c r="G96" s="29" t="str">
        <f>IF(A96="","",IF(VLOOKUP(A96,[1]令和3年度契約状況調査票!$E:$AR,12,FALSE)="②一般競争入札（総合評価方式）","一般競争入札"&amp;CHAR(10)&amp;"（総合評価方式）","一般競争入札"))</f>
        <v/>
      </c>
      <c r="H96" s="30" t="str">
        <f>IF(A96="","",IF(VLOOKUP(A96,[1]令和3年度契約状況調査票!$E:$AR,14,FALSE)="他官署で調達手続きを実施のため","他官署で調達手続きを実施のため",IF(VLOOKUP(A96,[1]令和3年度契約状況調査票!$E:$AR,21,FALSE)="②同種の他の契約の予定価格を類推されるおそれがあるため公表しない","同種の他の契約の予定価格を類推されるおそれがあるため公表しない",IF(VLOOKUP(A96,[1]令和3年度契約状況調査票!$E:$AR,21,FALSE)="－","－",IF(VLOOKUP(A96,[1]令和3年度契約状況調査票!$E:$AR,7,FALSE)&lt;&gt;"",TEXT(VLOOKUP(A96,[1]令和3年度契約状況調査票!$E:$AR,14,FALSE),"#,##0円")&amp;CHAR(10)&amp;"(A)",VLOOKUP(A96,[1]令和3年度契約状況調査票!$E:$AR,14,FALSE))))))</f>
        <v/>
      </c>
      <c r="I96" s="30" t="str">
        <f>IF(A96="","",VLOOKUP(A96,[1]令和3年度契約状況調査票!$E:$AR,15,FALSE))</f>
        <v/>
      </c>
      <c r="J96" s="31" t="str">
        <f>IF(A96="","",IF(VLOOKUP(A96,[1]令和3年度契約状況調査票!$E:$AR,14,FALSE)="他官署で調達手続きを実施のため","－",IF(VLOOKUP(A96,[1]令和3年度契約状況調査票!$E:$AR,21,FALSE)="②同種の他の契約の予定価格を類推されるおそれがあるため公表しない","－",IF(VLOOKUP(A96,[1]令和3年度契約状況調査票!$E:$AR,21,FALSE)="－","－",IF(VLOOKUP(A96,[1]令和3年度契約状況調査票!$E:$AR,7,FALSE)&lt;&gt;"",TEXT(VLOOKUP(A96,[1]令和3年度契約状況調査票!$E:$AR,17,FALSE),"#.0%")&amp;CHAR(10)&amp;"(B/A×100)",VLOOKUP(A96,[1]令和3年度契約状況調査票!$E:$AR,17,FALSE))))))</f>
        <v/>
      </c>
      <c r="K96" s="32" t="str">
        <f>IF(A96="","",IF(VLOOKUP(A96,[1]令和3年度契約状況調査票!$E:$AR,27,FALSE)="①公益社団法人","公社",IF(VLOOKUP(A96,[1]令和3年度契約状況調査票!$E:$AR,27,FALSE)="②公益財団法人","公財","")))</f>
        <v/>
      </c>
      <c r="L96" s="32" t="str">
        <f>IF(A96="","",VLOOKUP(A96,[1]令和3年度契約状況調査票!$E:$AR,28,FALSE))</f>
        <v/>
      </c>
      <c r="M96" s="33" t="str">
        <f>IF(A96="","",IF(VLOOKUP(A96,[1]令和3年度契約状況調査票!$E:$AR,28,FALSE)="国所管",VLOOKUP(A96,[1]令和3年度契約状況調査票!$E:$AR,22,FALSE),""))</f>
        <v/>
      </c>
      <c r="N96" s="34" t="str">
        <f>IF(A96="","",IF(AND(P96="○",O96="分担契約/単価契約"),"単価契約"&amp;CHAR(10)&amp;"予定調達総額 "&amp;TEXT(VLOOKUP(A96,[1]令和3年度契約状況調査票!$E:$AR,16,FALSE),"#,##0円")&amp;"(B)"&amp;CHAR(10)&amp;"分担契約"&amp;CHAR(10)&amp;VLOOKUP(A96,[1]令和3年度契約状況調査票!$E:$AR,32,FALSE),IF(AND(P96="○",O96="分担契約"),"分担契約"&amp;CHAR(10)&amp;"契約総額 "&amp;TEXT(VLOOKUP(A96,[1]令和3年度契約状況調査票!$E:$AR,16,FALSE),"#,##0円")&amp;"(B)"&amp;CHAR(10)&amp;VLOOKUP(A96,[1]令和3年度契約状況調査票!$E:$AR,32,FALSE),(IF(O96="分担契約/単価契約","単価契約"&amp;CHAR(10)&amp;"予定調達総額 "&amp;TEXT(VLOOKUP(A96,[1]令和3年度契約状況調査票!$E:$AR,16,FALSE),"#,##0円")&amp;CHAR(10)&amp;"分担契約"&amp;CHAR(10)&amp;VLOOKUP(A96,[1]令和3年度契約状況調査票!$E:$AR,32,FALSE),IF(O96="分担契約","分担契約"&amp;CHAR(10)&amp;"契約総額 "&amp;TEXT(VLOOKUP(A96,[1]令和3年度契約状況調査票!$E:$AR,16,FALSE),"#,##0円")&amp;CHAR(10)&amp;VLOOKUP(A96,[1]令和3年度契約状況調査票!$E:$AR,32,FALSE),IF(O96="単価契約","単価契約"&amp;CHAR(10)&amp;"予定調達総額 "&amp;TEXT(VLOOKUP(A96,[1]令和3年度契約状況調査票!$E:$AR,16,FALSE),"#,##0円")&amp;CHAR(10)&amp;VLOOKUP(A96,[1]令和3年度契約状況調査票!$E:$AR,32,FALSE),VLOOKUP(A96,[1]令和3年度契約状況調査票!$E:$AR,32,FALSE))))))))</f>
        <v/>
      </c>
      <c r="O96" s="23" t="str">
        <f>IF(A96="","",VLOOKUP(A96,[1]令和3年度契約状況調査票!$E:$BY,53,FALSE))</f>
        <v/>
      </c>
      <c r="P96" s="23" t="str">
        <f>IF(A96="","",IF(VLOOKUP(A96,[1]令和3年度契約状況調査票!$E:$AR,14,FALSE)="他官署で調達手続きを実施のため","×",IF(VLOOKUP(A96,[1]令和3年度契約状況調査票!$E:$AR,21,FALSE)="②同種の他の契約の予定価格を類推されるおそれがあるため公表しない","×","○")))</f>
        <v/>
      </c>
    </row>
    <row r="97" spans="1:16" ht="60" customHeight="1" x14ac:dyDescent="0.15">
      <c r="A97" s="24" t="str">
        <f>IF(MAX([1]令和3年度契約状況調査票!E94:E339)&gt;=ROW()-5,ROW()-5,"")</f>
        <v/>
      </c>
      <c r="B97" s="25" t="str">
        <f>IF(A97="","",VLOOKUP(A97,[1]令和3年度契約状況調査票!$E:$AR,5,FALSE))</f>
        <v/>
      </c>
      <c r="C97" s="26" t="str">
        <f>IF(A97="","",VLOOKUP(A97,[1]令和3年度契約状況調査票!$E:$AR,6,FALSE))</f>
        <v/>
      </c>
      <c r="D97" s="27" t="str">
        <f>IF(A97="","",VLOOKUP(A97,[1]令和3年度契約状況調査票!$E:$AR,9,FALSE))</f>
        <v/>
      </c>
      <c r="E97" s="25" t="str">
        <f>IF(A97="","",VLOOKUP(A97,[1]令和3年度契約状況調査票!$E:$AR,10,FALSE))</f>
        <v/>
      </c>
      <c r="F97" s="28" t="str">
        <f>IF(A97="","",VLOOKUP(A97,[1]令和3年度契約状況調査票!$E:$AR,11,FALSE))</f>
        <v/>
      </c>
      <c r="G97" s="29" t="str">
        <f>IF(A97="","",IF(VLOOKUP(A97,[1]令和3年度契約状況調査票!$E:$AR,12,FALSE)="②一般競争入札（総合評価方式）","一般競争入札"&amp;CHAR(10)&amp;"（総合評価方式）","一般競争入札"))</f>
        <v/>
      </c>
      <c r="H97" s="30" t="str">
        <f>IF(A97="","",IF(VLOOKUP(A97,[1]令和3年度契約状況調査票!$E:$AR,14,FALSE)="他官署で調達手続きを実施のため","他官署で調達手続きを実施のため",IF(VLOOKUP(A97,[1]令和3年度契約状況調査票!$E:$AR,21,FALSE)="②同種の他の契約の予定価格を類推されるおそれがあるため公表しない","同種の他の契約の予定価格を類推されるおそれがあるため公表しない",IF(VLOOKUP(A97,[1]令和3年度契約状況調査票!$E:$AR,21,FALSE)="－","－",IF(VLOOKUP(A97,[1]令和3年度契約状況調査票!$E:$AR,7,FALSE)&lt;&gt;"",TEXT(VLOOKUP(A97,[1]令和3年度契約状況調査票!$E:$AR,14,FALSE),"#,##0円")&amp;CHAR(10)&amp;"(A)",VLOOKUP(A97,[1]令和3年度契約状況調査票!$E:$AR,14,FALSE))))))</f>
        <v/>
      </c>
      <c r="I97" s="30" t="str">
        <f>IF(A97="","",VLOOKUP(A97,[1]令和3年度契約状況調査票!$E:$AR,15,FALSE))</f>
        <v/>
      </c>
      <c r="J97" s="31" t="str">
        <f>IF(A97="","",IF(VLOOKUP(A97,[1]令和3年度契約状況調査票!$E:$AR,14,FALSE)="他官署で調達手続きを実施のため","－",IF(VLOOKUP(A97,[1]令和3年度契約状況調査票!$E:$AR,21,FALSE)="②同種の他の契約の予定価格を類推されるおそれがあるため公表しない","－",IF(VLOOKUP(A97,[1]令和3年度契約状況調査票!$E:$AR,21,FALSE)="－","－",IF(VLOOKUP(A97,[1]令和3年度契約状況調査票!$E:$AR,7,FALSE)&lt;&gt;"",TEXT(VLOOKUP(A97,[1]令和3年度契約状況調査票!$E:$AR,17,FALSE),"#.0%")&amp;CHAR(10)&amp;"(B/A×100)",VLOOKUP(A97,[1]令和3年度契約状況調査票!$E:$AR,17,FALSE))))))</f>
        <v/>
      </c>
      <c r="K97" s="32" t="str">
        <f>IF(A97="","",IF(VLOOKUP(A97,[1]令和3年度契約状況調査票!$E:$AR,27,FALSE)="①公益社団法人","公社",IF(VLOOKUP(A97,[1]令和3年度契約状況調査票!$E:$AR,27,FALSE)="②公益財団法人","公財","")))</f>
        <v/>
      </c>
      <c r="L97" s="32" t="str">
        <f>IF(A97="","",VLOOKUP(A97,[1]令和3年度契約状況調査票!$E:$AR,28,FALSE))</f>
        <v/>
      </c>
      <c r="M97" s="33" t="str">
        <f>IF(A97="","",IF(VLOOKUP(A97,[1]令和3年度契約状況調査票!$E:$AR,28,FALSE)="国所管",VLOOKUP(A97,[1]令和3年度契約状況調査票!$E:$AR,22,FALSE),""))</f>
        <v/>
      </c>
      <c r="N97" s="34" t="str">
        <f>IF(A97="","",IF(AND(P97="○",O97="分担契約/単価契約"),"単価契約"&amp;CHAR(10)&amp;"予定調達総額 "&amp;TEXT(VLOOKUP(A97,[1]令和3年度契約状況調査票!$E:$AR,16,FALSE),"#,##0円")&amp;"(B)"&amp;CHAR(10)&amp;"分担契約"&amp;CHAR(10)&amp;VLOOKUP(A97,[1]令和3年度契約状況調査票!$E:$AR,32,FALSE),IF(AND(P97="○",O97="分担契約"),"分担契約"&amp;CHAR(10)&amp;"契約総額 "&amp;TEXT(VLOOKUP(A97,[1]令和3年度契約状況調査票!$E:$AR,16,FALSE),"#,##0円")&amp;"(B)"&amp;CHAR(10)&amp;VLOOKUP(A97,[1]令和3年度契約状況調査票!$E:$AR,32,FALSE),(IF(O97="分担契約/単価契約","単価契約"&amp;CHAR(10)&amp;"予定調達総額 "&amp;TEXT(VLOOKUP(A97,[1]令和3年度契約状況調査票!$E:$AR,16,FALSE),"#,##0円")&amp;CHAR(10)&amp;"分担契約"&amp;CHAR(10)&amp;VLOOKUP(A97,[1]令和3年度契約状況調査票!$E:$AR,32,FALSE),IF(O97="分担契約","分担契約"&amp;CHAR(10)&amp;"契約総額 "&amp;TEXT(VLOOKUP(A97,[1]令和3年度契約状況調査票!$E:$AR,16,FALSE),"#,##0円")&amp;CHAR(10)&amp;VLOOKUP(A97,[1]令和3年度契約状況調査票!$E:$AR,32,FALSE),IF(O97="単価契約","単価契約"&amp;CHAR(10)&amp;"予定調達総額 "&amp;TEXT(VLOOKUP(A97,[1]令和3年度契約状況調査票!$E:$AR,16,FALSE),"#,##0円")&amp;CHAR(10)&amp;VLOOKUP(A97,[1]令和3年度契約状況調査票!$E:$AR,32,FALSE),VLOOKUP(A97,[1]令和3年度契約状況調査票!$E:$AR,32,FALSE))))))))</f>
        <v/>
      </c>
      <c r="O97" s="23" t="str">
        <f>IF(A97="","",VLOOKUP(A97,[1]令和3年度契約状況調査票!$E:$BY,53,FALSE))</f>
        <v/>
      </c>
      <c r="P97" s="23" t="str">
        <f>IF(A97="","",IF(VLOOKUP(A97,[1]令和3年度契約状況調査票!$E:$AR,14,FALSE)="他官署で調達手続きを実施のため","×",IF(VLOOKUP(A97,[1]令和3年度契約状況調査票!$E:$AR,21,FALSE)="②同種の他の契約の予定価格を類推されるおそれがあるため公表しない","×","○")))</f>
        <v/>
      </c>
    </row>
    <row r="98" spans="1:16" ht="60" customHeight="1" x14ac:dyDescent="0.15">
      <c r="A98" s="24" t="str">
        <f>IF(MAX([1]令和3年度契約状況調査票!E95:E340)&gt;=ROW()-5,ROW()-5,"")</f>
        <v/>
      </c>
      <c r="B98" s="25" t="str">
        <f>IF(A98="","",VLOOKUP(A98,[1]令和3年度契約状況調査票!$E:$AR,5,FALSE))</f>
        <v/>
      </c>
      <c r="C98" s="26" t="str">
        <f>IF(A98="","",VLOOKUP(A98,[1]令和3年度契約状況調査票!$E:$AR,6,FALSE))</f>
        <v/>
      </c>
      <c r="D98" s="27" t="str">
        <f>IF(A98="","",VLOOKUP(A98,[1]令和3年度契約状況調査票!$E:$AR,9,FALSE))</f>
        <v/>
      </c>
      <c r="E98" s="25" t="str">
        <f>IF(A98="","",VLOOKUP(A98,[1]令和3年度契約状況調査票!$E:$AR,10,FALSE))</f>
        <v/>
      </c>
      <c r="F98" s="28" t="str">
        <f>IF(A98="","",VLOOKUP(A98,[1]令和3年度契約状況調査票!$E:$AR,11,FALSE))</f>
        <v/>
      </c>
      <c r="G98" s="29" t="str">
        <f>IF(A98="","",IF(VLOOKUP(A98,[1]令和3年度契約状況調査票!$E:$AR,12,FALSE)="②一般競争入札（総合評価方式）","一般競争入札"&amp;CHAR(10)&amp;"（総合評価方式）","一般競争入札"))</f>
        <v/>
      </c>
      <c r="H98" s="30" t="str">
        <f>IF(A98="","",IF(VLOOKUP(A98,[1]令和3年度契約状況調査票!$E:$AR,14,FALSE)="他官署で調達手続きを実施のため","他官署で調達手続きを実施のため",IF(VLOOKUP(A98,[1]令和3年度契約状況調査票!$E:$AR,21,FALSE)="②同種の他の契約の予定価格を類推されるおそれがあるため公表しない","同種の他の契約の予定価格を類推されるおそれがあるため公表しない",IF(VLOOKUP(A98,[1]令和3年度契約状況調査票!$E:$AR,21,FALSE)="－","－",IF(VLOOKUP(A98,[1]令和3年度契約状況調査票!$E:$AR,7,FALSE)&lt;&gt;"",TEXT(VLOOKUP(A98,[1]令和3年度契約状況調査票!$E:$AR,14,FALSE),"#,##0円")&amp;CHAR(10)&amp;"(A)",VLOOKUP(A98,[1]令和3年度契約状況調査票!$E:$AR,14,FALSE))))))</f>
        <v/>
      </c>
      <c r="I98" s="30" t="str">
        <f>IF(A98="","",VLOOKUP(A98,[1]令和3年度契約状況調査票!$E:$AR,15,FALSE))</f>
        <v/>
      </c>
      <c r="J98" s="31" t="str">
        <f>IF(A98="","",IF(VLOOKUP(A98,[1]令和3年度契約状況調査票!$E:$AR,14,FALSE)="他官署で調達手続きを実施のため","－",IF(VLOOKUP(A98,[1]令和3年度契約状況調査票!$E:$AR,21,FALSE)="②同種の他の契約の予定価格を類推されるおそれがあるため公表しない","－",IF(VLOOKUP(A98,[1]令和3年度契約状況調査票!$E:$AR,21,FALSE)="－","－",IF(VLOOKUP(A98,[1]令和3年度契約状況調査票!$E:$AR,7,FALSE)&lt;&gt;"",TEXT(VLOOKUP(A98,[1]令和3年度契約状況調査票!$E:$AR,17,FALSE),"#.0%")&amp;CHAR(10)&amp;"(B/A×100)",VLOOKUP(A98,[1]令和3年度契約状況調査票!$E:$AR,17,FALSE))))))</f>
        <v/>
      </c>
      <c r="K98" s="32" t="str">
        <f>IF(A98="","",IF(VLOOKUP(A98,[1]令和3年度契約状況調査票!$E:$AR,27,FALSE)="①公益社団法人","公社",IF(VLOOKUP(A98,[1]令和3年度契約状況調査票!$E:$AR,27,FALSE)="②公益財団法人","公財","")))</f>
        <v/>
      </c>
      <c r="L98" s="32" t="str">
        <f>IF(A98="","",VLOOKUP(A98,[1]令和3年度契約状況調査票!$E:$AR,28,FALSE))</f>
        <v/>
      </c>
      <c r="M98" s="33" t="str">
        <f>IF(A98="","",IF(VLOOKUP(A98,[1]令和3年度契約状況調査票!$E:$AR,28,FALSE)="国所管",VLOOKUP(A98,[1]令和3年度契約状況調査票!$E:$AR,22,FALSE),""))</f>
        <v/>
      </c>
      <c r="N98" s="34" t="str">
        <f>IF(A98="","",IF(AND(P98="○",O98="分担契約/単価契約"),"単価契約"&amp;CHAR(10)&amp;"予定調達総額 "&amp;TEXT(VLOOKUP(A98,[1]令和3年度契約状況調査票!$E:$AR,16,FALSE),"#,##0円")&amp;"(B)"&amp;CHAR(10)&amp;"分担契約"&amp;CHAR(10)&amp;VLOOKUP(A98,[1]令和3年度契約状況調査票!$E:$AR,32,FALSE),IF(AND(P98="○",O98="分担契約"),"分担契約"&amp;CHAR(10)&amp;"契約総額 "&amp;TEXT(VLOOKUP(A98,[1]令和3年度契約状況調査票!$E:$AR,16,FALSE),"#,##0円")&amp;"(B)"&amp;CHAR(10)&amp;VLOOKUP(A98,[1]令和3年度契約状況調査票!$E:$AR,32,FALSE),(IF(O98="分担契約/単価契約","単価契約"&amp;CHAR(10)&amp;"予定調達総額 "&amp;TEXT(VLOOKUP(A98,[1]令和3年度契約状況調査票!$E:$AR,16,FALSE),"#,##0円")&amp;CHAR(10)&amp;"分担契約"&amp;CHAR(10)&amp;VLOOKUP(A98,[1]令和3年度契約状況調査票!$E:$AR,32,FALSE),IF(O98="分担契約","分担契約"&amp;CHAR(10)&amp;"契約総額 "&amp;TEXT(VLOOKUP(A98,[1]令和3年度契約状況調査票!$E:$AR,16,FALSE),"#,##0円")&amp;CHAR(10)&amp;VLOOKUP(A98,[1]令和3年度契約状況調査票!$E:$AR,32,FALSE),IF(O98="単価契約","単価契約"&amp;CHAR(10)&amp;"予定調達総額 "&amp;TEXT(VLOOKUP(A98,[1]令和3年度契約状況調査票!$E:$AR,16,FALSE),"#,##0円")&amp;CHAR(10)&amp;VLOOKUP(A98,[1]令和3年度契約状況調査票!$E:$AR,32,FALSE),VLOOKUP(A98,[1]令和3年度契約状況調査票!$E:$AR,32,FALSE))))))))</f>
        <v/>
      </c>
      <c r="O98" s="23" t="str">
        <f>IF(A98="","",VLOOKUP(A98,[1]令和3年度契約状況調査票!$E:$BY,53,FALSE))</f>
        <v/>
      </c>
      <c r="P98" s="23" t="str">
        <f>IF(A98="","",IF(VLOOKUP(A98,[1]令和3年度契約状況調査票!$E:$AR,14,FALSE)="他官署で調達手続きを実施のため","×",IF(VLOOKUP(A98,[1]令和3年度契約状況調査票!$E:$AR,21,FALSE)="②同種の他の契約の予定価格を類推されるおそれがあるため公表しない","×","○")))</f>
        <v/>
      </c>
    </row>
    <row r="99" spans="1:16" ht="60" customHeight="1" x14ac:dyDescent="0.15">
      <c r="A99" s="24" t="str">
        <f>IF(MAX([1]令和3年度契約状況調査票!E96:E341)&gt;=ROW()-5,ROW()-5,"")</f>
        <v/>
      </c>
      <c r="B99" s="25" t="str">
        <f>IF(A99="","",VLOOKUP(A99,[1]令和3年度契約状況調査票!$E:$AR,5,FALSE))</f>
        <v/>
      </c>
      <c r="C99" s="26" t="str">
        <f>IF(A99="","",VLOOKUP(A99,[1]令和3年度契約状況調査票!$E:$AR,6,FALSE))</f>
        <v/>
      </c>
      <c r="D99" s="27" t="str">
        <f>IF(A99="","",VLOOKUP(A99,[1]令和3年度契約状況調査票!$E:$AR,9,FALSE))</f>
        <v/>
      </c>
      <c r="E99" s="25" t="str">
        <f>IF(A99="","",VLOOKUP(A99,[1]令和3年度契約状況調査票!$E:$AR,10,FALSE))</f>
        <v/>
      </c>
      <c r="F99" s="28" t="str">
        <f>IF(A99="","",VLOOKUP(A99,[1]令和3年度契約状況調査票!$E:$AR,11,FALSE))</f>
        <v/>
      </c>
      <c r="G99" s="29" t="str">
        <f>IF(A99="","",IF(VLOOKUP(A99,[1]令和3年度契約状況調査票!$E:$AR,12,FALSE)="②一般競争入札（総合評価方式）","一般競争入札"&amp;CHAR(10)&amp;"（総合評価方式）","一般競争入札"))</f>
        <v/>
      </c>
      <c r="H99" s="30" t="str">
        <f>IF(A99="","",IF(VLOOKUP(A99,[1]令和3年度契約状況調査票!$E:$AR,14,FALSE)="他官署で調達手続きを実施のため","他官署で調達手続きを実施のため",IF(VLOOKUP(A99,[1]令和3年度契約状況調査票!$E:$AR,21,FALSE)="②同種の他の契約の予定価格を類推されるおそれがあるため公表しない","同種の他の契約の予定価格を類推されるおそれがあるため公表しない",IF(VLOOKUP(A99,[1]令和3年度契約状況調査票!$E:$AR,21,FALSE)="－","－",IF(VLOOKUP(A99,[1]令和3年度契約状況調査票!$E:$AR,7,FALSE)&lt;&gt;"",TEXT(VLOOKUP(A99,[1]令和3年度契約状況調査票!$E:$AR,14,FALSE),"#,##0円")&amp;CHAR(10)&amp;"(A)",VLOOKUP(A99,[1]令和3年度契約状況調査票!$E:$AR,14,FALSE))))))</f>
        <v/>
      </c>
      <c r="I99" s="30" t="str">
        <f>IF(A99="","",VLOOKUP(A99,[1]令和3年度契約状況調査票!$E:$AR,15,FALSE))</f>
        <v/>
      </c>
      <c r="J99" s="31" t="str">
        <f>IF(A99="","",IF(VLOOKUP(A99,[1]令和3年度契約状況調査票!$E:$AR,14,FALSE)="他官署で調達手続きを実施のため","－",IF(VLOOKUP(A99,[1]令和3年度契約状況調査票!$E:$AR,21,FALSE)="②同種の他の契約の予定価格を類推されるおそれがあるため公表しない","－",IF(VLOOKUP(A99,[1]令和3年度契約状況調査票!$E:$AR,21,FALSE)="－","－",IF(VLOOKUP(A99,[1]令和3年度契約状況調査票!$E:$AR,7,FALSE)&lt;&gt;"",TEXT(VLOOKUP(A99,[1]令和3年度契約状況調査票!$E:$AR,17,FALSE),"#.0%")&amp;CHAR(10)&amp;"(B/A×100)",VLOOKUP(A99,[1]令和3年度契約状況調査票!$E:$AR,17,FALSE))))))</f>
        <v/>
      </c>
      <c r="K99" s="32" t="str">
        <f>IF(A99="","",IF(VLOOKUP(A99,[1]令和3年度契約状況調査票!$E:$AR,27,FALSE)="①公益社団法人","公社",IF(VLOOKUP(A99,[1]令和3年度契約状況調査票!$E:$AR,27,FALSE)="②公益財団法人","公財","")))</f>
        <v/>
      </c>
      <c r="L99" s="32" t="str">
        <f>IF(A99="","",VLOOKUP(A99,[1]令和3年度契約状況調査票!$E:$AR,28,FALSE))</f>
        <v/>
      </c>
      <c r="M99" s="33" t="str">
        <f>IF(A99="","",IF(VLOOKUP(A99,[1]令和3年度契約状況調査票!$E:$AR,28,FALSE)="国所管",VLOOKUP(A99,[1]令和3年度契約状況調査票!$E:$AR,22,FALSE),""))</f>
        <v/>
      </c>
      <c r="N99" s="34" t="str">
        <f>IF(A99="","",IF(AND(P99="○",O99="分担契約/単価契約"),"単価契約"&amp;CHAR(10)&amp;"予定調達総額 "&amp;TEXT(VLOOKUP(A99,[1]令和3年度契約状況調査票!$E:$AR,16,FALSE),"#,##0円")&amp;"(B)"&amp;CHAR(10)&amp;"分担契約"&amp;CHAR(10)&amp;VLOOKUP(A99,[1]令和3年度契約状況調査票!$E:$AR,32,FALSE),IF(AND(P99="○",O99="分担契約"),"分担契約"&amp;CHAR(10)&amp;"契約総額 "&amp;TEXT(VLOOKUP(A99,[1]令和3年度契約状況調査票!$E:$AR,16,FALSE),"#,##0円")&amp;"(B)"&amp;CHAR(10)&amp;VLOOKUP(A99,[1]令和3年度契約状況調査票!$E:$AR,32,FALSE),(IF(O99="分担契約/単価契約","単価契約"&amp;CHAR(10)&amp;"予定調達総額 "&amp;TEXT(VLOOKUP(A99,[1]令和3年度契約状況調査票!$E:$AR,16,FALSE),"#,##0円")&amp;CHAR(10)&amp;"分担契約"&amp;CHAR(10)&amp;VLOOKUP(A99,[1]令和3年度契約状況調査票!$E:$AR,32,FALSE),IF(O99="分担契約","分担契約"&amp;CHAR(10)&amp;"契約総額 "&amp;TEXT(VLOOKUP(A99,[1]令和3年度契約状況調査票!$E:$AR,16,FALSE),"#,##0円")&amp;CHAR(10)&amp;VLOOKUP(A99,[1]令和3年度契約状況調査票!$E:$AR,32,FALSE),IF(O99="単価契約","単価契約"&amp;CHAR(10)&amp;"予定調達総額 "&amp;TEXT(VLOOKUP(A99,[1]令和3年度契約状況調査票!$E:$AR,16,FALSE),"#,##0円")&amp;CHAR(10)&amp;VLOOKUP(A99,[1]令和3年度契約状況調査票!$E:$AR,32,FALSE),VLOOKUP(A99,[1]令和3年度契約状況調査票!$E:$AR,32,FALSE))))))))</f>
        <v/>
      </c>
      <c r="O99" s="23" t="str">
        <f>IF(A99="","",VLOOKUP(A99,[1]令和3年度契約状況調査票!$E:$BY,53,FALSE))</f>
        <v/>
      </c>
      <c r="P99" s="23" t="str">
        <f>IF(A99="","",IF(VLOOKUP(A99,[1]令和3年度契約状況調査票!$E:$AR,14,FALSE)="他官署で調達手続きを実施のため","×",IF(VLOOKUP(A99,[1]令和3年度契約状況調査票!$E:$AR,21,FALSE)="②同種の他の契約の予定価格を類推されるおそれがあるため公表しない","×","○")))</f>
        <v/>
      </c>
    </row>
    <row r="100" spans="1:16" ht="60" customHeight="1" x14ac:dyDescent="0.15">
      <c r="A100" s="24" t="str">
        <f>IF(MAX([1]令和3年度契約状況調査票!E97:E342)&gt;=ROW()-5,ROW()-5,"")</f>
        <v/>
      </c>
      <c r="B100" s="25" t="str">
        <f>IF(A100="","",VLOOKUP(A100,[1]令和3年度契約状況調査票!$E:$AR,5,FALSE))</f>
        <v/>
      </c>
      <c r="C100" s="26" t="str">
        <f>IF(A100="","",VLOOKUP(A100,[1]令和3年度契約状況調査票!$E:$AR,6,FALSE))</f>
        <v/>
      </c>
      <c r="D100" s="27" t="str">
        <f>IF(A100="","",VLOOKUP(A100,[1]令和3年度契約状況調査票!$E:$AR,9,FALSE))</f>
        <v/>
      </c>
      <c r="E100" s="25" t="str">
        <f>IF(A100="","",VLOOKUP(A100,[1]令和3年度契約状況調査票!$E:$AR,10,FALSE))</f>
        <v/>
      </c>
      <c r="F100" s="28" t="str">
        <f>IF(A100="","",VLOOKUP(A100,[1]令和3年度契約状況調査票!$E:$AR,11,FALSE))</f>
        <v/>
      </c>
      <c r="G100" s="29" t="str">
        <f>IF(A100="","",IF(VLOOKUP(A100,[1]令和3年度契約状況調査票!$E:$AR,12,FALSE)="②一般競争入札（総合評価方式）","一般競争入札"&amp;CHAR(10)&amp;"（総合評価方式）","一般競争入札"))</f>
        <v/>
      </c>
      <c r="H100" s="30" t="str">
        <f>IF(A100="","",IF(VLOOKUP(A100,[1]令和3年度契約状況調査票!$E:$AR,14,FALSE)="他官署で調達手続きを実施のため","他官署で調達手続きを実施のため",IF(VLOOKUP(A100,[1]令和3年度契約状況調査票!$E:$AR,21,FALSE)="②同種の他の契約の予定価格を類推されるおそれがあるため公表しない","同種の他の契約の予定価格を類推されるおそれがあるため公表しない",IF(VLOOKUP(A100,[1]令和3年度契約状況調査票!$E:$AR,21,FALSE)="－","－",IF(VLOOKUP(A100,[1]令和3年度契約状況調査票!$E:$AR,7,FALSE)&lt;&gt;"",TEXT(VLOOKUP(A100,[1]令和3年度契約状況調査票!$E:$AR,14,FALSE),"#,##0円")&amp;CHAR(10)&amp;"(A)",VLOOKUP(A100,[1]令和3年度契約状況調査票!$E:$AR,14,FALSE))))))</f>
        <v/>
      </c>
      <c r="I100" s="30" t="str">
        <f>IF(A100="","",VLOOKUP(A100,[1]令和3年度契約状況調査票!$E:$AR,15,FALSE))</f>
        <v/>
      </c>
      <c r="J100" s="31" t="str">
        <f>IF(A100="","",IF(VLOOKUP(A100,[1]令和3年度契約状況調査票!$E:$AR,14,FALSE)="他官署で調達手続きを実施のため","－",IF(VLOOKUP(A100,[1]令和3年度契約状況調査票!$E:$AR,21,FALSE)="②同種の他の契約の予定価格を類推されるおそれがあるため公表しない","－",IF(VLOOKUP(A100,[1]令和3年度契約状況調査票!$E:$AR,21,FALSE)="－","－",IF(VLOOKUP(A100,[1]令和3年度契約状況調査票!$E:$AR,7,FALSE)&lt;&gt;"",TEXT(VLOOKUP(A100,[1]令和3年度契約状況調査票!$E:$AR,17,FALSE),"#.0%")&amp;CHAR(10)&amp;"(B/A×100)",VLOOKUP(A100,[1]令和3年度契約状況調査票!$E:$AR,17,FALSE))))))</f>
        <v/>
      </c>
      <c r="K100" s="32" t="str">
        <f>IF(A100="","",IF(VLOOKUP(A100,[1]令和3年度契約状況調査票!$E:$AR,27,FALSE)="①公益社団法人","公社",IF(VLOOKUP(A100,[1]令和3年度契約状況調査票!$E:$AR,27,FALSE)="②公益財団法人","公財","")))</f>
        <v/>
      </c>
      <c r="L100" s="32" t="str">
        <f>IF(A100="","",VLOOKUP(A100,[1]令和3年度契約状況調査票!$E:$AR,28,FALSE))</f>
        <v/>
      </c>
      <c r="M100" s="33" t="str">
        <f>IF(A100="","",IF(VLOOKUP(A100,[1]令和3年度契約状況調査票!$E:$AR,28,FALSE)="国所管",VLOOKUP(A100,[1]令和3年度契約状況調査票!$E:$AR,22,FALSE),""))</f>
        <v/>
      </c>
      <c r="N100" s="34" t="str">
        <f>IF(A100="","",IF(AND(P100="○",O100="分担契約/単価契約"),"単価契約"&amp;CHAR(10)&amp;"予定調達総額 "&amp;TEXT(VLOOKUP(A100,[1]令和3年度契約状況調査票!$E:$AR,16,FALSE),"#,##0円")&amp;"(B)"&amp;CHAR(10)&amp;"分担契約"&amp;CHAR(10)&amp;VLOOKUP(A100,[1]令和3年度契約状況調査票!$E:$AR,32,FALSE),IF(AND(P100="○",O100="分担契約"),"分担契約"&amp;CHAR(10)&amp;"契約総額 "&amp;TEXT(VLOOKUP(A100,[1]令和3年度契約状況調査票!$E:$AR,16,FALSE),"#,##0円")&amp;"(B)"&amp;CHAR(10)&amp;VLOOKUP(A100,[1]令和3年度契約状況調査票!$E:$AR,32,FALSE),(IF(O100="分担契約/単価契約","単価契約"&amp;CHAR(10)&amp;"予定調達総額 "&amp;TEXT(VLOOKUP(A100,[1]令和3年度契約状況調査票!$E:$AR,16,FALSE),"#,##0円")&amp;CHAR(10)&amp;"分担契約"&amp;CHAR(10)&amp;VLOOKUP(A100,[1]令和3年度契約状況調査票!$E:$AR,32,FALSE),IF(O100="分担契約","分担契約"&amp;CHAR(10)&amp;"契約総額 "&amp;TEXT(VLOOKUP(A100,[1]令和3年度契約状況調査票!$E:$AR,16,FALSE),"#,##0円")&amp;CHAR(10)&amp;VLOOKUP(A100,[1]令和3年度契約状況調査票!$E:$AR,32,FALSE),IF(O100="単価契約","単価契約"&amp;CHAR(10)&amp;"予定調達総額 "&amp;TEXT(VLOOKUP(A100,[1]令和3年度契約状況調査票!$E:$AR,16,FALSE),"#,##0円")&amp;CHAR(10)&amp;VLOOKUP(A100,[1]令和3年度契約状況調査票!$E:$AR,32,FALSE),VLOOKUP(A100,[1]令和3年度契約状況調査票!$E:$AR,32,FALSE))))))))</f>
        <v/>
      </c>
      <c r="O100" s="23" t="str">
        <f>IF(A100="","",VLOOKUP(A100,[1]令和3年度契約状況調査票!$E:$BY,53,FALSE))</f>
        <v/>
      </c>
      <c r="P100" s="23" t="str">
        <f>IF(A100="","",IF(VLOOKUP(A100,[1]令和3年度契約状況調査票!$E:$AR,14,FALSE)="他官署で調達手続きを実施のため","×",IF(VLOOKUP(A100,[1]令和3年度契約状況調査票!$E:$AR,21,FALSE)="②同種の他の契約の予定価格を類推されるおそれがあるため公表しない","×","○")))</f>
        <v/>
      </c>
    </row>
    <row r="101" spans="1:16" ht="60" customHeight="1" x14ac:dyDescent="0.15">
      <c r="A101" s="24" t="str">
        <f>IF(MAX([1]令和3年度契約状況調査票!E98:E343)&gt;=ROW()-5,ROW()-5,"")</f>
        <v/>
      </c>
      <c r="B101" s="25" t="str">
        <f>IF(A101="","",VLOOKUP(A101,[1]令和3年度契約状況調査票!$E:$AR,5,FALSE))</f>
        <v/>
      </c>
      <c r="C101" s="26" t="str">
        <f>IF(A101="","",VLOOKUP(A101,[1]令和3年度契約状況調査票!$E:$AR,6,FALSE))</f>
        <v/>
      </c>
      <c r="D101" s="27" t="str">
        <f>IF(A101="","",VLOOKUP(A101,[1]令和3年度契約状況調査票!$E:$AR,9,FALSE))</f>
        <v/>
      </c>
      <c r="E101" s="25" t="str">
        <f>IF(A101="","",VLOOKUP(A101,[1]令和3年度契約状況調査票!$E:$AR,10,FALSE))</f>
        <v/>
      </c>
      <c r="F101" s="28" t="str">
        <f>IF(A101="","",VLOOKUP(A101,[1]令和3年度契約状況調査票!$E:$AR,11,FALSE))</f>
        <v/>
      </c>
      <c r="G101" s="29" t="str">
        <f>IF(A101="","",IF(VLOOKUP(A101,[1]令和3年度契約状況調査票!$E:$AR,12,FALSE)="②一般競争入札（総合評価方式）","一般競争入札"&amp;CHAR(10)&amp;"（総合評価方式）","一般競争入札"))</f>
        <v/>
      </c>
      <c r="H101" s="30" t="str">
        <f>IF(A101="","",IF(VLOOKUP(A101,[1]令和3年度契約状況調査票!$E:$AR,14,FALSE)="他官署で調達手続きを実施のため","他官署で調達手続きを実施のため",IF(VLOOKUP(A101,[1]令和3年度契約状況調査票!$E:$AR,21,FALSE)="②同種の他の契約の予定価格を類推されるおそれがあるため公表しない","同種の他の契約の予定価格を類推されるおそれがあるため公表しない",IF(VLOOKUP(A101,[1]令和3年度契約状況調査票!$E:$AR,21,FALSE)="－","－",IF(VLOOKUP(A101,[1]令和3年度契約状況調査票!$E:$AR,7,FALSE)&lt;&gt;"",TEXT(VLOOKUP(A101,[1]令和3年度契約状況調査票!$E:$AR,14,FALSE),"#,##0円")&amp;CHAR(10)&amp;"(A)",VLOOKUP(A101,[1]令和3年度契約状況調査票!$E:$AR,14,FALSE))))))</f>
        <v/>
      </c>
      <c r="I101" s="30" t="str">
        <f>IF(A101="","",VLOOKUP(A101,[1]令和3年度契約状況調査票!$E:$AR,15,FALSE))</f>
        <v/>
      </c>
      <c r="J101" s="31" t="str">
        <f>IF(A101="","",IF(VLOOKUP(A101,[1]令和3年度契約状況調査票!$E:$AR,14,FALSE)="他官署で調達手続きを実施のため","－",IF(VLOOKUP(A101,[1]令和3年度契約状況調査票!$E:$AR,21,FALSE)="②同種の他の契約の予定価格を類推されるおそれがあるため公表しない","－",IF(VLOOKUP(A101,[1]令和3年度契約状況調査票!$E:$AR,21,FALSE)="－","－",IF(VLOOKUP(A101,[1]令和3年度契約状況調査票!$E:$AR,7,FALSE)&lt;&gt;"",TEXT(VLOOKUP(A101,[1]令和3年度契約状況調査票!$E:$AR,17,FALSE),"#.0%")&amp;CHAR(10)&amp;"(B/A×100)",VLOOKUP(A101,[1]令和3年度契約状況調査票!$E:$AR,17,FALSE))))))</f>
        <v/>
      </c>
      <c r="K101" s="32" t="str">
        <f>IF(A101="","",IF(VLOOKUP(A101,[1]令和3年度契約状況調査票!$E:$AR,27,FALSE)="①公益社団法人","公社",IF(VLOOKUP(A101,[1]令和3年度契約状況調査票!$E:$AR,27,FALSE)="②公益財団法人","公財","")))</f>
        <v/>
      </c>
      <c r="L101" s="32" t="str">
        <f>IF(A101="","",VLOOKUP(A101,[1]令和3年度契約状況調査票!$E:$AR,28,FALSE))</f>
        <v/>
      </c>
      <c r="M101" s="33" t="str">
        <f>IF(A101="","",IF(VLOOKUP(A101,[1]令和3年度契約状況調査票!$E:$AR,28,FALSE)="国所管",VLOOKUP(A101,[1]令和3年度契約状況調査票!$E:$AR,22,FALSE),""))</f>
        <v/>
      </c>
      <c r="N101" s="34" t="str">
        <f>IF(A101="","",IF(AND(P101="○",O101="分担契約/単価契約"),"単価契約"&amp;CHAR(10)&amp;"予定調達総額 "&amp;TEXT(VLOOKUP(A101,[1]令和3年度契約状況調査票!$E:$AR,16,FALSE),"#,##0円")&amp;"(B)"&amp;CHAR(10)&amp;"分担契約"&amp;CHAR(10)&amp;VLOOKUP(A101,[1]令和3年度契約状況調査票!$E:$AR,32,FALSE),IF(AND(P101="○",O101="分担契約"),"分担契約"&amp;CHAR(10)&amp;"契約総額 "&amp;TEXT(VLOOKUP(A101,[1]令和3年度契約状況調査票!$E:$AR,16,FALSE),"#,##0円")&amp;"(B)"&amp;CHAR(10)&amp;VLOOKUP(A101,[1]令和3年度契約状況調査票!$E:$AR,32,FALSE),(IF(O101="分担契約/単価契約","単価契約"&amp;CHAR(10)&amp;"予定調達総額 "&amp;TEXT(VLOOKUP(A101,[1]令和3年度契約状況調査票!$E:$AR,16,FALSE),"#,##0円")&amp;CHAR(10)&amp;"分担契約"&amp;CHAR(10)&amp;VLOOKUP(A101,[1]令和3年度契約状況調査票!$E:$AR,32,FALSE),IF(O101="分担契約","分担契約"&amp;CHAR(10)&amp;"契約総額 "&amp;TEXT(VLOOKUP(A101,[1]令和3年度契約状況調査票!$E:$AR,16,FALSE),"#,##0円")&amp;CHAR(10)&amp;VLOOKUP(A101,[1]令和3年度契約状況調査票!$E:$AR,32,FALSE),IF(O101="単価契約","単価契約"&amp;CHAR(10)&amp;"予定調達総額 "&amp;TEXT(VLOOKUP(A101,[1]令和3年度契約状況調査票!$E:$AR,16,FALSE),"#,##0円")&amp;CHAR(10)&amp;VLOOKUP(A101,[1]令和3年度契約状況調査票!$E:$AR,32,FALSE),VLOOKUP(A101,[1]令和3年度契約状況調査票!$E:$AR,32,FALSE))))))))</f>
        <v/>
      </c>
      <c r="O101" s="23" t="str">
        <f>IF(A101="","",VLOOKUP(A101,[1]令和3年度契約状況調査票!$E:$BY,53,FALSE))</f>
        <v/>
      </c>
      <c r="P101" s="23" t="str">
        <f>IF(A101="","",IF(VLOOKUP(A101,[1]令和3年度契約状況調査票!$E:$AR,14,FALSE)="他官署で調達手続きを実施のため","×",IF(VLOOKUP(A101,[1]令和3年度契約状況調査票!$E:$AR,21,FALSE)="②同種の他の契約の予定価格を類推されるおそれがあるため公表しない","×","○")))</f>
        <v/>
      </c>
    </row>
    <row r="102" spans="1:16" ht="60" customHeight="1" x14ac:dyDescent="0.15">
      <c r="A102" s="24" t="str">
        <f>IF(MAX([1]令和3年度契約状況調査票!E99:E344)&gt;=ROW()-5,ROW()-5,"")</f>
        <v/>
      </c>
      <c r="B102" s="25" t="str">
        <f>IF(A102="","",VLOOKUP(A102,[1]令和3年度契約状況調査票!$E:$AR,5,FALSE))</f>
        <v/>
      </c>
      <c r="C102" s="26" t="str">
        <f>IF(A102="","",VLOOKUP(A102,[1]令和3年度契約状況調査票!$E:$AR,6,FALSE))</f>
        <v/>
      </c>
      <c r="D102" s="27" t="str">
        <f>IF(A102="","",VLOOKUP(A102,[1]令和3年度契約状況調査票!$E:$AR,9,FALSE))</f>
        <v/>
      </c>
      <c r="E102" s="25" t="str">
        <f>IF(A102="","",VLOOKUP(A102,[1]令和3年度契約状況調査票!$E:$AR,10,FALSE))</f>
        <v/>
      </c>
      <c r="F102" s="28" t="str">
        <f>IF(A102="","",VLOOKUP(A102,[1]令和3年度契約状況調査票!$E:$AR,11,FALSE))</f>
        <v/>
      </c>
      <c r="G102" s="29" t="str">
        <f>IF(A102="","",IF(VLOOKUP(A102,[1]令和3年度契約状況調査票!$E:$AR,12,FALSE)="②一般競争入札（総合評価方式）","一般競争入札"&amp;CHAR(10)&amp;"（総合評価方式）","一般競争入札"))</f>
        <v/>
      </c>
      <c r="H102" s="30" t="str">
        <f>IF(A102="","",IF(VLOOKUP(A102,[1]令和3年度契約状況調査票!$E:$AR,14,FALSE)="他官署で調達手続きを実施のため","他官署で調達手続きを実施のため",IF(VLOOKUP(A102,[1]令和3年度契約状況調査票!$E:$AR,21,FALSE)="②同種の他の契約の予定価格を類推されるおそれがあるため公表しない","同種の他の契約の予定価格を類推されるおそれがあるため公表しない",IF(VLOOKUP(A102,[1]令和3年度契約状況調査票!$E:$AR,21,FALSE)="－","－",IF(VLOOKUP(A102,[1]令和3年度契約状況調査票!$E:$AR,7,FALSE)&lt;&gt;"",TEXT(VLOOKUP(A102,[1]令和3年度契約状況調査票!$E:$AR,14,FALSE),"#,##0円")&amp;CHAR(10)&amp;"(A)",VLOOKUP(A102,[1]令和3年度契約状況調査票!$E:$AR,14,FALSE))))))</f>
        <v/>
      </c>
      <c r="I102" s="30" t="str">
        <f>IF(A102="","",VLOOKUP(A102,[1]令和3年度契約状況調査票!$E:$AR,15,FALSE))</f>
        <v/>
      </c>
      <c r="J102" s="31" t="str">
        <f>IF(A102="","",IF(VLOOKUP(A102,[1]令和3年度契約状況調査票!$E:$AR,14,FALSE)="他官署で調達手続きを実施のため","－",IF(VLOOKUP(A102,[1]令和3年度契約状況調査票!$E:$AR,21,FALSE)="②同種の他の契約の予定価格を類推されるおそれがあるため公表しない","－",IF(VLOOKUP(A102,[1]令和3年度契約状況調査票!$E:$AR,21,FALSE)="－","－",IF(VLOOKUP(A102,[1]令和3年度契約状況調査票!$E:$AR,7,FALSE)&lt;&gt;"",TEXT(VLOOKUP(A102,[1]令和3年度契約状況調査票!$E:$AR,17,FALSE),"#.0%")&amp;CHAR(10)&amp;"(B/A×100)",VLOOKUP(A102,[1]令和3年度契約状況調査票!$E:$AR,17,FALSE))))))</f>
        <v/>
      </c>
      <c r="K102" s="32" t="str">
        <f>IF(A102="","",IF(VLOOKUP(A102,[1]令和3年度契約状況調査票!$E:$AR,27,FALSE)="①公益社団法人","公社",IF(VLOOKUP(A102,[1]令和3年度契約状況調査票!$E:$AR,27,FALSE)="②公益財団法人","公財","")))</f>
        <v/>
      </c>
      <c r="L102" s="32" t="str">
        <f>IF(A102="","",VLOOKUP(A102,[1]令和3年度契約状況調査票!$E:$AR,28,FALSE))</f>
        <v/>
      </c>
      <c r="M102" s="33" t="str">
        <f>IF(A102="","",IF(VLOOKUP(A102,[1]令和3年度契約状況調査票!$E:$AR,28,FALSE)="国所管",VLOOKUP(A102,[1]令和3年度契約状況調査票!$E:$AR,22,FALSE),""))</f>
        <v/>
      </c>
      <c r="N102" s="34" t="str">
        <f>IF(A102="","",IF(AND(P102="○",O102="分担契約/単価契約"),"単価契約"&amp;CHAR(10)&amp;"予定調達総額 "&amp;TEXT(VLOOKUP(A102,[1]令和3年度契約状況調査票!$E:$AR,16,FALSE),"#,##0円")&amp;"(B)"&amp;CHAR(10)&amp;"分担契約"&amp;CHAR(10)&amp;VLOOKUP(A102,[1]令和3年度契約状況調査票!$E:$AR,32,FALSE),IF(AND(P102="○",O102="分担契約"),"分担契約"&amp;CHAR(10)&amp;"契約総額 "&amp;TEXT(VLOOKUP(A102,[1]令和3年度契約状況調査票!$E:$AR,16,FALSE),"#,##0円")&amp;"(B)"&amp;CHAR(10)&amp;VLOOKUP(A102,[1]令和3年度契約状況調査票!$E:$AR,32,FALSE),(IF(O102="分担契約/単価契約","単価契約"&amp;CHAR(10)&amp;"予定調達総額 "&amp;TEXT(VLOOKUP(A102,[1]令和3年度契約状況調査票!$E:$AR,16,FALSE),"#,##0円")&amp;CHAR(10)&amp;"分担契約"&amp;CHAR(10)&amp;VLOOKUP(A102,[1]令和3年度契約状況調査票!$E:$AR,32,FALSE),IF(O102="分担契約","分担契約"&amp;CHAR(10)&amp;"契約総額 "&amp;TEXT(VLOOKUP(A102,[1]令和3年度契約状況調査票!$E:$AR,16,FALSE),"#,##0円")&amp;CHAR(10)&amp;VLOOKUP(A102,[1]令和3年度契約状況調査票!$E:$AR,32,FALSE),IF(O102="単価契約","単価契約"&amp;CHAR(10)&amp;"予定調達総額 "&amp;TEXT(VLOOKUP(A102,[1]令和3年度契約状況調査票!$E:$AR,16,FALSE),"#,##0円")&amp;CHAR(10)&amp;VLOOKUP(A102,[1]令和3年度契約状況調査票!$E:$AR,32,FALSE),VLOOKUP(A102,[1]令和3年度契約状況調査票!$E:$AR,32,FALSE))))))))</f>
        <v/>
      </c>
      <c r="O102" s="23" t="str">
        <f>IF(A102="","",VLOOKUP(A102,[1]令和3年度契約状況調査票!$E:$BY,53,FALSE))</f>
        <v/>
      </c>
      <c r="P102" s="23" t="str">
        <f>IF(A102="","",IF(VLOOKUP(A102,[1]令和3年度契約状況調査票!$E:$AR,14,FALSE)="他官署で調達手続きを実施のため","×",IF(VLOOKUP(A102,[1]令和3年度契約状況調査票!$E:$AR,21,FALSE)="②同種の他の契約の予定価格を類推されるおそれがあるため公表しない","×","○")))</f>
        <v/>
      </c>
    </row>
    <row r="103" spans="1:16" ht="60" customHeight="1" x14ac:dyDescent="0.15">
      <c r="A103" s="24" t="str">
        <f>IF(MAX([1]令和3年度契約状況調査票!E100:E345)&gt;=ROW()-5,ROW()-5,"")</f>
        <v/>
      </c>
      <c r="B103" s="25" t="str">
        <f>IF(A103="","",VLOOKUP(A103,[1]令和3年度契約状況調査票!$E:$AR,5,FALSE))</f>
        <v/>
      </c>
      <c r="C103" s="26" t="str">
        <f>IF(A103="","",VLOOKUP(A103,[1]令和3年度契約状況調査票!$E:$AR,6,FALSE))</f>
        <v/>
      </c>
      <c r="D103" s="27" t="str">
        <f>IF(A103="","",VLOOKUP(A103,[1]令和3年度契約状況調査票!$E:$AR,9,FALSE))</f>
        <v/>
      </c>
      <c r="E103" s="25" t="str">
        <f>IF(A103="","",VLOOKUP(A103,[1]令和3年度契約状況調査票!$E:$AR,10,FALSE))</f>
        <v/>
      </c>
      <c r="F103" s="28" t="str">
        <f>IF(A103="","",VLOOKUP(A103,[1]令和3年度契約状況調査票!$E:$AR,11,FALSE))</f>
        <v/>
      </c>
      <c r="G103" s="29" t="str">
        <f>IF(A103="","",IF(VLOOKUP(A103,[1]令和3年度契約状況調査票!$E:$AR,12,FALSE)="②一般競争入札（総合評価方式）","一般競争入札"&amp;CHAR(10)&amp;"（総合評価方式）","一般競争入札"))</f>
        <v/>
      </c>
      <c r="H103" s="30" t="str">
        <f>IF(A103="","",IF(VLOOKUP(A103,[1]令和3年度契約状況調査票!$E:$AR,14,FALSE)="他官署で調達手続きを実施のため","他官署で調達手続きを実施のため",IF(VLOOKUP(A103,[1]令和3年度契約状況調査票!$E:$AR,21,FALSE)="②同種の他の契約の予定価格を類推されるおそれがあるため公表しない","同種の他の契約の予定価格を類推されるおそれがあるため公表しない",IF(VLOOKUP(A103,[1]令和3年度契約状況調査票!$E:$AR,21,FALSE)="－","－",IF(VLOOKUP(A103,[1]令和3年度契約状況調査票!$E:$AR,7,FALSE)&lt;&gt;"",TEXT(VLOOKUP(A103,[1]令和3年度契約状況調査票!$E:$AR,14,FALSE),"#,##0円")&amp;CHAR(10)&amp;"(A)",VLOOKUP(A103,[1]令和3年度契約状況調査票!$E:$AR,14,FALSE))))))</f>
        <v/>
      </c>
      <c r="I103" s="30" t="str">
        <f>IF(A103="","",VLOOKUP(A103,[1]令和3年度契約状況調査票!$E:$AR,15,FALSE))</f>
        <v/>
      </c>
      <c r="J103" s="31" t="str">
        <f>IF(A103="","",IF(VLOOKUP(A103,[1]令和3年度契約状況調査票!$E:$AR,14,FALSE)="他官署で調達手続きを実施のため","－",IF(VLOOKUP(A103,[1]令和3年度契約状況調査票!$E:$AR,21,FALSE)="②同種の他の契約の予定価格を類推されるおそれがあるため公表しない","－",IF(VLOOKUP(A103,[1]令和3年度契約状況調査票!$E:$AR,21,FALSE)="－","－",IF(VLOOKUP(A103,[1]令和3年度契約状況調査票!$E:$AR,7,FALSE)&lt;&gt;"",TEXT(VLOOKUP(A103,[1]令和3年度契約状況調査票!$E:$AR,17,FALSE),"#.0%")&amp;CHAR(10)&amp;"(B/A×100)",VLOOKUP(A103,[1]令和3年度契約状況調査票!$E:$AR,17,FALSE))))))</f>
        <v/>
      </c>
      <c r="K103" s="32" t="str">
        <f>IF(A103="","",IF(VLOOKUP(A103,[1]令和3年度契約状況調査票!$E:$AR,27,FALSE)="①公益社団法人","公社",IF(VLOOKUP(A103,[1]令和3年度契約状況調査票!$E:$AR,27,FALSE)="②公益財団法人","公財","")))</f>
        <v/>
      </c>
      <c r="L103" s="32" t="str">
        <f>IF(A103="","",VLOOKUP(A103,[1]令和3年度契約状況調査票!$E:$AR,28,FALSE))</f>
        <v/>
      </c>
      <c r="M103" s="33" t="str">
        <f>IF(A103="","",IF(VLOOKUP(A103,[1]令和3年度契約状況調査票!$E:$AR,28,FALSE)="国所管",VLOOKUP(A103,[1]令和3年度契約状況調査票!$E:$AR,22,FALSE),""))</f>
        <v/>
      </c>
      <c r="N103" s="34" t="str">
        <f>IF(A103="","",IF(AND(P103="○",O103="分担契約/単価契約"),"単価契約"&amp;CHAR(10)&amp;"予定調達総額 "&amp;TEXT(VLOOKUP(A103,[1]令和3年度契約状況調査票!$E:$AR,16,FALSE),"#,##0円")&amp;"(B)"&amp;CHAR(10)&amp;"分担契約"&amp;CHAR(10)&amp;VLOOKUP(A103,[1]令和3年度契約状況調査票!$E:$AR,32,FALSE),IF(AND(P103="○",O103="分担契約"),"分担契約"&amp;CHAR(10)&amp;"契約総額 "&amp;TEXT(VLOOKUP(A103,[1]令和3年度契約状況調査票!$E:$AR,16,FALSE),"#,##0円")&amp;"(B)"&amp;CHAR(10)&amp;VLOOKUP(A103,[1]令和3年度契約状況調査票!$E:$AR,32,FALSE),(IF(O103="分担契約/単価契約","単価契約"&amp;CHAR(10)&amp;"予定調達総額 "&amp;TEXT(VLOOKUP(A103,[1]令和3年度契約状況調査票!$E:$AR,16,FALSE),"#,##0円")&amp;CHAR(10)&amp;"分担契約"&amp;CHAR(10)&amp;VLOOKUP(A103,[1]令和3年度契約状況調査票!$E:$AR,32,FALSE),IF(O103="分担契約","分担契約"&amp;CHAR(10)&amp;"契約総額 "&amp;TEXT(VLOOKUP(A103,[1]令和3年度契約状況調査票!$E:$AR,16,FALSE),"#,##0円")&amp;CHAR(10)&amp;VLOOKUP(A103,[1]令和3年度契約状況調査票!$E:$AR,32,FALSE),IF(O103="単価契約","単価契約"&amp;CHAR(10)&amp;"予定調達総額 "&amp;TEXT(VLOOKUP(A103,[1]令和3年度契約状況調査票!$E:$AR,16,FALSE),"#,##0円")&amp;CHAR(10)&amp;VLOOKUP(A103,[1]令和3年度契約状況調査票!$E:$AR,32,FALSE),VLOOKUP(A103,[1]令和3年度契約状況調査票!$E:$AR,32,FALSE))))))))</f>
        <v/>
      </c>
      <c r="O103" s="23" t="str">
        <f>IF(A103="","",VLOOKUP(A103,[1]令和3年度契約状況調査票!$E:$BY,53,FALSE))</f>
        <v/>
      </c>
      <c r="P103" s="23" t="str">
        <f>IF(A103="","",IF(VLOOKUP(A103,[1]令和3年度契約状況調査票!$E:$AR,14,FALSE)="他官署で調達手続きを実施のため","×",IF(VLOOKUP(A103,[1]令和3年度契約状況調査票!$E:$AR,21,FALSE)="②同種の他の契約の予定価格を類推されるおそれがあるため公表しない","×","○")))</f>
        <v/>
      </c>
    </row>
    <row r="104" spans="1:16" ht="60" customHeight="1" x14ac:dyDescent="0.15">
      <c r="A104" s="24" t="str">
        <f>IF(MAX([1]令和3年度契約状況調査票!E101:E346)&gt;=ROW()-5,ROW()-5,"")</f>
        <v/>
      </c>
      <c r="B104" s="25" t="str">
        <f>IF(A104="","",VLOOKUP(A104,[1]令和3年度契約状況調査票!$E:$AR,5,FALSE))</f>
        <v/>
      </c>
      <c r="C104" s="26" t="str">
        <f>IF(A104="","",VLOOKUP(A104,[1]令和3年度契約状況調査票!$E:$AR,6,FALSE))</f>
        <v/>
      </c>
      <c r="D104" s="27" t="str">
        <f>IF(A104="","",VLOOKUP(A104,[1]令和3年度契約状況調査票!$E:$AR,9,FALSE))</f>
        <v/>
      </c>
      <c r="E104" s="25" t="str">
        <f>IF(A104="","",VLOOKUP(A104,[1]令和3年度契約状況調査票!$E:$AR,10,FALSE))</f>
        <v/>
      </c>
      <c r="F104" s="28" t="str">
        <f>IF(A104="","",VLOOKUP(A104,[1]令和3年度契約状況調査票!$E:$AR,11,FALSE))</f>
        <v/>
      </c>
      <c r="G104" s="29" t="str">
        <f>IF(A104="","",IF(VLOOKUP(A104,[1]令和3年度契約状況調査票!$E:$AR,12,FALSE)="②一般競争入札（総合評価方式）","一般競争入札"&amp;CHAR(10)&amp;"（総合評価方式）","一般競争入札"))</f>
        <v/>
      </c>
      <c r="H104" s="30" t="str">
        <f>IF(A104="","",IF(VLOOKUP(A104,[1]令和3年度契約状況調査票!$E:$AR,14,FALSE)="他官署で調達手続きを実施のため","他官署で調達手続きを実施のため",IF(VLOOKUP(A104,[1]令和3年度契約状況調査票!$E:$AR,21,FALSE)="②同種の他の契約の予定価格を類推されるおそれがあるため公表しない","同種の他の契約の予定価格を類推されるおそれがあるため公表しない",IF(VLOOKUP(A104,[1]令和3年度契約状況調査票!$E:$AR,21,FALSE)="－","－",IF(VLOOKUP(A104,[1]令和3年度契約状況調査票!$E:$AR,7,FALSE)&lt;&gt;"",TEXT(VLOOKUP(A104,[1]令和3年度契約状況調査票!$E:$AR,14,FALSE),"#,##0円")&amp;CHAR(10)&amp;"(A)",VLOOKUP(A104,[1]令和3年度契約状況調査票!$E:$AR,14,FALSE))))))</f>
        <v/>
      </c>
      <c r="I104" s="30" t="str">
        <f>IF(A104="","",VLOOKUP(A104,[1]令和3年度契約状況調査票!$E:$AR,15,FALSE))</f>
        <v/>
      </c>
      <c r="J104" s="31" t="str">
        <f>IF(A104="","",IF(VLOOKUP(A104,[1]令和3年度契約状況調査票!$E:$AR,14,FALSE)="他官署で調達手続きを実施のため","－",IF(VLOOKUP(A104,[1]令和3年度契約状況調査票!$E:$AR,21,FALSE)="②同種の他の契約の予定価格を類推されるおそれがあるため公表しない","－",IF(VLOOKUP(A104,[1]令和3年度契約状況調査票!$E:$AR,21,FALSE)="－","－",IF(VLOOKUP(A104,[1]令和3年度契約状況調査票!$E:$AR,7,FALSE)&lt;&gt;"",TEXT(VLOOKUP(A104,[1]令和3年度契約状況調査票!$E:$AR,17,FALSE),"#.0%")&amp;CHAR(10)&amp;"(B/A×100)",VLOOKUP(A104,[1]令和3年度契約状況調査票!$E:$AR,17,FALSE))))))</f>
        <v/>
      </c>
      <c r="K104" s="32" t="str">
        <f>IF(A104="","",IF(VLOOKUP(A104,[1]令和3年度契約状況調査票!$E:$AR,27,FALSE)="①公益社団法人","公社",IF(VLOOKUP(A104,[1]令和3年度契約状況調査票!$E:$AR,27,FALSE)="②公益財団法人","公財","")))</f>
        <v/>
      </c>
      <c r="L104" s="32" t="str">
        <f>IF(A104="","",VLOOKUP(A104,[1]令和3年度契約状況調査票!$E:$AR,28,FALSE))</f>
        <v/>
      </c>
      <c r="M104" s="33" t="str">
        <f>IF(A104="","",IF(VLOOKUP(A104,[1]令和3年度契約状況調査票!$E:$AR,28,FALSE)="国所管",VLOOKUP(A104,[1]令和3年度契約状況調査票!$E:$AR,22,FALSE),""))</f>
        <v/>
      </c>
      <c r="N104" s="34" t="str">
        <f>IF(A104="","",IF(AND(P104="○",O104="分担契約/単価契約"),"単価契約"&amp;CHAR(10)&amp;"予定調達総額 "&amp;TEXT(VLOOKUP(A104,[1]令和3年度契約状況調査票!$E:$AR,16,FALSE),"#,##0円")&amp;"(B)"&amp;CHAR(10)&amp;"分担契約"&amp;CHAR(10)&amp;VLOOKUP(A104,[1]令和3年度契約状況調査票!$E:$AR,32,FALSE),IF(AND(P104="○",O104="分担契約"),"分担契約"&amp;CHAR(10)&amp;"契約総額 "&amp;TEXT(VLOOKUP(A104,[1]令和3年度契約状況調査票!$E:$AR,16,FALSE),"#,##0円")&amp;"(B)"&amp;CHAR(10)&amp;VLOOKUP(A104,[1]令和3年度契約状況調査票!$E:$AR,32,FALSE),(IF(O104="分担契約/単価契約","単価契約"&amp;CHAR(10)&amp;"予定調達総額 "&amp;TEXT(VLOOKUP(A104,[1]令和3年度契約状況調査票!$E:$AR,16,FALSE),"#,##0円")&amp;CHAR(10)&amp;"分担契約"&amp;CHAR(10)&amp;VLOOKUP(A104,[1]令和3年度契約状況調査票!$E:$AR,32,FALSE),IF(O104="分担契約","分担契約"&amp;CHAR(10)&amp;"契約総額 "&amp;TEXT(VLOOKUP(A104,[1]令和3年度契約状況調査票!$E:$AR,16,FALSE),"#,##0円")&amp;CHAR(10)&amp;VLOOKUP(A104,[1]令和3年度契約状況調査票!$E:$AR,32,FALSE),IF(O104="単価契約","単価契約"&amp;CHAR(10)&amp;"予定調達総額 "&amp;TEXT(VLOOKUP(A104,[1]令和3年度契約状況調査票!$E:$AR,16,FALSE),"#,##0円")&amp;CHAR(10)&amp;VLOOKUP(A104,[1]令和3年度契約状況調査票!$E:$AR,32,FALSE),VLOOKUP(A104,[1]令和3年度契約状況調査票!$E:$AR,32,FALSE))))))))</f>
        <v/>
      </c>
      <c r="O104" s="23" t="str">
        <f>IF(A104="","",VLOOKUP(A104,[1]令和3年度契約状況調査票!$E:$BY,53,FALSE))</f>
        <v/>
      </c>
      <c r="P104" s="23" t="str">
        <f>IF(A104="","",IF(VLOOKUP(A104,[1]令和3年度契約状況調査票!$E:$AR,14,FALSE)="他官署で調達手続きを実施のため","×",IF(VLOOKUP(A104,[1]令和3年度契約状況調査票!$E:$AR,21,FALSE)="②同種の他の契約の予定価格を類推されるおそれがあるため公表しない","×","○")))</f>
        <v/>
      </c>
    </row>
    <row r="105" spans="1:16" ht="60" customHeight="1" x14ac:dyDescent="0.15">
      <c r="A105" s="24" t="str">
        <f>IF(MAX([1]令和3年度契約状況調査票!E102:E347)&gt;=ROW()-5,ROW()-5,"")</f>
        <v/>
      </c>
      <c r="B105" s="25" t="str">
        <f>IF(A105="","",VLOOKUP(A105,[1]令和3年度契約状況調査票!$E:$AR,5,FALSE))</f>
        <v/>
      </c>
      <c r="C105" s="26" t="str">
        <f>IF(A105="","",VLOOKUP(A105,[1]令和3年度契約状況調査票!$E:$AR,6,FALSE))</f>
        <v/>
      </c>
      <c r="D105" s="27" t="str">
        <f>IF(A105="","",VLOOKUP(A105,[1]令和3年度契約状況調査票!$E:$AR,9,FALSE))</f>
        <v/>
      </c>
      <c r="E105" s="25" t="str">
        <f>IF(A105="","",VLOOKUP(A105,[1]令和3年度契約状況調査票!$E:$AR,10,FALSE))</f>
        <v/>
      </c>
      <c r="F105" s="28" t="str">
        <f>IF(A105="","",VLOOKUP(A105,[1]令和3年度契約状況調査票!$E:$AR,11,FALSE))</f>
        <v/>
      </c>
      <c r="G105" s="29" t="str">
        <f>IF(A105="","",IF(VLOOKUP(A105,[1]令和3年度契約状況調査票!$E:$AR,12,FALSE)="②一般競争入札（総合評価方式）","一般競争入札"&amp;CHAR(10)&amp;"（総合評価方式）","一般競争入札"))</f>
        <v/>
      </c>
      <c r="H105" s="30" t="str">
        <f>IF(A105="","",IF(VLOOKUP(A105,[1]令和3年度契約状況調査票!$E:$AR,14,FALSE)="他官署で調達手続きを実施のため","他官署で調達手続きを実施のため",IF(VLOOKUP(A105,[1]令和3年度契約状況調査票!$E:$AR,21,FALSE)="②同種の他の契約の予定価格を類推されるおそれがあるため公表しない","同種の他の契約の予定価格を類推されるおそれがあるため公表しない",IF(VLOOKUP(A105,[1]令和3年度契約状況調査票!$E:$AR,21,FALSE)="－","－",IF(VLOOKUP(A105,[1]令和3年度契約状況調査票!$E:$AR,7,FALSE)&lt;&gt;"",TEXT(VLOOKUP(A105,[1]令和3年度契約状況調査票!$E:$AR,14,FALSE),"#,##0円")&amp;CHAR(10)&amp;"(A)",VLOOKUP(A105,[1]令和3年度契約状況調査票!$E:$AR,14,FALSE))))))</f>
        <v/>
      </c>
      <c r="I105" s="30" t="str">
        <f>IF(A105="","",VLOOKUP(A105,[1]令和3年度契約状況調査票!$E:$AR,15,FALSE))</f>
        <v/>
      </c>
      <c r="J105" s="31" t="str">
        <f>IF(A105="","",IF(VLOOKUP(A105,[1]令和3年度契約状況調査票!$E:$AR,14,FALSE)="他官署で調達手続きを実施のため","－",IF(VLOOKUP(A105,[1]令和3年度契約状況調査票!$E:$AR,21,FALSE)="②同種の他の契約の予定価格を類推されるおそれがあるため公表しない","－",IF(VLOOKUP(A105,[1]令和3年度契約状況調査票!$E:$AR,21,FALSE)="－","－",IF(VLOOKUP(A105,[1]令和3年度契約状況調査票!$E:$AR,7,FALSE)&lt;&gt;"",TEXT(VLOOKUP(A105,[1]令和3年度契約状況調査票!$E:$AR,17,FALSE),"#.0%")&amp;CHAR(10)&amp;"(B/A×100)",VLOOKUP(A105,[1]令和3年度契約状況調査票!$E:$AR,17,FALSE))))))</f>
        <v/>
      </c>
      <c r="K105" s="32" t="str">
        <f>IF(A105="","",IF(VLOOKUP(A105,[1]令和3年度契約状況調査票!$E:$AR,27,FALSE)="①公益社団法人","公社",IF(VLOOKUP(A105,[1]令和3年度契約状況調査票!$E:$AR,27,FALSE)="②公益財団法人","公財","")))</f>
        <v/>
      </c>
      <c r="L105" s="32" t="str">
        <f>IF(A105="","",VLOOKUP(A105,[1]令和3年度契約状況調査票!$E:$AR,28,FALSE))</f>
        <v/>
      </c>
      <c r="M105" s="33" t="str">
        <f>IF(A105="","",IF(VLOOKUP(A105,[1]令和3年度契約状況調査票!$E:$AR,28,FALSE)="国所管",VLOOKUP(A105,[1]令和3年度契約状況調査票!$E:$AR,22,FALSE),""))</f>
        <v/>
      </c>
      <c r="N105" s="34" t="str">
        <f>IF(A105="","",IF(AND(P105="○",O105="分担契約/単価契約"),"単価契約"&amp;CHAR(10)&amp;"予定調達総額 "&amp;TEXT(VLOOKUP(A105,[1]令和3年度契約状況調査票!$E:$AR,16,FALSE),"#,##0円")&amp;"(B)"&amp;CHAR(10)&amp;"分担契約"&amp;CHAR(10)&amp;VLOOKUP(A105,[1]令和3年度契約状況調査票!$E:$AR,32,FALSE),IF(AND(P105="○",O105="分担契約"),"分担契約"&amp;CHAR(10)&amp;"契約総額 "&amp;TEXT(VLOOKUP(A105,[1]令和3年度契約状況調査票!$E:$AR,16,FALSE),"#,##0円")&amp;"(B)"&amp;CHAR(10)&amp;VLOOKUP(A105,[1]令和3年度契約状況調査票!$E:$AR,32,FALSE),(IF(O105="分担契約/単価契約","単価契約"&amp;CHAR(10)&amp;"予定調達総額 "&amp;TEXT(VLOOKUP(A105,[1]令和3年度契約状況調査票!$E:$AR,16,FALSE),"#,##0円")&amp;CHAR(10)&amp;"分担契約"&amp;CHAR(10)&amp;VLOOKUP(A105,[1]令和3年度契約状況調査票!$E:$AR,32,FALSE),IF(O105="分担契約","分担契約"&amp;CHAR(10)&amp;"契約総額 "&amp;TEXT(VLOOKUP(A105,[1]令和3年度契約状況調査票!$E:$AR,16,FALSE),"#,##0円")&amp;CHAR(10)&amp;VLOOKUP(A105,[1]令和3年度契約状況調査票!$E:$AR,32,FALSE),IF(O105="単価契約","単価契約"&amp;CHAR(10)&amp;"予定調達総額 "&amp;TEXT(VLOOKUP(A105,[1]令和3年度契約状況調査票!$E:$AR,16,FALSE),"#,##0円")&amp;CHAR(10)&amp;VLOOKUP(A105,[1]令和3年度契約状況調査票!$E:$AR,32,FALSE),VLOOKUP(A105,[1]令和3年度契約状況調査票!$E:$AR,32,FALSE))))))))</f>
        <v/>
      </c>
      <c r="O105" s="23" t="str">
        <f>IF(A105="","",VLOOKUP(A105,[1]令和3年度契約状況調査票!$E:$BY,53,FALSE))</f>
        <v/>
      </c>
      <c r="P105" s="23" t="str">
        <f>IF(A105="","",IF(VLOOKUP(A105,[1]令和3年度契約状況調査票!$E:$AR,14,FALSE)="他官署で調達手続きを実施のため","×",IF(VLOOKUP(A105,[1]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