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5107\Desktop\"/>
    </mc:Choice>
  </mc:AlternateContent>
  <bookViews>
    <workbookView xWindow="0" yWindow="0" windowWidth="15345" windowHeight="4110"/>
  </bookViews>
  <sheets>
    <sheet name="別紙様式２"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別紙様式２!$A$5:$O$52</definedName>
    <definedName name="aaa">[2]契約状況コード表!$F$5:$F$9</definedName>
    <definedName name="aaaa">[2]契約状況コード表!$G$5:$G$6</definedName>
    <definedName name="_xlnm.Print_Area" localSheetId="0">別紙様式２!$B$1:$O$52</definedName>
    <definedName name="あ">[3]契約状況コード表!$J$5:$J$20</definedName>
    <definedName name="ああ">[4]契約状況コード表!$D$5:$D$7</definedName>
    <definedName name="こう方法ｂ法">[3]契約状況コード表!$H$5:$H$6</definedName>
    <definedName name="にじゅうまる">[5]契約状況コード表!$AA$5:$AA$7</definedName>
    <definedName name="まる">[6]契約状況コード表!$Y$5:$Y$6</definedName>
    <definedName name="確定金額" localSheetId="0">[7]契約状況コード表!$D$5:$D$7</definedName>
    <definedName name="確定金額">[1]契約状況コード表!#REF!</definedName>
    <definedName name="契約金額">[8]データ!$R$2</definedName>
    <definedName name="契約相手方" localSheetId="0">[7]契約状況コード表!$F$5:$F$9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[7]契約状況コード表!$B$5:$B$8</definedName>
    <definedName name="契約方式">[1]契約状況コード表!$B$5:$B$8</definedName>
    <definedName name="契約方式２">[8]データ!$P$2</definedName>
    <definedName name="契約名称及び内容">[8]データ!$J$2</definedName>
    <definedName name="継続一者応札理由">[1]契約状況コード表!#REF!</definedName>
    <definedName name="公益法人">[8]データ!$BS$2</definedName>
    <definedName name="公益法人所管区分">#REF!</definedName>
    <definedName name="公募">[9]Sheet2!$H$5</definedName>
    <definedName name="広報・委託">#REF!</definedName>
    <definedName name="広報委託調査費区分">[1]契約状況コード表!#REF!</definedName>
    <definedName name="国所管都道府県所管の区分" localSheetId="0">[7]契約状況コード表!$G$5:$G$6</definedName>
    <definedName name="国所管都道府県所管の区分">[1]契約状況コード表!$F$5:$F$6</definedName>
    <definedName name="再就職役員">[8]データ!$BR$2</definedName>
    <definedName name="新規一者応札理由">[1]契約状況コード表!#REF!</definedName>
    <definedName name="随契理由１" localSheetId="0">[7]契約状況コード表!$J$5:$J$20</definedName>
    <definedName name="随契理由１">[1]契約状況コード表!$H$5:$H$20</definedName>
    <definedName name="随契理由２">[1]契約状況コード表!#REF!</definedName>
    <definedName name="随契理由３">[8]データ!$AJ$2</definedName>
    <definedName name="長期・国庫区分" localSheetId="0">[7]契約状況コード表!$I$5:$I$7</definedName>
    <definedName name="長期・国庫区分">[1]契約状況コード表!$G$5:$G$7</definedName>
    <definedName name="特例政令">#REF!</definedName>
    <definedName name="備考">[8]データ!$AK$2</definedName>
    <definedName name="法人番号">[8]データ!$O$2</definedName>
    <definedName name="予定価格" localSheetId="0">[7]契約状況コード表!$C$5</definedName>
    <definedName name="予定価格">[1]契約状況コード表!#REF!</definedName>
    <definedName name="予定価格２">[8]データ!$Q$2</definedName>
    <definedName name="予定価格の公表" localSheetId="0">[7]契約状況コード表!$E$5:$E$7</definedName>
    <definedName name="予定価格の公表">[1]契約状況コード表!$C$5:$C$7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2" i="2" l="1"/>
  <c r="Q52" i="2" s="1"/>
  <c r="E51" i="2"/>
  <c r="A51" i="2"/>
  <c r="N51" i="2" s="1"/>
  <c r="E50" i="2"/>
  <c r="A50" i="2"/>
  <c r="N50" i="2" s="1"/>
  <c r="E49" i="2"/>
  <c r="A49" i="2"/>
  <c r="N49" i="2" s="1"/>
  <c r="E48" i="2"/>
  <c r="A48" i="2"/>
  <c r="N48" i="2" s="1"/>
  <c r="E47" i="2"/>
  <c r="A47" i="2"/>
  <c r="N47" i="2" s="1"/>
  <c r="E46" i="2"/>
  <c r="A46" i="2"/>
  <c r="N46" i="2" s="1"/>
  <c r="E45" i="2"/>
  <c r="A45" i="2"/>
  <c r="N45" i="2" s="1"/>
  <c r="E44" i="2"/>
  <c r="A44" i="2"/>
  <c r="N44" i="2" s="1"/>
  <c r="E43" i="2"/>
  <c r="A43" i="2"/>
  <c r="N43" i="2" s="1"/>
  <c r="E42" i="2"/>
  <c r="A42" i="2"/>
  <c r="N42" i="2" s="1"/>
  <c r="E41" i="2"/>
  <c r="A41" i="2"/>
  <c r="N41" i="2" s="1"/>
  <c r="E40" i="2"/>
  <c r="A40" i="2"/>
  <c r="N40" i="2" s="1"/>
  <c r="E39" i="2"/>
  <c r="A39" i="2"/>
  <c r="N39" i="2" s="1"/>
  <c r="E38" i="2"/>
  <c r="A38" i="2"/>
  <c r="N38" i="2" s="1"/>
  <c r="E37" i="2"/>
  <c r="A37" i="2"/>
  <c r="N37" i="2" s="1"/>
  <c r="E36" i="2"/>
  <c r="A36" i="2"/>
  <c r="N36" i="2" s="1"/>
  <c r="E35" i="2"/>
  <c r="A35" i="2"/>
  <c r="N35" i="2" s="1"/>
  <c r="E34" i="2"/>
  <c r="A34" i="2"/>
  <c r="N34" i="2" s="1"/>
  <c r="E33" i="2"/>
  <c r="A33" i="2"/>
  <c r="N33" i="2" s="1"/>
  <c r="E32" i="2"/>
  <c r="A32" i="2"/>
  <c r="N32" i="2" s="1"/>
  <c r="M31" i="2"/>
  <c r="L31" i="2"/>
  <c r="H31" i="2"/>
  <c r="G31" i="2"/>
  <c r="D31" i="2"/>
  <c r="C31" i="2"/>
  <c r="A31" i="2"/>
  <c r="Q30" i="2"/>
  <c r="P30" i="2"/>
  <c r="M30" i="2"/>
  <c r="L30" i="2"/>
  <c r="H30" i="2"/>
  <c r="G30" i="2"/>
  <c r="D30" i="2"/>
  <c r="C30" i="2"/>
  <c r="A30" i="2"/>
  <c r="O30" i="2" s="1"/>
  <c r="Q29" i="2"/>
  <c r="P29" i="2"/>
  <c r="M29" i="2"/>
  <c r="L29" i="2"/>
  <c r="H29" i="2"/>
  <c r="G29" i="2"/>
  <c r="D29" i="2"/>
  <c r="C29" i="2"/>
  <c r="A29" i="2"/>
  <c r="O29" i="2" s="1"/>
  <c r="Q28" i="2"/>
  <c r="P28" i="2"/>
  <c r="M28" i="2"/>
  <c r="L28" i="2"/>
  <c r="H28" i="2"/>
  <c r="G28" i="2"/>
  <c r="D28" i="2"/>
  <c r="C28" i="2"/>
  <c r="A28" i="2"/>
  <c r="O28" i="2" s="1"/>
  <c r="Q27" i="2"/>
  <c r="P27" i="2"/>
  <c r="M27" i="2"/>
  <c r="L27" i="2"/>
  <c r="H27" i="2"/>
  <c r="G27" i="2"/>
  <c r="D27" i="2"/>
  <c r="C27" i="2"/>
  <c r="A27" i="2"/>
  <c r="O27" i="2" s="1"/>
  <c r="Q26" i="2"/>
  <c r="P26" i="2"/>
  <c r="M26" i="2"/>
  <c r="L26" i="2"/>
  <c r="H26" i="2"/>
  <c r="G26" i="2"/>
  <c r="D26" i="2"/>
  <c r="C26" i="2"/>
  <c r="A26" i="2"/>
  <c r="O26" i="2" s="1"/>
  <c r="Q25" i="2"/>
  <c r="P25" i="2"/>
  <c r="M25" i="2"/>
  <c r="L25" i="2"/>
  <c r="H25" i="2"/>
  <c r="G25" i="2"/>
  <c r="D25" i="2"/>
  <c r="C25" i="2"/>
  <c r="A25" i="2"/>
  <c r="O25" i="2" s="1"/>
  <c r="Q24" i="2"/>
  <c r="P24" i="2"/>
  <c r="M24" i="2"/>
  <c r="L24" i="2"/>
  <c r="H24" i="2"/>
  <c r="G24" i="2"/>
  <c r="D24" i="2"/>
  <c r="C24" i="2"/>
  <c r="A24" i="2"/>
  <c r="O24" i="2" s="1"/>
  <c r="Q23" i="2"/>
  <c r="P23" i="2"/>
  <c r="M23" i="2"/>
  <c r="L23" i="2"/>
  <c r="H23" i="2"/>
  <c r="G23" i="2"/>
  <c r="D23" i="2"/>
  <c r="C23" i="2"/>
  <c r="A23" i="2"/>
  <c r="O23" i="2" s="1"/>
  <c r="Q22" i="2"/>
  <c r="P22" i="2"/>
  <c r="M22" i="2"/>
  <c r="L22" i="2"/>
  <c r="H22" i="2"/>
  <c r="G22" i="2"/>
  <c r="D22" i="2"/>
  <c r="C22" i="2"/>
  <c r="A22" i="2"/>
  <c r="O22" i="2" s="1"/>
  <c r="Q21" i="2"/>
  <c r="P21" i="2"/>
  <c r="M21" i="2"/>
  <c r="L21" i="2"/>
  <c r="H21" i="2"/>
  <c r="G21" i="2"/>
  <c r="D21" i="2"/>
  <c r="C21" i="2"/>
  <c r="A21" i="2"/>
  <c r="O21" i="2" s="1"/>
  <c r="Q20" i="2"/>
  <c r="P20" i="2"/>
  <c r="M20" i="2"/>
  <c r="L20" i="2"/>
  <c r="H20" i="2"/>
  <c r="G20" i="2"/>
  <c r="D20" i="2"/>
  <c r="C20" i="2"/>
  <c r="A20" i="2"/>
  <c r="O20" i="2" s="1"/>
  <c r="Q19" i="2"/>
  <c r="P19" i="2"/>
  <c r="M19" i="2"/>
  <c r="L19" i="2"/>
  <c r="H19" i="2"/>
  <c r="G19" i="2"/>
  <c r="D19" i="2"/>
  <c r="C19" i="2"/>
  <c r="A19" i="2"/>
  <c r="O19" i="2" s="1"/>
  <c r="Q18" i="2"/>
  <c r="P18" i="2"/>
  <c r="M18" i="2"/>
  <c r="L18" i="2"/>
  <c r="H18" i="2"/>
  <c r="G18" i="2"/>
  <c r="D18" i="2"/>
  <c r="C18" i="2"/>
  <c r="A18" i="2"/>
  <c r="O18" i="2" s="1"/>
  <c r="Q17" i="2"/>
  <c r="P17" i="2"/>
  <c r="M17" i="2"/>
  <c r="L17" i="2"/>
  <c r="H17" i="2"/>
  <c r="G17" i="2"/>
  <c r="D17" i="2"/>
  <c r="C17" i="2"/>
  <c r="A17" i="2"/>
  <c r="O17" i="2" s="1"/>
  <c r="Q16" i="2"/>
  <c r="P16" i="2"/>
  <c r="M16" i="2"/>
  <c r="L16" i="2"/>
  <c r="H16" i="2"/>
  <c r="G16" i="2"/>
  <c r="D16" i="2"/>
  <c r="C16" i="2"/>
  <c r="A16" i="2"/>
  <c r="O16" i="2" s="1"/>
  <c r="Q15" i="2"/>
  <c r="P15" i="2"/>
  <c r="M15" i="2"/>
  <c r="L15" i="2"/>
  <c r="H15" i="2"/>
  <c r="G15" i="2"/>
  <c r="D15" i="2"/>
  <c r="C15" i="2"/>
  <c r="A15" i="2"/>
  <c r="O15" i="2" s="1"/>
  <c r="Q14" i="2"/>
  <c r="P14" i="2"/>
  <c r="M14" i="2"/>
  <c r="L14" i="2"/>
  <c r="H14" i="2"/>
  <c r="G14" i="2"/>
  <c r="D14" i="2"/>
  <c r="C14" i="2"/>
  <c r="A14" i="2"/>
  <c r="O14" i="2" s="1"/>
  <c r="Q13" i="2"/>
  <c r="P13" i="2"/>
  <c r="M13" i="2"/>
  <c r="L13" i="2"/>
  <c r="H13" i="2"/>
  <c r="G13" i="2"/>
  <c r="D13" i="2"/>
  <c r="C13" i="2"/>
  <c r="A13" i="2"/>
  <c r="O13" i="2" s="1"/>
  <c r="Q12" i="2"/>
  <c r="P12" i="2"/>
  <c r="M12" i="2"/>
  <c r="L12" i="2"/>
  <c r="H12" i="2"/>
  <c r="G12" i="2"/>
  <c r="D12" i="2"/>
  <c r="C12" i="2"/>
  <c r="A12" i="2"/>
  <c r="O12" i="2" s="1"/>
  <c r="Q11" i="2"/>
  <c r="P11" i="2"/>
  <c r="M11" i="2"/>
  <c r="L11" i="2"/>
  <c r="H11" i="2"/>
  <c r="G11" i="2"/>
  <c r="D11" i="2"/>
  <c r="C11" i="2"/>
  <c r="A11" i="2"/>
  <c r="O11" i="2" s="1"/>
  <c r="Q10" i="2"/>
  <c r="P10" i="2"/>
  <c r="M10" i="2"/>
  <c r="L10" i="2"/>
  <c r="H10" i="2"/>
  <c r="G10" i="2"/>
  <c r="D10" i="2"/>
  <c r="C10" i="2"/>
  <c r="A10" i="2"/>
  <c r="O10" i="2" s="1"/>
  <c r="Q9" i="2"/>
  <c r="P9" i="2"/>
  <c r="M9" i="2"/>
  <c r="L9" i="2"/>
  <c r="H9" i="2"/>
  <c r="G9" i="2"/>
  <c r="D9" i="2"/>
  <c r="C9" i="2"/>
  <c r="A9" i="2"/>
  <c r="O9" i="2" s="1"/>
  <c r="Q8" i="2"/>
  <c r="P8" i="2"/>
  <c r="M8" i="2"/>
  <c r="L8" i="2"/>
  <c r="H8" i="2"/>
  <c r="G8" i="2"/>
  <c r="D8" i="2"/>
  <c r="C8" i="2"/>
  <c r="A8" i="2"/>
  <c r="O8" i="2" s="1"/>
  <c r="Q7" i="2"/>
  <c r="P7" i="2"/>
  <c r="M7" i="2"/>
  <c r="L7" i="2"/>
  <c r="H7" i="2"/>
  <c r="G7" i="2"/>
  <c r="D7" i="2"/>
  <c r="C7" i="2"/>
  <c r="A7" i="2"/>
  <c r="O7" i="2" s="1"/>
  <c r="Q6" i="2"/>
  <c r="P6" i="2"/>
  <c r="M6" i="2"/>
  <c r="L6" i="2"/>
  <c r="H6" i="2"/>
  <c r="G6" i="2"/>
  <c r="D6" i="2"/>
  <c r="C6" i="2"/>
  <c r="A6" i="2"/>
  <c r="O6" i="2" s="1"/>
  <c r="E6" i="2" l="1"/>
  <c r="I6" i="2"/>
  <c r="N6" i="2"/>
  <c r="E8" i="2"/>
  <c r="I8" i="2"/>
  <c r="N8" i="2"/>
  <c r="E10" i="2"/>
  <c r="I10" i="2"/>
  <c r="N10" i="2"/>
  <c r="E12" i="2"/>
  <c r="I12" i="2"/>
  <c r="N12" i="2"/>
  <c r="E14" i="2"/>
  <c r="I14" i="2"/>
  <c r="N14" i="2"/>
  <c r="E16" i="2"/>
  <c r="I16" i="2"/>
  <c r="N16" i="2"/>
  <c r="E19" i="2"/>
  <c r="I19" i="2"/>
  <c r="N19" i="2"/>
  <c r="E21" i="2"/>
  <c r="I21" i="2"/>
  <c r="N21" i="2"/>
  <c r="E23" i="2"/>
  <c r="I23" i="2"/>
  <c r="N23" i="2"/>
  <c r="E25" i="2"/>
  <c r="I25" i="2"/>
  <c r="N25" i="2"/>
  <c r="E27" i="2"/>
  <c r="I27" i="2"/>
  <c r="N27" i="2"/>
  <c r="E29" i="2"/>
  <c r="I29" i="2"/>
  <c r="N29" i="2"/>
  <c r="Q31" i="2"/>
  <c r="P31" i="2"/>
  <c r="E31" i="2"/>
  <c r="I31" i="2"/>
  <c r="N31" i="2"/>
  <c r="I32" i="2"/>
  <c r="I33" i="2"/>
  <c r="I34" i="2"/>
  <c r="I35" i="2"/>
  <c r="I36" i="2"/>
  <c r="I37" i="2"/>
  <c r="I38" i="2"/>
  <c r="I39" i="2"/>
  <c r="I40" i="2"/>
  <c r="I41" i="2"/>
  <c r="I42" i="2"/>
  <c r="I43" i="2"/>
  <c r="I44" i="2"/>
  <c r="I45" i="2"/>
  <c r="I46" i="2"/>
  <c r="I47" i="2"/>
  <c r="I48" i="2"/>
  <c r="I49" i="2"/>
  <c r="I50" i="2"/>
  <c r="I51" i="2"/>
  <c r="E7" i="2"/>
  <c r="I7" i="2"/>
  <c r="N7" i="2"/>
  <c r="E9" i="2"/>
  <c r="I9" i="2"/>
  <c r="N9" i="2"/>
  <c r="E11" i="2"/>
  <c r="I11" i="2"/>
  <c r="N11" i="2"/>
  <c r="E13" i="2"/>
  <c r="I13" i="2"/>
  <c r="N13" i="2"/>
  <c r="E15" i="2"/>
  <c r="I15" i="2"/>
  <c r="N15" i="2"/>
  <c r="E17" i="2"/>
  <c r="I17" i="2"/>
  <c r="N17" i="2"/>
  <c r="E18" i="2"/>
  <c r="I18" i="2"/>
  <c r="N18" i="2"/>
  <c r="E20" i="2"/>
  <c r="I20" i="2"/>
  <c r="N20" i="2"/>
  <c r="E22" i="2"/>
  <c r="I22" i="2"/>
  <c r="N22" i="2"/>
  <c r="E24" i="2"/>
  <c r="I24" i="2"/>
  <c r="N24" i="2"/>
  <c r="E26" i="2"/>
  <c r="I26" i="2"/>
  <c r="N26" i="2"/>
  <c r="E28" i="2"/>
  <c r="I28" i="2"/>
  <c r="N28" i="2"/>
  <c r="E30" i="2"/>
  <c r="I30" i="2"/>
  <c r="N30" i="2"/>
  <c r="B6" i="2"/>
  <c r="F6" i="2"/>
  <c r="J6" i="2"/>
  <c r="B7" i="2"/>
  <c r="F7" i="2"/>
  <c r="J7" i="2"/>
  <c r="B8" i="2"/>
  <c r="F8" i="2"/>
  <c r="J8" i="2"/>
  <c r="B9" i="2"/>
  <c r="F9" i="2"/>
  <c r="J9" i="2"/>
  <c r="B10" i="2"/>
  <c r="F10" i="2"/>
  <c r="J10" i="2"/>
  <c r="B11" i="2"/>
  <c r="F11" i="2"/>
  <c r="J11" i="2"/>
  <c r="B12" i="2"/>
  <c r="F12" i="2"/>
  <c r="J12" i="2"/>
  <c r="B13" i="2"/>
  <c r="F13" i="2"/>
  <c r="J13" i="2"/>
  <c r="B14" i="2"/>
  <c r="F14" i="2"/>
  <c r="J14" i="2"/>
  <c r="B15" i="2"/>
  <c r="F15" i="2"/>
  <c r="J15" i="2"/>
  <c r="B16" i="2"/>
  <c r="F16" i="2"/>
  <c r="J16" i="2"/>
  <c r="B17" i="2"/>
  <c r="F17" i="2"/>
  <c r="J17" i="2"/>
  <c r="B18" i="2"/>
  <c r="F18" i="2"/>
  <c r="J18" i="2"/>
  <c r="B19" i="2"/>
  <c r="F19" i="2"/>
  <c r="J19" i="2"/>
  <c r="B20" i="2"/>
  <c r="F20" i="2"/>
  <c r="J20" i="2"/>
  <c r="B21" i="2"/>
  <c r="F21" i="2"/>
  <c r="J21" i="2"/>
  <c r="B22" i="2"/>
  <c r="F22" i="2"/>
  <c r="J22" i="2"/>
  <c r="B23" i="2"/>
  <c r="F23" i="2"/>
  <c r="J23" i="2"/>
  <c r="B24" i="2"/>
  <c r="F24" i="2"/>
  <c r="J24" i="2"/>
  <c r="B25" i="2"/>
  <c r="F25" i="2"/>
  <c r="J25" i="2"/>
  <c r="B26" i="2"/>
  <c r="F26" i="2"/>
  <c r="J26" i="2"/>
  <c r="B27" i="2"/>
  <c r="F27" i="2"/>
  <c r="J27" i="2"/>
  <c r="B28" i="2"/>
  <c r="F28" i="2"/>
  <c r="J28" i="2"/>
  <c r="B29" i="2"/>
  <c r="F29" i="2"/>
  <c r="J29" i="2"/>
  <c r="B30" i="2"/>
  <c r="F30" i="2"/>
  <c r="J30" i="2"/>
  <c r="B31" i="2"/>
  <c r="F31" i="2"/>
  <c r="J31" i="2"/>
  <c r="O31" i="2"/>
  <c r="Q32" i="2"/>
  <c r="M32" i="2"/>
  <c r="H32" i="2"/>
  <c r="D32" i="2"/>
  <c r="P32" i="2"/>
  <c r="L32" i="2"/>
  <c r="G32" i="2"/>
  <c r="C32" i="2"/>
  <c r="O32" i="2"/>
  <c r="J32" i="2"/>
  <c r="F32" i="2"/>
  <c r="B32" i="2"/>
  <c r="Q33" i="2"/>
  <c r="M33" i="2"/>
  <c r="H33" i="2"/>
  <c r="D33" i="2"/>
  <c r="P33" i="2"/>
  <c r="L33" i="2"/>
  <c r="G33" i="2"/>
  <c r="C33" i="2"/>
  <c r="O33" i="2"/>
  <c r="J33" i="2"/>
  <c r="F33" i="2"/>
  <c r="B33" i="2"/>
  <c r="Q34" i="2"/>
  <c r="M34" i="2"/>
  <c r="H34" i="2"/>
  <c r="D34" i="2"/>
  <c r="P34" i="2"/>
  <c r="L34" i="2"/>
  <c r="G34" i="2"/>
  <c r="C34" i="2"/>
  <c r="O34" i="2"/>
  <c r="J34" i="2"/>
  <c r="F34" i="2"/>
  <c r="B34" i="2"/>
  <c r="Q35" i="2"/>
  <c r="M35" i="2"/>
  <c r="H35" i="2"/>
  <c r="D35" i="2"/>
  <c r="P35" i="2"/>
  <c r="L35" i="2"/>
  <c r="G35" i="2"/>
  <c r="C35" i="2"/>
  <c r="O35" i="2"/>
  <c r="J35" i="2"/>
  <c r="F35" i="2"/>
  <c r="B35" i="2"/>
  <c r="Q36" i="2"/>
  <c r="M36" i="2"/>
  <c r="H36" i="2"/>
  <c r="D36" i="2"/>
  <c r="P36" i="2"/>
  <c r="L36" i="2"/>
  <c r="G36" i="2"/>
  <c r="C36" i="2"/>
  <c r="O36" i="2"/>
  <c r="J36" i="2"/>
  <c r="F36" i="2"/>
  <c r="B36" i="2"/>
  <c r="Q37" i="2"/>
  <c r="M37" i="2"/>
  <c r="H37" i="2"/>
  <c r="D37" i="2"/>
  <c r="P37" i="2"/>
  <c r="L37" i="2"/>
  <c r="G37" i="2"/>
  <c r="C37" i="2"/>
  <c r="O37" i="2"/>
  <c r="J37" i="2"/>
  <c r="F37" i="2"/>
  <c r="B37" i="2"/>
  <c r="Q38" i="2"/>
  <c r="M38" i="2"/>
  <c r="H38" i="2"/>
  <c r="D38" i="2"/>
  <c r="P38" i="2"/>
  <c r="L38" i="2"/>
  <c r="G38" i="2"/>
  <c r="C38" i="2"/>
  <c r="O38" i="2"/>
  <c r="J38" i="2"/>
  <c r="F38" i="2"/>
  <c r="B38" i="2"/>
  <c r="Q39" i="2"/>
  <c r="M39" i="2"/>
  <c r="H39" i="2"/>
  <c r="D39" i="2"/>
  <c r="P39" i="2"/>
  <c r="L39" i="2"/>
  <c r="G39" i="2"/>
  <c r="C39" i="2"/>
  <c r="O39" i="2"/>
  <c r="J39" i="2"/>
  <c r="F39" i="2"/>
  <c r="B39" i="2"/>
  <c r="Q40" i="2"/>
  <c r="M40" i="2"/>
  <c r="H40" i="2"/>
  <c r="D40" i="2"/>
  <c r="P40" i="2"/>
  <c r="L40" i="2"/>
  <c r="G40" i="2"/>
  <c r="C40" i="2"/>
  <c r="O40" i="2"/>
  <c r="J40" i="2"/>
  <c r="F40" i="2"/>
  <c r="B40" i="2"/>
  <c r="Q41" i="2"/>
  <c r="M41" i="2"/>
  <c r="H41" i="2"/>
  <c r="D41" i="2"/>
  <c r="P41" i="2"/>
  <c r="L41" i="2"/>
  <c r="G41" i="2"/>
  <c r="C41" i="2"/>
  <c r="O41" i="2"/>
  <c r="J41" i="2"/>
  <c r="F41" i="2"/>
  <c r="B41" i="2"/>
  <c r="Q42" i="2"/>
  <c r="M42" i="2"/>
  <c r="H42" i="2"/>
  <c r="D42" i="2"/>
  <c r="P42" i="2"/>
  <c r="L42" i="2"/>
  <c r="G42" i="2"/>
  <c r="C42" i="2"/>
  <c r="O42" i="2"/>
  <c r="J42" i="2"/>
  <c r="F42" i="2"/>
  <c r="B42" i="2"/>
  <c r="Q43" i="2"/>
  <c r="M43" i="2"/>
  <c r="H43" i="2"/>
  <c r="D43" i="2"/>
  <c r="P43" i="2"/>
  <c r="L43" i="2"/>
  <c r="G43" i="2"/>
  <c r="C43" i="2"/>
  <c r="O43" i="2"/>
  <c r="J43" i="2"/>
  <c r="F43" i="2"/>
  <c r="B43" i="2"/>
  <c r="Q44" i="2"/>
  <c r="M44" i="2"/>
  <c r="H44" i="2"/>
  <c r="D44" i="2"/>
  <c r="P44" i="2"/>
  <c r="L44" i="2"/>
  <c r="G44" i="2"/>
  <c r="C44" i="2"/>
  <c r="O44" i="2"/>
  <c r="J44" i="2"/>
  <c r="F44" i="2"/>
  <c r="B44" i="2"/>
  <c r="Q45" i="2"/>
  <c r="M45" i="2"/>
  <c r="H45" i="2"/>
  <c r="D45" i="2"/>
  <c r="P45" i="2"/>
  <c r="L45" i="2"/>
  <c r="G45" i="2"/>
  <c r="C45" i="2"/>
  <c r="O45" i="2"/>
  <c r="J45" i="2"/>
  <c r="F45" i="2"/>
  <c r="B45" i="2"/>
  <c r="Q46" i="2"/>
  <c r="M46" i="2"/>
  <c r="H46" i="2"/>
  <c r="D46" i="2"/>
  <c r="P46" i="2"/>
  <c r="L46" i="2"/>
  <c r="G46" i="2"/>
  <c r="C46" i="2"/>
  <c r="O46" i="2"/>
  <c r="J46" i="2"/>
  <c r="F46" i="2"/>
  <c r="B46" i="2"/>
  <c r="Q47" i="2"/>
  <c r="M47" i="2"/>
  <c r="H47" i="2"/>
  <c r="D47" i="2"/>
  <c r="P47" i="2"/>
  <c r="L47" i="2"/>
  <c r="G47" i="2"/>
  <c r="C47" i="2"/>
  <c r="O47" i="2"/>
  <c r="J47" i="2"/>
  <c r="F47" i="2"/>
  <c r="B47" i="2"/>
  <c r="Q48" i="2"/>
  <c r="M48" i="2"/>
  <c r="H48" i="2"/>
  <c r="D48" i="2"/>
  <c r="P48" i="2"/>
  <c r="L48" i="2"/>
  <c r="G48" i="2"/>
  <c r="C48" i="2"/>
  <c r="O48" i="2"/>
  <c r="J48" i="2"/>
  <c r="F48" i="2"/>
  <c r="B48" i="2"/>
  <c r="Q49" i="2"/>
  <c r="M49" i="2"/>
  <c r="H49" i="2"/>
  <c r="D49" i="2"/>
  <c r="P49" i="2"/>
  <c r="L49" i="2"/>
  <c r="G49" i="2"/>
  <c r="C49" i="2"/>
  <c r="O49" i="2"/>
  <c r="J49" i="2"/>
  <c r="F49" i="2"/>
  <c r="B49" i="2"/>
  <c r="Q50" i="2"/>
  <c r="M50" i="2"/>
  <c r="H50" i="2"/>
  <c r="D50" i="2"/>
  <c r="P50" i="2"/>
  <c r="L50" i="2"/>
  <c r="G50" i="2"/>
  <c r="C50" i="2"/>
  <c r="O50" i="2"/>
  <c r="J50" i="2"/>
  <c r="F50" i="2"/>
  <c r="B50" i="2"/>
  <c r="Q51" i="2"/>
  <c r="M51" i="2"/>
  <c r="H51" i="2"/>
  <c r="D51" i="2"/>
  <c r="P51" i="2"/>
  <c r="L51" i="2"/>
  <c r="G51" i="2"/>
  <c r="C51" i="2"/>
  <c r="O51" i="2"/>
  <c r="J51" i="2"/>
  <c r="F51" i="2"/>
  <c r="B51" i="2"/>
  <c r="E52" i="2"/>
  <c r="I52" i="2"/>
  <c r="N52" i="2"/>
  <c r="B52" i="2"/>
  <c r="F52" i="2"/>
  <c r="J52" i="2"/>
  <c r="O52" i="2"/>
  <c r="C52" i="2"/>
  <c r="G52" i="2"/>
  <c r="L52" i="2"/>
  <c r="P52" i="2"/>
  <c r="D52" i="2"/>
  <c r="H52" i="2"/>
  <c r="M52" i="2"/>
</calcChain>
</file>

<file path=xl/sharedStrings.xml><?xml version="1.0" encoding="utf-8"?>
<sst xmlns="http://schemas.openxmlformats.org/spreadsheetml/2006/main" count="61" uniqueCount="17">
  <si>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</si>
  <si>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</si>
  <si>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</si>
  <si>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</si>
  <si>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</si>
  <si>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</si>
  <si>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</si>
  <si>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</si>
  <si>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</si>
  <si>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</si>
  <si>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</si>
  <si>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</si>
  <si>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　　考</t>
    <rPh sb="0" eb="1">
      <t>ソナエ</t>
    </rPh>
    <rPh sb="3" eb="4">
      <t>コウ</t>
    </rPh>
    <phoneticPr fontId="5"/>
  </si>
  <si>
    <t>公益法人の区分</t>
    <rPh sb="0" eb="2">
      <t>コウエキ</t>
    </rPh>
    <rPh sb="2" eb="4">
      <t>ホウジン</t>
    </rPh>
    <rPh sb="5" eb="7">
      <t>クブン</t>
    </rPh>
    <phoneticPr fontId="2"/>
  </si>
  <si>
    <t>国所管、都道府県所管の区分</t>
    <rPh sb="4" eb="8">
      <t>トドウフケン</t>
    </rPh>
    <phoneticPr fontId="2"/>
  </si>
  <si>
    <t>応札・応募者数</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</si>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</sst>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411]ggge&quot;年&quot;m&quot;月&quot;d&quot;日&quot;;@"/>
    <numFmt numFmtId="178" formatCode="#,##0_ "/>
    <numFmt numFmtId="179" formatCode="#,##0&quot;円&quot;;[Red]\-#,##0&quot;円&quot;"/>
    <numFmt numFmtId="180" formatCode="0.0%"/>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8"/>
      <color indexed="11"/>
      <name val="ＭＳ Ｐ明朝"/>
      <family val="1"/>
      <charset val="128"/>
    </font>
    <font>
      <sz val="11"/>
      <name val="ＭＳ Ｐ明朝"/>
      <family val="1"/>
      <charset val="128"/>
    </font>
    <font>
      <sz val="6"/>
      <name val="ＭＳ Ｐゴシック"/>
      <family val="3"/>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cellStyleXfs>
  <cellXfs count="46">
    <xf numFmtId="0" fontId="0" fillId="0" borderId="0" xfId="0">
      <alignment vertical="center"/>
    </xf>
    <xf numFmtId="0" fontId="3" fillId="0" borderId="0" xfId="1"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0" xfId="1" applyFont="1" applyFill="1">
      <alignment vertical="center"/>
    </xf>
    <xf numFmtId="0" fontId="6" fillId="0" borderId="0" xfId="1" applyFont="1" applyAlignment="1">
      <alignment horizontal="left" vertical="center" wrapText="1"/>
    </xf>
    <xf numFmtId="0" fontId="4" fillId="0" borderId="0" xfId="1" applyFont="1" applyFill="1" applyAlignment="1">
      <alignment horizontal="center" vertical="center"/>
    </xf>
    <xf numFmtId="0" fontId="7" fillId="0" borderId="0" xfId="1" applyFont="1" applyFill="1" applyAlignment="1">
      <alignment horizontal="center" vertical="center"/>
    </xf>
    <xf numFmtId="0" fontId="7" fillId="0" borderId="0" xfId="1" applyFont="1" applyFill="1">
      <alignment vertical="center"/>
    </xf>
    <xf numFmtId="0" fontId="7" fillId="0" borderId="0" xfId="1" applyFont="1" applyFill="1" applyAlignment="1">
      <alignment horizontal="left" vertical="center"/>
    </xf>
    <xf numFmtId="38" fontId="7" fillId="0" borderId="0" xfId="3" applyFont="1" applyFill="1" applyAlignment="1">
      <alignment horizontal="center" vertical="center"/>
    </xf>
    <xf numFmtId="9" fontId="7" fillId="0" borderId="0" xfId="1" applyNumberFormat="1" applyFont="1" applyFill="1">
      <alignment vertical="center"/>
    </xf>
    <xf numFmtId="176" fontId="7" fillId="0" borderId="0" xfId="1" applyNumberFormat="1" applyFont="1" applyFill="1">
      <alignment vertical="center"/>
    </xf>
    <xf numFmtId="0" fontId="8" fillId="0" borderId="0" xfId="2" applyFont="1"/>
    <xf numFmtId="0" fontId="8" fillId="0" borderId="0" xfId="1" applyFont="1" applyFill="1" applyAlignment="1">
      <alignment horizontal="center" vertical="center"/>
    </xf>
    <xf numFmtId="0" fontId="8" fillId="0" borderId="0" xfId="1" applyFont="1" applyFill="1">
      <alignment vertical="center"/>
    </xf>
    <xf numFmtId="0" fontId="8" fillId="0" borderId="0" xfId="1" applyFont="1" applyFill="1" applyAlignment="1">
      <alignment horizontal="left" vertical="center"/>
    </xf>
    <xf numFmtId="38" fontId="8" fillId="0" borderId="0" xfId="3" applyFont="1" applyFill="1" applyAlignment="1">
      <alignment horizontal="center" vertical="center"/>
    </xf>
    <xf numFmtId="9" fontId="8" fillId="0" borderId="0" xfId="1" applyNumberFormat="1" applyFont="1" applyFill="1">
      <alignment vertical="center"/>
    </xf>
    <xf numFmtId="176" fontId="8" fillId="0" borderId="0" xfId="1" applyNumberFormat="1" applyFont="1" applyFill="1">
      <alignment vertical="center"/>
    </xf>
    <xf numFmtId="0" fontId="8" fillId="0" borderId="0" xfId="2" applyFont="1" applyAlignment="1">
      <alignment horizontal="right" vertical="center"/>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1" xfId="2" applyFont="1" applyFill="1" applyBorder="1" applyAlignment="1">
      <alignment horizontal="center" vertical="center" wrapText="1"/>
    </xf>
    <xf numFmtId="38" fontId="8" fillId="0" borderId="1" xfId="3" applyFont="1" applyFill="1" applyBorder="1" applyAlignment="1">
      <alignment horizontal="center" vertical="center" wrapText="1"/>
    </xf>
    <xf numFmtId="9" fontId="8" fillId="0"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0" borderId="1" xfId="1" applyFont="1" applyFill="1" applyBorder="1" applyAlignment="1">
      <alignment horizontal="center" vertical="center"/>
    </xf>
    <xf numFmtId="0" fontId="6" fillId="0" borderId="3" xfId="1" applyFont="1" applyBorder="1" applyAlignment="1">
      <alignment horizontal="left" vertical="center" wrapText="1"/>
    </xf>
    <xf numFmtId="0" fontId="8" fillId="0" borderId="4" xfId="1" applyFont="1" applyFill="1" applyBorder="1" applyAlignment="1">
      <alignment horizontal="center" vertical="center" wrapText="1"/>
    </xf>
    <xf numFmtId="0" fontId="8" fillId="0" borderId="1" xfId="1" applyFont="1" applyFill="1" applyBorder="1" applyAlignment="1">
      <alignment horizontal="center" vertical="center" wrapText="1"/>
    </xf>
    <xf numFmtId="176" fontId="8" fillId="0" borderId="1" xfId="1" applyNumberFormat="1" applyFont="1" applyFill="1" applyBorder="1" applyAlignment="1">
      <alignment horizontal="center" vertical="center" wrapText="1"/>
    </xf>
    <xf numFmtId="0" fontId="8" fillId="0" borderId="0" xfId="1" applyFont="1" applyFill="1" applyAlignment="1">
      <alignment horizontal="center" vertical="center" wrapText="1"/>
    </xf>
    <xf numFmtId="0" fontId="7" fillId="0" borderId="0" xfId="1" applyFont="1" applyFill="1" applyAlignment="1">
      <alignment horizontal="center" vertical="center" wrapText="1"/>
    </xf>
    <xf numFmtId="0" fontId="4" fillId="0" borderId="1" xfId="1" applyFont="1" applyBorder="1" applyAlignment="1">
      <alignment horizontal="center" vertical="center" wrapText="1"/>
    </xf>
    <xf numFmtId="0" fontId="8" fillId="0" borderId="4" xfId="1" applyFont="1" applyFill="1" applyBorder="1" applyAlignment="1">
      <alignment vertical="center" wrapText="1"/>
    </xf>
    <xf numFmtId="0" fontId="9" fillId="0" borderId="4" xfId="4" applyFont="1" applyFill="1" applyBorder="1" applyAlignment="1">
      <alignment vertical="center" wrapText="1"/>
    </xf>
    <xf numFmtId="177" fontId="9" fillId="0" borderId="4" xfId="4" applyNumberFormat="1" applyFont="1" applyFill="1" applyBorder="1" applyAlignment="1">
      <alignment horizontal="center" vertical="center" wrapText="1"/>
    </xf>
    <xf numFmtId="176" fontId="8" fillId="0" borderId="4" xfId="1" applyNumberFormat="1" applyFont="1" applyFill="1" applyBorder="1" applyAlignment="1">
      <alignment horizontal="center" vertical="center" wrapText="1"/>
    </xf>
    <xf numFmtId="178" fontId="9" fillId="0" borderId="4" xfId="4" applyNumberFormat="1" applyFont="1" applyFill="1" applyBorder="1" applyAlignment="1">
      <alignment horizontal="center" vertical="center" wrapText="1"/>
    </xf>
    <xf numFmtId="179" fontId="9" fillId="0" borderId="4" xfId="3" applyNumberFormat="1" applyFont="1" applyFill="1" applyBorder="1" applyAlignment="1">
      <alignment horizontal="center" vertical="center" wrapText="1" shrinkToFit="1"/>
    </xf>
    <xf numFmtId="180" fontId="9" fillId="0" borderId="4"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176" fontId="9" fillId="0" borderId="4" xfId="5" applyNumberFormat="1" applyFont="1" applyFill="1" applyBorder="1" applyAlignment="1">
      <alignment horizontal="center" vertical="center" wrapText="1"/>
    </xf>
    <xf numFmtId="0" fontId="8" fillId="0" borderId="4" xfId="1" applyFont="1" applyFill="1" applyBorder="1" applyAlignment="1">
      <alignment horizontal="left"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X:/A00600&#20250;&#35336;&#35506;/&#20250;&#35336;&#35506;/04&#32207;&#21209;&#20418;/&#22865;&#32004;&#29366;&#27841;&#35519;&#26619;&#31080;&#65288;&#8592;&#32076;&#36027;&#20418;&#65289;/Dk&#65288;&#65302;&#26376;&#20998;&#65289;&#20196;&#21644;3&#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X:/&#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X:/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X:/&#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X:/&#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X:/A00600&#20250;&#35336;&#35506;/&#20250;&#35336;&#35506;/04&#32207;&#21209;&#20418;/&#22865;&#32004;&#29366;&#27841;&#35519;&#26619;&#31080;&#65288;&#8592;&#32076;&#36027;&#20418;&#65289;/&#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J1" t="str">
            <v>（6月分）</v>
          </cell>
        </row>
        <row r="2">
          <cell r="I2">
            <v>15</v>
          </cell>
          <cell r="AK2" t="str">
            <v xml:space="preserve">女性の活躍推進に向けた公共調達への取組に関する入力項目
</v>
          </cell>
          <cell r="AM2" t="str">
            <v>一者応札に係るフォローアップ及び競争性のない随意契約フォローアップに必要な項目</v>
          </cell>
          <cell r="AT2" t="str">
            <v>調達改善計画自己評価等に必要な項目</v>
          </cell>
          <cell r="AW2" t="str">
            <v>契約の統計用</v>
          </cell>
          <cell r="BD2" t="str">
            <v>作業用</v>
          </cell>
        </row>
        <row r="3">
          <cell r="I3">
            <v>0</v>
          </cell>
          <cell r="AA3" t="str">
            <v>調達手続の電子化に係るフォローアップに係る入力項目</v>
          </cell>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Q3" t="str">
            <v>一者応札から改善しなかったもの又は当年度において一者応札となった案件について、一者応札となった理由を選択。</v>
          </cell>
          <cell r="AT3" t="str">
            <v>前年度又は前回に一者応札であった案件について、改善の有無にかかわらず記載する。
※26欄に「○」又は「×」が付されたものについて記載する。</v>
          </cell>
          <cell r="BB3">
            <v>0</v>
          </cell>
        </row>
        <row r="4">
          <cell r="AY4">
            <v>15</v>
          </cell>
          <cell r="AZ4">
            <v>0</v>
          </cell>
          <cell r="BA4">
            <v>2</v>
          </cell>
          <cell r="BB4">
            <v>2</v>
          </cell>
        </row>
        <row r="5">
          <cell r="D5" t="str">
            <v>様式２</v>
          </cell>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D6" t="str">
            <v/>
          </cell>
          <cell r="E6">
            <v>1</v>
          </cell>
          <cell r="F6" t="str">
            <v/>
          </cell>
          <cell r="G6" t="str">
            <v>Dk069</v>
          </cell>
          <cell r="H6" t="str">
            <v>⑩役務</v>
          </cell>
          <cell r="I6" t="str">
            <v>年末調整関係書類の封入外部委託業務（第1グループ（63,259件））</v>
          </cell>
          <cell r="J6" t="str">
            <v>支出負担行為担当官
高松国税局総務部次長
岩佐　洋志　
香川県高松市天神前２－１０</v>
          </cell>
          <cell r="M6">
            <v>44364</v>
          </cell>
          <cell r="N6" t="str">
            <v>株式会社グロップ
岡山県岡山市中区穝東町２－２－５</v>
          </cell>
          <cell r="O6">
            <v>6260001002220</v>
          </cell>
          <cell r="P6" t="str">
            <v>①一般競争入札</v>
          </cell>
          <cell r="R6">
            <v>7471449</v>
          </cell>
          <cell r="S6" t="str">
            <v>@93.5円</v>
          </cell>
          <cell r="T6">
            <v>5914716</v>
          </cell>
          <cell r="U6">
            <v>0.79100000000000004</v>
          </cell>
          <cell r="X6" t="str">
            <v>○</v>
          </cell>
          <cell r="Y6" t="str">
            <v>②同種の他の契約の予定価格を類推されるおそれがあるため公表しない</v>
          </cell>
          <cell r="Z6">
            <v>3</v>
          </cell>
          <cell r="AA6">
            <v>0</v>
          </cell>
          <cell r="AE6" t="str">
            <v>⑥その他の法人等</v>
          </cell>
          <cell r="AX6" t="str">
            <v>年間支払金額</v>
          </cell>
          <cell r="AY6" t="str">
            <v>○</v>
          </cell>
          <cell r="AZ6" t="str">
            <v>×</v>
          </cell>
          <cell r="BA6" t="str">
            <v>×</v>
          </cell>
          <cell r="BB6" t="str">
            <v>×</v>
          </cell>
          <cell r="BC6" t="str">
            <v/>
          </cell>
          <cell r="BD6" t="str">
            <v>⑩役務</v>
          </cell>
          <cell r="BE6" t="str">
            <v>単価契約</v>
          </cell>
          <cell r="BF6" t="str">
            <v/>
          </cell>
          <cell r="BG6" t="str">
            <v>○</v>
          </cell>
          <cell r="BH6" t="b">
            <v>1</v>
          </cell>
          <cell r="BI6" t="b">
            <v>1</v>
          </cell>
        </row>
        <row r="7">
          <cell r="D7" t="str">
            <v/>
          </cell>
          <cell r="E7">
            <v>2</v>
          </cell>
          <cell r="F7" t="str">
            <v/>
          </cell>
          <cell r="G7" t="str">
            <v>Dk070</v>
          </cell>
          <cell r="H7" t="str">
            <v>⑩役務</v>
          </cell>
          <cell r="I7" t="str">
            <v>年末調整関係書類の封入外部委託業務（第2グループ（78,482件））</v>
          </cell>
          <cell r="J7" t="str">
            <v>支出負担行為担当官
高松国税局総務部次長
岩佐　洋志　
香川県高松市天神前２－１０</v>
          </cell>
          <cell r="M7">
            <v>44364</v>
          </cell>
          <cell r="N7" t="str">
            <v>日本郵便オフィスサポート株式会社四国支社
愛媛県松山市三番町８－１２－４</v>
          </cell>
          <cell r="O7">
            <v>9010401091760</v>
          </cell>
          <cell r="P7" t="str">
            <v>①一般競争入札</v>
          </cell>
          <cell r="R7">
            <v>9107311</v>
          </cell>
          <cell r="S7" t="str">
            <v>@101.2円</v>
          </cell>
          <cell r="T7">
            <v>7942378</v>
          </cell>
          <cell r="U7">
            <v>0.872</v>
          </cell>
          <cell r="X7" t="str">
            <v>○</v>
          </cell>
          <cell r="Y7" t="str">
            <v>②同種の他の契約の予定価格を類推されるおそれがあるため公表しない</v>
          </cell>
          <cell r="Z7">
            <v>1</v>
          </cell>
          <cell r="AA7">
            <v>0</v>
          </cell>
          <cell r="AE7" t="str">
            <v>⑥その他の法人等</v>
          </cell>
          <cell r="AM7" t="str">
            <v>△</v>
          </cell>
          <cell r="AQ7" t="str">
            <v>⑧人材の確保や体制整備に時間が足りないと判断している可能性があるもの</v>
          </cell>
          <cell r="AX7" t="str">
            <v>年間支払金額</v>
          </cell>
          <cell r="AY7" t="str">
            <v>○</v>
          </cell>
          <cell r="AZ7" t="str">
            <v>×</v>
          </cell>
          <cell r="BA7" t="str">
            <v>×</v>
          </cell>
          <cell r="BB7" t="str">
            <v>×</v>
          </cell>
          <cell r="BC7" t="str">
            <v/>
          </cell>
          <cell r="BD7" t="str">
            <v>⑩役務</v>
          </cell>
          <cell r="BE7" t="str">
            <v>単価契約</v>
          </cell>
          <cell r="BF7" t="str">
            <v/>
          </cell>
          <cell r="BG7" t="str">
            <v>○</v>
          </cell>
          <cell r="BH7" t="b">
            <v>1</v>
          </cell>
          <cell r="BI7" t="b">
            <v>1</v>
          </cell>
        </row>
        <row r="8">
          <cell r="D8" t="str">
            <v/>
          </cell>
          <cell r="E8" t="str">
            <v/>
          </cell>
          <cell r="F8">
            <v>1</v>
          </cell>
          <cell r="G8" t="str">
            <v>Dk071</v>
          </cell>
          <cell r="H8" t="str">
            <v>⑨物品等賃借</v>
          </cell>
          <cell r="I8" t="str">
            <v>国税専門官採用第一次試験会場の借上げ（松山市）（令和３年６月５日から令和３年６月６日まで）</v>
          </cell>
          <cell r="J8" t="str">
            <v>支出負担行為担当官
高松国税局総務部次長
岩佐　洋志　
香川県高松市天神前２－１０</v>
          </cell>
          <cell r="M8">
            <v>44348</v>
          </cell>
          <cell r="N8" t="str">
            <v>愛媛エフ・エー・ゼット株式会社
愛媛県松山市大可賀２－１－２８</v>
          </cell>
          <cell r="O8">
            <v>1500001000674</v>
          </cell>
          <cell r="P8" t="str">
            <v>④随意契約（企画競争無し）</v>
          </cell>
          <cell r="Q8" t="str">
            <v>●</v>
          </cell>
          <cell r="R8">
            <v>1036230</v>
          </cell>
          <cell r="S8" t="str">
            <v>@129,760円ほか</v>
          </cell>
          <cell r="T8">
            <v>1036230</v>
          </cell>
          <cell r="U8">
            <v>1</v>
          </cell>
          <cell r="Y8" t="str">
            <v>②同種の他の契約の予定価格を類推されるおそれがあるため公表しない</v>
          </cell>
          <cell r="Z8">
            <v>1</v>
          </cell>
          <cell r="AA8">
            <v>0</v>
          </cell>
          <cell r="AE8" t="str">
            <v>⑥その他の法人等</v>
          </cell>
          <cell r="AH8" t="str">
            <v>①会計法第29条の3第4項（契約の性質又は目的が競争を許さない場合）</v>
          </cell>
          <cell r="AI8" t="str">
            <v>公募を実施した結果、本業務の履行可能な者が1者しかなく、競争を許さないことから、会計法29条の3第4項に該当するため。</v>
          </cell>
          <cell r="AX8" t="str">
            <v>年間支払金額</v>
          </cell>
          <cell r="AY8" t="str">
            <v>○</v>
          </cell>
          <cell r="AZ8" t="str">
            <v>×</v>
          </cell>
          <cell r="BA8" t="str">
            <v>×</v>
          </cell>
          <cell r="BB8" t="str">
            <v>×</v>
          </cell>
          <cell r="BC8" t="str">
            <v/>
          </cell>
          <cell r="BD8" t="str">
            <v>⑨物品等賃借</v>
          </cell>
          <cell r="BE8" t="str">
            <v>単価契約</v>
          </cell>
          <cell r="BF8" t="str">
            <v/>
          </cell>
          <cell r="BG8" t="str">
            <v>○</v>
          </cell>
          <cell r="BH8" t="b">
            <v>1</v>
          </cell>
          <cell r="BI8" t="b">
            <v>1</v>
          </cell>
        </row>
        <row r="9">
          <cell r="D9" t="str">
            <v/>
          </cell>
          <cell r="E9">
            <v>3</v>
          </cell>
          <cell r="F9" t="str">
            <v/>
          </cell>
          <cell r="G9" t="str">
            <v>Dk072</v>
          </cell>
          <cell r="H9" t="str">
            <v>⑩役務</v>
          </cell>
          <cell r="I9" t="str">
            <v>令和３年度巡回式健康診断委託業務（第１グループ（徳島県）１２３人）</v>
          </cell>
          <cell r="J9" t="str">
            <v>支出負担行為担当官
高松国税局総務部次長
岩佐　洋志　
香川県高松市天神前２－１０</v>
          </cell>
          <cell r="M9">
            <v>44358</v>
          </cell>
          <cell r="N9" t="str">
            <v>医療法人平成博愛会
徳島県徳島市勝占町惣田９</v>
          </cell>
          <cell r="O9">
            <v>4480005000398</v>
          </cell>
          <cell r="P9" t="str">
            <v>①一般競争入札</v>
          </cell>
          <cell r="R9">
            <v>2159507</v>
          </cell>
          <cell r="S9" t="str">
            <v>@792円ほか</v>
          </cell>
          <cell r="T9">
            <v>1356861</v>
          </cell>
          <cell r="U9">
            <v>0.628</v>
          </cell>
          <cell r="Y9" t="str">
            <v>②同種の他の契約の予定価格を類推されるおそれがあるため公表しない</v>
          </cell>
          <cell r="Z9">
            <v>1</v>
          </cell>
          <cell r="AA9">
            <v>0</v>
          </cell>
          <cell r="AE9" t="str">
            <v>③その他の公益法人</v>
          </cell>
          <cell r="AM9" t="str">
            <v>×</v>
          </cell>
          <cell r="AQ9" t="str">
            <v>⑤参加可能なものが少数のもの（例：電力の調達、ガソリンの調達など）</v>
          </cell>
          <cell r="AT9" t="str">
            <v>○</v>
          </cell>
          <cell r="AX9" t="str">
            <v>年間支払金額</v>
          </cell>
          <cell r="AY9" t="str">
            <v>○</v>
          </cell>
          <cell r="AZ9" t="str">
            <v>×</v>
          </cell>
          <cell r="BA9" t="str">
            <v>×</v>
          </cell>
          <cell r="BB9" t="str">
            <v>×</v>
          </cell>
          <cell r="BC9" t="str">
            <v/>
          </cell>
          <cell r="BD9" t="str">
            <v>⑩役務</v>
          </cell>
          <cell r="BE9" t="str">
            <v>単価契約</v>
          </cell>
          <cell r="BF9" t="str">
            <v/>
          </cell>
          <cell r="BG9" t="str">
            <v>○</v>
          </cell>
          <cell r="BH9" t="b">
            <v>1</v>
          </cell>
          <cell r="BI9" t="b">
            <v>1</v>
          </cell>
        </row>
        <row r="10">
          <cell r="D10" t="str">
            <v/>
          </cell>
          <cell r="E10">
            <v>4</v>
          </cell>
          <cell r="F10" t="str">
            <v/>
          </cell>
          <cell r="G10" t="str">
            <v>Dk073</v>
          </cell>
          <cell r="H10" t="str">
            <v>⑩役務</v>
          </cell>
          <cell r="I10" t="str">
            <v>令和３年度巡回式健康診断委託業務（第２グループ（香川県）３６８人）</v>
          </cell>
          <cell r="J10" t="str">
            <v>支出負担行為担当官
高松国税局総務部次長
岩佐　洋志　
香川県高松市天神前２－１０</v>
          </cell>
          <cell r="M10">
            <v>44358</v>
          </cell>
          <cell r="N10" t="str">
            <v>公益財団法人香川県予防医学協会
香川県高松市伏石町２１２９－２</v>
          </cell>
          <cell r="O10">
            <v>1470005005178</v>
          </cell>
          <cell r="P10" t="str">
            <v>①一般競争入札</v>
          </cell>
          <cell r="R10">
            <v>5740236</v>
          </cell>
          <cell r="S10" t="str">
            <v>@550円ほか</v>
          </cell>
          <cell r="T10">
            <v>3834490</v>
          </cell>
          <cell r="U10">
            <v>0.66800000000000004</v>
          </cell>
          <cell r="Y10" t="str">
            <v>②同種の他の契約の予定価格を類推されるおそれがあるため公表しない</v>
          </cell>
          <cell r="Z10">
            <v>1</v>
          </cell>
          <cell r="AA10">
            <v>0</v>
          </cell>
          <cell r="AE10" t="str">
            <v>②公益財団法人</v>
          </cell>
          <cell r="AF10" t="str">
            <v>都道府県所管</v>
          </cell>
          <cell r="AM10" t="str">
            <v>×</v>
          </cell>
          <cell r="AQ10" t="str">
            <v>⑤参加可能なものが少数のもの（例：電力の調達、ガソリンの調達など）</v>
          </cell>
          <cell r="AT10" t="str">
            <v>○</v>
          </cell>
          <cell r="AX10" t="str">
            <v>年間支払金額</v>
          </cell>
          <cell r="AY10" t="str">
            <v>○</v>
          </cell>
          <cell r="AZ10" t="str">
            <v>×</v>
          </cell>
          <cell r="BA10" t="str">
            <v>×</v>
          </cell>
          <cell r="BB10" t="str">
            <v>×</v>
          </cell>
          <cell r="BC10" t="str">
            <v/>
          </cell>
          <cell r="BD10" t="str">
            <v>⑩役務</v>
          </cell>
          <cell r="BE10" t="str">
            <v>単価契約</v>
          </cell>
          <cell r="BF10" t="str">
            <v/>
          </cell>
          <cell r="BG10" t="str">
            <v>○</v>
          </cell>
          <cell r="BH10" t="b">
            <v>1</v>
          </cell>
          <cell r="BI10" t="b">
            <v>1</v>
          </cell>
        </row>
        <row r="11">
          <cell r="D11" t="str">
            <v/>
          </cell>
          <cell r="E11">
            <v>5</v>
          </cell>
          <cell r="F11" t="str">
            <v/>
          </cell>
          <cell r="G11" t="str">
            <v>Dk074</v>
          </cell>
          <cell r="H11" t="str">
            <v>⑩役務</v>
          </cell>
          <cell r="I11" t="str">
            <v>令和３年度巡回式健康診断委託業務（第３グループ（愛媛県）１７２人）</v>
          </cell>
          <cell r="J11" t="str">
            <v>支出負担行為担当官
高松国税局総務部次長
岩佐　洋志　
香川県高松市天神前２－１０</v>
          </cell>
          <cell r="M11">
            <v>44358</v>
          </cell>
          <cell r="N11" t="str">
            <v>医療法人順風会
愛媛県松山市高砂町２－３－１</v>
          </cell>
          <cell r="O11">
            <v>5500005000683</v>
          </cell>
          <cell r="P11" t="str">
            <v>①一般競争入札</v>
          </cell>
          <cell r="R11">
            <v>2911447</v>
          </cell>
          <cell r="S11" t="str">
            <v>@825円ほか</v>
          </cell>
          <cell r="T11">
            <v>1815440</v>
          </cell>
          <cell r="U11">
            <v>0.623</v>
          </cell>
          <cell r="Y11" t="str">
            <v>②同種の他の契約の予定価格を類推されるおそれがあるため公表しない</v>
          </cell>
          <cell r="Z11">
            <v>1</v>
          </cell>
          <cell r="AA11">
            <v>0</v>
          </cell>
          <cell r="AE11" t="str">
            <v>③その他の公益法人</v>
          </cell>
          <cell r="AM11" t="str">
            <v>×</v>
          </cell>
          <cell r="AQ11" t="str">
            <v>⑤参加可能なものが少数のもの（例：電力の調達、ガソリンの調達など）</v>
          </cell>
          <cell r="AT11" t="str">
            <v>○</v>
          </cell>
          <cell r="AX11" t="str">
            <v>年間支払金額</v>
          </cell>
          <cell r="AY11" t="str">
            <v>○</v>
          </cell>
          <cell r="AZ11" t="str">
            <v>×</v>
          </cell>
          <cell r="BA11" t="str">
            <v>×</v>
          </cell>
          <cell r="BB11" t="str">
            <v>×</v>
          </cell>
          <cell r="BC11" t="str">
            <v/>
          </cell>
          <cell r="BD11" t="str">
            <v>⑩役務</v>
          </cell>
          <cell r="BE11" t="str">
            <v>単価契約</v>
          </cell>
          <cell r="BF11" t="str">
            <v/>
          </cell>
          <cell r="BG11" t="str">
            <v>○</v>
          </cell>
          <cell r="BH11" t="b">
            <v>1</v>
          </cell>
          <cell r="BI11" t="b">
            <v>1</v>
          </cell>
        </row>
        <row r="12">
          <cell r="D12" t="str">
            <v/>
          </cell>
          <cell r="E12">
            <v>6</v>
          </cell>
          <cell r="F12" t="str">
            <v/>
          </cell>
          <cell r="G12" t="str">
            <v>Dk075</v>
          </cell>
          <cell r="H12" t="str">
            <v>⑩役務</v>
          </cell>
          <cell r="I12" t="str">
            <v>令和３年度巡回式健康診断委託業務（第４グループ（高知県）１３０人）</v>
          </cell>
          <cell r="J12" t="str">
            <v>支出負担行為担当官
高松国税局総務部次長
岩佐　洋志　
香川県高松市天神前２－１０</v>
          </cell>
          <cell r="M12">
            <v>44358</v>
          </cell>
          <cell r="N12" t="str">
            <v>医療法人健会
高知県高知市知寄町２－４－３６</v>
          </cell>
          <cell r="O12">
            <v>2490005000647</v>
          </cell>
          <cell r="P12" t="str">
            <v>①一般競争入札</v>
          </cell>
          <cell r="R12">
            <v>2511216</v>
          </cell>
          <cell r="S12" t="str">
            <v>@2,171円ほか</v>
          </cell>
          <cell r="T12">
            <v>2114631</v>
          </cell>
          <cell r="U12">
            <v>0.84199999999999997</v>
          </cell>
          <cell r="Y12" t="str">
            <v>②同種の他の契約の予定価格を類推されるおそれがあるため公表しない</v>
          </cell>
          <cell r="Z12">
            <v>1</v>
          </cell>
          <cell r="AA12">
            <v>0</v>
          </cell>
          <cell r="AE12" t="str">
            <v>③その他の公益法人</v>
          </cell>
          <cell r="AM12" t="str">
            <v>×</v>
          </cell>
          <cell r="AQ12" t="str">
            <v>⑤参加可能なものが少数のもの（例：電力の調達、ガソリンの調達など）</v>
          </cell>
          <cell r="AT12" t="str">
            <v>○</v>
          </cell>
          <cell r="AX12" t="str">
            <v>年間支払金額</v>
          </cell>
          <cell r="AY12" t="str">
            <v>○</v>
          </cell>
          <cell r="AZ12" t="str">
            <v>×</v>
          </cell>
          <cell r="BA12" t="str">
            <v>×</v>
          </cell>
          <cell r="BB12" t="str">
            <v>×</v>
          </cell>
          <cell r="BC12" t="str">
            <v/>
          </cell>
          <cell r="BD12" t="str">
            <v>⑩役務</v>
          </cell>
          <cell r="BE12" t="str">
            <v>単価契約</v>
          </cell>
          <cell r="BF12" t="str">
            <v/>
          </cell>
          <cell r="BG12" t="str">
            <v>○</v>
          </cell>
          <cell r="BH12" t="b">
            <v>1</v>
          </cell>
          <cell r="BI12" t="b">
            <v>1</v>
          </cell>
        </row>
        <row r="13">
          <cell r="D13" t="str">
            <v/>
          </cell>
          <cell r="E13" t="str">
            <v/>
          </cell>
          <cell r="F13">
            <v>2</v>
          </cell>
          <cell r="G13" t="str">
            <v>Dk076</v>
          </cell>
          <cell r="H13" t="str">
            <v>⑩役務</v>
          </cell>
          <cell r="I13" t="str">
            <v>令和３年度健康診断業務一式</v>
          </cell>
          <cell r="J13" t="str">
            <v>支出負担行為担当官
高松国税局総務部次長
岩佐　洋志　
香川県高松市天神前２－１０</v>
          </cell>
          <cell r="M13">
            <v>44364</v>
          </cell>
          <cell r="N13" t="str">
            <v>医療法人いちえ会
徳島県徳島市徳島町２－５４</v>
          </cell>
          <cell r="O13">
            <v>7480005000123</v>
          </cell>
          <cell r="P13" t="str">
            <v>④随意契約（企画競争無し）</v>
          </cell>
          <cell r="Q13" t="str">
            <v>●</v>
          </cell>
          <cell r="R13">
            <v>21238407</v>
          </cell>
          <cell r="S13" t="str">
            <v>@16,988円ほか</v>
          </cell>
          <cell r="T13">
            <v>21238407</v>
          </cell>
          <cell r="U13">
            <v>1</v>
          </cell>
          <cell r="Y13" t="str">
            <v>①公表</v>
          </cell>
          <cell r="Z13">
            <v>20</v>
          </cell>
          <cell r="AA13">
            <v>0</v>
          </cell>
          <cell r="AE13" t="str">
            <v>③その他の公益法人</v>
          </cell>
          <cell r="AH13" t="str">
            <v>①会計法第29条の3第4項（契約の性質又は目的が競争を許さない場合）</v>
          </cell>
          <cell r="AI13" t="str">
            <v>公募を実施し、申込みのあった者のうち、当局の要件を満たす全ての者と契約したものであり、競争を許さないことから、会計法第29条の３第４項に該当するため。</v>
          </cell>
          <cell r="AX13" t="str">
            <v>年間支払金額(契約相手方ごと)</v>
          </cell>
          <cell r="AY13" t="str">
            <v>○</v>
          </cell>
          <cell r="AZ13" t="str">
            <v>×</v>
          </cell>
          <cell r="BA13" t="str">
            <v>×</v>
          </cell>
          <cell r="BB13" t="str">
            <v>×</v>
          </cell>
          <cell r="BC13" t="str">
            <v/>
          </cell>
          <cell r="BD13" t="str">
            <v>⑩役務</v>
          </cell>
          <cell r="BE13" t="str">
            <v>単価契約</v>
          </cell>
          <cell r="BF13">
            <v>1</v>
          </cell>
          <cell r="BG13" t="str">
            <v>○</v>
          </cell>
          <cell r="BH13" t="b">
            <v>1</v>
          </cell>
          <cell r="BI13" t="b">
            <v>1</v>
          </cell>
        </row>
        <row r="14">
          <cell r="D14" t="str">
            <v/>
          </cell>
          <cell r="E14" t="str">
            <v/>
          </cell>
          <cell r="F14">
            <v>3</v>
          </cell>
          <cell r="G14" t="str">
            <v>Dk077</v>
          </cell>
          <cell r="H14" t="str">
            <v>⑩役務</v>
          </cell>
          <cell r="I14" t="str">
            <v>令和３年度健康診断業務一式</v>
          </cell>
          <cell r="J14" t="str">
            <v>支出負担行為担当官
高松国税局総務部次長
岩佐　洋志　
香川県高松市天神前２－１０</v>
          </cell>
          <cell r="M14">
            <v>44364</v>
          </cell>
          <cell r="N14" t="str">
            <v>国家公務員共済組合連合会高松病院
香川県高松市天神前４－１８</v>
          </cell>
          <cell r="O14">
            <v>2010005002559</v>
          </cell>
          <cell r="P14" t="str">
            <v>④随意契約（企画競争無し）</v>
          </cell>
          <cell r="Q14" t="str">
            <v>●</v>
          </cell>
          <cell r="R14">
            <v>21238407</v>
          </cell>
          <cell r="S14" t="str">
            <v>@16,988円ほか</v>
          </cell>
          <cell r="T14">
            <v>21238407</v>
          </cell>
          <cell r="U14">
            <v>1</v>
          </cell>
          <cell r="Y14" t="str">
            <v>①公表</v>
          </cell>
          <cell r="Z14">
            <v>20</v>
          </cell>
          <cell r="AA14">
            <v>0</v>
          </cell>
          <cell r="AE14" t="str">
            <v>⑤特殊法人等</v>
          </cell>
          <cell r="AH14" t="str">
            <v>①会計法第29条の3第4項（契約の性質又は目的が競争を許さない場合）</v>
          </cell>
          <cell r="AI14" t="str">
            <v>公募を実施し、申込みのあった者のうち、当局の要件を満たす全ての者と契約したものであり、競争を許さないことから、会計法第29条の３第４項に該当するため。</v>
          </cell>
          <cell r="AX14" t="str">
            <v>年間支払金額(契約相手方ごと)</v>
          </cell>
          <cell r="AY14" t="str">
            <v>○</v>
          </cell>
          <cell r="AZ14" t="str">
            <v>×</v>
          </cell>
          <cell r="BA14" t="str">
            <v>×</v>
          </cell>
          <cell r="BB14" t="str">
            <v>×</v>
          </cell>
          <cell r="BC14" t="str">
            <v/>
          </cell>
          <cell r="BD14" t="str">
            <v>⑩役務</v>
          </cell>
          <cell r="BE14" t="str">
            <v>単価契約</v>
          </cell>
          <cell r="BF14">
            <v>1</v>
          </cell>
          <cell r="BG14" t="str">
            <v>○</v>
          </cell>
          <cell r="BH14" t="b">
            <v>1</v>
          </cell>
          <cell r="BI14" t="b">
            <v>1</v>
          </cell>
        </row>
        <row r="15">
          <cell r="D15" t="str">
            <v/>
          </cell>
          <cell r="E15" t="str">
            <v/>
          </cell>
          <cell r="F15">
            <v>4</v>
          </cell>
          <cell r="G15" t="str">
            <v>Dk078</v>
          </cell>
          <cell r="H15" t="str">
            <v>⑩役務</v>
          </cell>
          <cell r="I15" t="str">
            <v>令和３年度健康診断業務一式</v>
          </cell>
          <cell r="J15" t="str">
            <v>支出負担行為担当官
高松国税局総務部次長
岩佐　洋志　
香川県高松市天神前２－１０</v>
          </cell>
          <cell r="M15">
            <v>44364</v>
          </cell>
          <cell r="N15" t="str">
            <v>医療法人社団重仁まるがめ医療センター
香川県丸亀市津森町２１９</v>
          </cell>
          <cell r="O15">
            <v>3230005001439</v>
          </cell>
          <cell r="P15" t="str">
            <v>④随意契約（企画競争無し）</v>
          </cell>
          <cell r="Q15" t="str">
            <v>●</v>
          </cell>
          <cell r="R15">
            <v>21238407</v>
          </cell>
          <cell r="S15" t="str">
            <v>@16,988円ほか</v>
          </cell>
          <cell r="T15">
            <v>21238407</v>
          </cell>
          <cell r="U15">
            <v>1</v>
          </cell>
          <cell r="Y15" t="str">
            <v>①公表</v>
          </cell>
          <cell r="Z15">
            <v>20</v>
          </cell>
          <cell r="AA15">
            <v>0</v>
          </cell>
          <cell r="AE15" t="str">
            <v>③その他の公益法人</v>
          </cell>
          <cell r="AH15" t="str">
            <v>①会計法第29条の3第4項（契約の性質又は目的が競争を許さない場合）</v>
          </cell>
          <cell r="AI15" t="str">
            <v>公募を実施し、申込みのあった者のうち、当局の要件を満たす全ての者と契約したものであり、競争を許さないことから、会計法第29条の３第４項に該当するため。</v>
          </cell>
          <cell r="AX15" t="str">
            <v>年間支払金額(契約相手方ごと)</v>
          </cell>
          <cell r="AY15" t="str">
            <v>○</v>
          </cell>
          <cell r="AZ15" t="str">
            <v>×</v>
          </cell>
          <cell r="BA15" t="str">
            <v>×</v>
          </cell>
          <cell r="BB15" t="str">
            <v>×</v>
          </cell>
          <cell r="BC15" t="str">
            <v/>
          </cell>
          <cell r="BD15" t="str">
            <v>⑩役務</v>
          </cell>
          <cell r="BE15" t="str">
            <v>単価契約</v>
          </cell>
          <cell r="BF15">
            <v>1</v>
          </cell>
          <cell r="BG15" t="str">
            <v>○</v>
          </cell>
          <cell r="BH15" t="b">
            <v>1</v>
          </cell>
          <cell r="BI15" t="b">
            <v>1</v>
          </cell>
        </row>
        <row r="16">
          <cell r="D16" t="str">
            <v/>
          </cell>
          <cell r="E16" t="str">
            <v/>
          </cell>
          <cell r="F16">
            <v>5</v>
          </cell>
          <cell r="G16" t="str">
            <v>Dk079</v>
          </cell>
          <cell r="H16" t="str">
            <v>⑩役務</v>
          </cell>
          <cell r="I16" t="str">
            <v>令和３年度健康診断業務一式</v>
          </cell>
          <cell r="J16" t="str">
            <v>支出負担行為担当官
高松国税局総務部次長
岩佐　洋志　
香川県高松市天神前２－１０</v>
          </cell>
          <cell r="M16">
            <v>44364</v>
          </cell>
          <cell r="N16" t="str">
            <v>医療法人順風会
愛媛県松山市高砂町２－３－１</v>
          </cell>
          <cell r="O16">
            <v>5500005000683</v>
          </cell>
          <cell r="P16" t="str">
            <v>④随意契約（企画競争無し）</v>
          </cell>
          <cell r="Q16" t="str">
            <v>●</v>
          </cell>
          <cell r="R16">
            <v>21238407</v>
          </cell>
          <cell r="S16" t="str">
            <v>@16,988円ほか</v>
          </cell>
          <cell r="T16">
            <v>21238407</v>
          </cell>
          <cell r="U16">
            <v>1</v>
          </cell>
          <cell r="Y16" t="str">
            <v>①公表</v>
          </cell>
          <cell r="Z16">
            <v>20</v>
          </cell>
          <cell r="AA16">
            <v>0</v>
          </cell>
          <cell r="AE16" t="str">
            <v>③その他の公益法人</v>
          </cell>
          <cell r="AH16" t="str">
            <v>①会計法第29条の3第4項（契約の性質又は目的が競争を許さない場合）</v>
          </cell>
          <cell r="AI16" t="str">
            <v>公募を実施し、申込みのあった者のうち、当局の要件を満たす全ての者と契約したものであり、競争を許さないことから、会計法第29条の３第４項に該当するため。</v>
          </cell>
          <cell r="AX16" t="str">
            <v>年間支払金額(契約相手方ごと)</v>
          </cell>
          <cell r="AY16" t="str">
            <v>○</v>
          </cell>
          <cell r="AZ16" t="str">
            <v>×</v>
          </cell>
          <cell r="BA16" t="str">
            <v>×</v>
          </cell>
          <cell r="BB16" t="str">
            <v>×</v>
          </cell>
          <cell r="BC16" t="str">
            <v/>
          </cell>
          <cell r="BD16" t="str">
            <v>⑩役務</v>
          </cell>
          <cell r="BE16" t="str">
            <v>単価契約</v>
          </cell>
          <cell r="BF16">
            <v>1</v>
          </cell>
          <cell r="BG16" t="str">
            <v>○</v>
          </cell>
          <cell r="BH16" t="b">
            <v>1</v>
          </cell>
          <cell r="BI16" t="b">
            <v>1</v>
          </cell>
        </row>
        <row r="17">
          <cell r="D17" t="str">
            <v/>
          </cell>
          <cell r="E17" t="str">
            <v/>
          </cell>
          <cell r="F17">
            <v>6</v>
          </cell>
          <cell r="G17" t="str">
            <v>Dk080</v>
          </cell>
          <cell r="H17" t="str">
            <v>⑩役務</v>
          </cell>
          <cell r="I17" t="str">
            <v>令和３年度健康診断業務一式</v>
          </cell>
          <cell r="J17" t="str">
            <v>支出負担行為担当官
高松国税局総務部次長
岩佐　洋志　
香川県高松市天神前２－１０</v>
          </cell>
          <cell r="M17">
            <v>44364</v>
          </cell>
          <cell r="N17" t="str">
            <v>医療法人健会
高知県高知市知寄町２－４－３６</v>
          </cell>
          <cell r="O17">
            <v>2490005000647</v>
          </cell>
          <cell r="P17" t="str">
            <v>④随意契約（企画競争無し）</v>
          </cell>
          <cell r="Q17" t="str">
            <v>●</v>
          </cell>
          <cell r="R17">
            <v>21238407</v>
          </cell>
          <cell r="S17" t="str">
            <v>@16,988円ほか</v>
          </cell>
          <cell r="T17">
            <v>21238407</v>
          </cell>
          <cell r="U17">
            <v>1</v>
          </cell>
          <cell r="Y17" t="str">
            <v>①公表</v>
          </cell>
          <cell r="Z17">
            <v>20</v>
          </cell>
          <cell r="AA17">
            <v>0</v>
          </cell>
          <cell r="AE17" t="str">
            <v>③その他の公益法人</v>
          </cell>
          <cell r="AH17" t="str">
            <v>①会計法第29条の3第4項（契約の性質又は目的が競争を許さない場合）</v>
          </cell>
          <cell r="AI17" t="str">
            <v>公募を実施し、申込みのあった者のうち、当局の要件を満たす全ての者と契約したものであり、競争を許さないことから、会計法第29条の３第４項に該当するため。</v>
          </cell>
          <cell r="AX17" t="str">
            <v>年間支払金額(契約相手方ごと)</v>
          </cell>
          <cell r="AY17" t="str">
            <v>○</v>
          </cell>
          <cell r="AZ17" t="str">
            <v>×</v>
          </cell>
          <cell r="BA17" t="str">
            <v>×</v>
          </cell>
          <cell r="BB17" t="str">
            <v>×</v>
          </cell>
          <cell r="BC17" t="str">
            <v/>
          </cell>
          <cell r="BD17" t="str">
            <v>⑩役務</v>
          </cell>
          <cell r="BE17" t="str">
            <v>単価契約</v>
          </cell>
          <cell r="BF17">
            <v>1</v>
          </cell>
          <cell r="BG17" t="str">
            <v>○</v>
          </cell>
          <cell r="BH17" t="b">
            <v>1</v>
          </cell>
          <cell r="BI17" t="b">
            <v>1</v>
          </cell>
        </row>
        <row r="18">
          <cell r="D18" t="str">
            <v/>
          </cell>
          <cell r="E18">
            <v>7</v>
          </cell>
          <cell r="F18" t="str">
            <v/>
          </cell>
          <cell r="G18" t="str">
            <v>Dk081</v>
          </cell>
          <cell r="H18" t="str">
            <v>⑩役務</v>
          </cell>
          <cell r="I18" t="str">
            <v>令和３年度複合機の購入（交換）及び保守業務一式業務</v>
          </cell>
          <cell r="J18" t="str">
            <v>支出負担行為担当官
高松国税局総務部次長
岩佐　洋志　
香川県高松市天神前２－１０</v>
          </cell>
          <cell r="M18">
            <v>44368</v>
          </cell>
          <cell r="N18" t="str">
            <v>株式会社フォーデック
広島県広島市西区商工センター６－９－３９</v>
          </cell>
          <cell r="O18">
            <v>6240001014085</v>
          </cell>
          <cell r="P18" t="str">
            <v>①一般競争入札</v>
          </cell>
          <cell r="R18">
            <v>17090947</v>
          </cell>
          <cell r="S18">
            <v>10664679</v>
          </cell>
          <cell r="U18">
            <v>0.623</v>
          </cell>
          <cell r="X18" t="str">
            <v>○</v>
          </cell>
          <cell r="Y18" t="str">
            <v>②同種の他の契約の予定価格を類推されるおそれがあるため公表しない</v>
          </cell>
          <cell r="Z18">
            <v>4</v>
          </cell>
          <cell r="AA18">
            <v>2</v>
          </cell>
          <cell r="AE18" t="str">
            <v>⑥その他の法人等</v>
          </cell>
          <cell r="AG18" t="str">
            <v>③国庫債務負担行為</v>
          </cell>
          <cell r="AX18" t="str">
            <v>契約総額</v>
          </cell>
          <cell r="AY18" t="str">
            <v>○</v>
          </cell>
          <cell r="AZ18" t="str">
            <v>×</v>
          </cell>
          <cell r="BA18" t="str">
            <v>×</v>
          </cell>
          <cell r="BB18" t="str">
            <v>×</v>
          </cell>
          <cell r="BC18" t="str">
            <v/>
          </cell>
          <cell r="BD18" t="str">
            <v>⑩役務</v>
          </cell>
          <cell r="BE18" t="str">
            <v/>
          </cell>
          <cell r="BF18">
            <v>1</v>
          </cell>
          <cell r="BG18" t="str">
            <v>○</v>
          </cell>
          <cell r="BH18" t="b">
            <v>1</v>
          </cell>
          <cell r="BI18" t="b">
            <v>1</v>
          </cell>
        </row>
        <row r="19">
          <cell r="D19">
            <v>1</v>
          </cell>
          <cell r="E19" t="str">
            <v/>
          </cell>
          <cell r="F19" t="str">
            <v/>
          </cell>
          <cell r="G19" t="str">
            <v>Dk082</v>
          </cell>
          <cell r="H19" t="str">
            <v>①工事</v>
          </cell>
          <cell r="I19" t="str">
            <v>高松国税総合庁舎地下機械室ヒートポンプ修繕工事</v>
          </cell>
          <cell r="J19" t="str">
            <v>支出負担行為担当官
高松国税局総務部次長
岩佐　洋志　
香川県高松市天神前２－１０</v>
          </cell>
          <cell r="M19">
            <v>44350</v>
          </cell>
          <cell r="N19" t="str">
            <v>株式会社前川製作所
東京都江東区牡丹３－１４－１５</v>
          </cell>
          <cell r="O19">
            <v>3010601034203</v>
          </cell>
          <cell r="P19" t="str">
            <v>④随意契約（企画競争無し）</v>
          </cell>
          <cell r="R19">
            <v>3606900</v>
          </cell>
          <cell r="S19">
            <v>3520000</v>
          </cell>
          <cell r="U19">
            <v>0.97499999999999998</v>
          </cell>
          <cell r="Y19" t="str">
            <v>②同種の他の契約の予定価格を類推されるおそれがあるため公表しない</v>
          </cell>
          <cell r="Z19">
            <v>0</v>
          </cell>
          <cell r="AA19">
            <v>0</v>
          </cell>
          <cell r="AE19" t="str">
            <v>⑥その他の法人等</v>
          </cell>
          <cell r="AH19" t="str">
            <v>①会計法第29条の3第4項（契約の性質又は目的が競争を許さない場合）</v>
          </cell>
          <cell r="AI19" t="str">
            <v xml:space="preserve">①平成19年度の空調設備改修工事において、当該案件の工事対象であるヒートポンプをはじめ、空調設備の基幹となるチラーユニットの設計・施工業者であること。
　また、当庁舎の設備保守管理業務の内、空調設備保守業務に従事していること。
②高松市の令和２年６月の気温は、最高気温が30度前後の日が多く、本年６月も同様に高い気温が想定されることから、職員の執務環境維持及び健康管理維持のために緊急の対応が必要である。
以上のことから、会計法第29条の３第４項に該当するため（根拠区分：ニ）
</v>
          </cell>
          <cell r="AX19" t="str">
            <v>予定価格</v>
          </cell>
          <cell r="AY19" t="str">
            <v>○</v>
          </cell>
          <cell r="AZ19" t="str">
            <v>×</v>
          </cell>
          <cell r="BA19" t="str">
            <v>○</v>
          </cell>
          <cell r="BB19" t="str">
            <v>○</v>
          </cell>
          <cell r="BC19">
            <v>0</v>
          </cell>
          <cell r="BD19" t="str">
            <v>①工事</v>
          </cell>
          <cell r="BE19" t="str">
            <v/>
          </cell>
          <cell r="BF19" t="str">
            <v/>
          </cell>
          <cell r="BG19" t="str">
            <v>○</v>
          </cell>
          <cell r="BH19" t="b">
            <v>1</v>
          </cell>
          <cell r="BI19" t="b">
            <v>1</v>
          </cell>
        </row>
        <row r="20">
          <cell r="D20" t="str">
            <v/>
          </cell>
          <cell r="E20">
            <v>8</v>
          </cell>
          <cell r="F20" t="str">
            <v/>
          </cell>
          <cell r="G20" t="str">
            <v>Dk083</v>
          </cell>
          <cell r="H20" t="str">
            <v>⑩役務</v>
          </cell>
          <cell r="I20" t="str">
            <v>高松国税総合庁舎ほか２８施設建築物・建築設備点検業務委託</v>
          </cell>
          <cell r="J20" t="str">
            <v>支出負担行為担当官
高松国税局総務部次長
岩佐　洋志　
香川県高松市天神前２－１０</v>
          </cell>
          <cell r="M20">
            <v>44369</v>
          </cell>
          <cell r="N20" t="str">
            <v>第一防災株式会社
大阪府守口市大日東町１２－５</v>
          </cell>
          <cell r="O20">
            <v>2120001156199</v>
          </cell>
          <cell r="P20" t="str">
            <v>①一般競争入札</v>
          </cell>
          <cell r="R20">
            <v>1034880</v>
          </cell>
          <cell r="S20">
            <v>792000</v>
          </cell>
          <cell r="U20">
            <v>0.76500000000000001</v>
          </cell>
          <cell r="Y20" t="str">
            <v>②同種の他の契約の予定価格を類推されるおそれがあるため公表しない</v>
          </cell>
          <cell r="Z20">
            <v>8</v>
          </cell>
          <cell r="AA20">
            <v>8</v>
          </cell>
          <cell r="AE20" t="str">
            <v>⑥その他の法人等</v>
          </cell>
          <cell r="AX20" t="str">
            <v>予定価格</v>
          </cell>
          <cell r="AY20" t="str">
            <v>○</v>
          </cell>
          <cell r="AZ20" t="str">
            <v>×</v>
          </cell>
          <cell r="BA20" t="str">
            <v>○</v>
          </cell>
          <cell r="BB20" t="str">
            <v>○</v>
          </cell>
          <cell r="BC20">
            <v>0</v>
          </cell>
          <cell r="BD20" t="str">
            <v>⑩役務</v>
          </cell>
          <cell r="BE20" t="str">
            <v/>
          </cell>
          <cell r="BF20" t="str">
            <v/>
          </cell>
          <cell r="BG20" t="str">
            <v>○</v>
          </cell>
          <cell r="BH20" t="b">
            <v>1</v>
          </cell>
          <cell r="BI20" t="b">
            <v>1</v>
          </cell>
        </row>
        <row r="21">
          <cell r="D21" t="str">
            <v/>
          </cell>
          <cell r="E21" t="str">
            <v/>
          </cell>
          <cell r="F21" t="str">
            <v/>
          </cell>
          <cell r="U21" t="str">
            <v>－</v>
          </cell>
          <cell r="BE21" t="str">
            <v/>
          </cell>
          <cell r="BF21" t="str">
            <v/>
          </cell>
          <cell r="BG21" t="str">
            <v>○</v>
          </cell>
          <cell r="BH21" t="b">
            <v>0</v>
          </cell>
          <cell r="BI21" t="b">
            <v>1</v>
          </cell>
        </row>
        <row r="22">
          <cell r="D22" t="str">
            <v/>
          </cell>
          <cell r="E22" t="str">
            <v/>
          </cell>
          <cell r="F22" t="str">
            <v/>
          </cell>
          <cell r="U22" t="str">
            <v>－</v>
          </cell>
          <cell r="BE22" t="str">
            <v/>
          </cell>
          <cell r="BF22" t="str">
            <v/>
          </cell>
          <cell r="BG22" t="str">
            <v>○</v>
          </cell>
          <cell r="BH22" t="b">
            <v>0</v>
          </cell>
          <cell r="BI22" t="b">
            <v>1</v>
          </cell>
        </row>
        <row r="23">
          <cell r="D23" t="str">
            <v/>
          </cell>
          <cell r="E23" t="str">
            <v/>
          </cell>
          <cell r="F23" t="str">
            <v/>
          </cell>
          <cell r="U23" t="str">
            <v>－</v>
          </cell>
          <cell r="BE23" t="str">
            <v/>
          </cell>
          <cell r="BF23" t="str">
            <v/>
          </cell>
          <cell r="BG23" t="str">
            <v>○</v>
          </cell>
          <cell r="BH23" t="b">
            <v>0</v>
          </cell>
          <cell r="BI23" t="b">
            <v>1</v>
          </cell>
        </row>
        <row r="24">
          <cell r="D24" t="str">
            <v/>
          </cell>
          <cell r="E24" t="str">
            <v/>
          </cell>
          <cell r="F24" t="str">
            <v/>
          </cell>
          <cell r="U24" t="str">
            <v>－</v>
          </cell>
          <cell r="BE24" t="str">
            <v/>
          </cell>
          <cell r="BF24" t="str">
            <v/>
          </cell>
          <cell r="BG24" t="str">
            <v>○</v>
          </cell>
          <cell r="BH24" t="b">
            <v>0</v>
          </cell>
          <cell r="BI24" t="b">
            <v>1</v>
          </cell>
        </row>
        <row r="25">
          <cell r="D25" t="str">
            <v/>
          </cell>
          <cell r="E25" t="str">
            <v/>
          </cell>
          <cell r="F25" t="str">
            <v/>
          </cell>
          <cell r="U25" t="str">
            <v>－</v>
          </cell>
          <cell r="BE25" t="str">
            <v/>
          </cell>
          <cell r="BF25" t="str">
            <v/>
          </cell>
          <cell r="BG25" t="str">
            <v>○</v>
          </cell>
          <cell r="BH25" t="b">
            <v>0</v>
          </cell>
          <cell r="BI25" t="b">
            <v>1</v>
          </cell>
        </row>
        <row r="26">
          <cell r="D26" t="str">
            <v/>
          </cell>
          <cell r="E26" t="str">
            <v/>
          </cell>
          <cell r="F26" t="str">
            <v/>
          </cell>
          <cell r="U26" t="str">
            <v>－</v>
          </cell>
          <cell r="BE26" t="str">
            <v/>
          </cell>
          <cell r="BF26" t="str">
            <v/>
          </cell>
          <cell r="BG26" t="str">
            <v>○</v>
          </cell>
          <cell r="BH26" t="b">
            <v>0</v>
          </cell>
          <cell r="BI26" t="b">
            <v>1</v>
          </cell>
        </row>
        <row r="27">
          <cell r="D27" t="str">
            <v/>
          </cell>
          <cell r="E27" t="str">
            <v/>
          </cell>
          <cell r="F27" t="str">
            <v/>
          </cell>
          <cell r="U27" t="str">
            <v>－</v>
          </cell>
          <cell r="BE27" t="str">
            <v/>
          </cell>
          <cell r="BF27" t="str">
            <v/>
          </cell>
          <cell r="BG27" t="str">
            <v>○</v>
          </cell>
          <cell r="BH27" t="b">
            <v>0</v>
          </cell>
          <cell r="BI27" t="b">
            <v>1</v>
          </cell>
        </row>
        <row r="28">
          <cell r="D28" t="str">
            <v/>
          </cell>
          <cell r="E28" t="str">
            <v/>
          </cell>
          <cell r="F28" t="str">
            <v/>
          </cell>
          <cell r="U28" t="str">
            <v>－</v>
          </cell>
          <cell r="BE28" t="str">
            <v/>
          </cell>
          <cell r="BF28" t="str">
            <v/>
          </cell>
          <cell r="BG28" t="str">
            <v>○</v>
          </cell>
          <cell r="BH28" t="b">
            <v>0</v>
          </cell>
          <cell r="BI28" t="b">
            <v>1</v>
          </cell>
        </row>
        <row r="29">
          <cell r="D29" t="str">
            <v/>
          </cell>
          <cell r="E29" t="str">
            <v/>
          </cell>
          <cell r="F29" t="str">
            <v/>
          </cell>
          <cell r="U29" t="str">
            <v>－</v>
          </cell>
          <cell r="BE29" t="str">
            <v/>
          </cell>
          <cell r="BF29" t="str">
            <v/>
          </cell>
          <cell r="BG29" t="str">
            <v>○</v>
          </cell>
          <cell r="BH29" t="b">
            <v>0</v>
          </cell>
          <cell r="BI29" t="b">
            <v>1</v>
          </cell>
        </row>
        <row r="30">
          <cell r="D30" t="str">
            <v/>
          </cell>
          <cell r="E30" t="str">
            <v/>
          </cell>
          <cell r="F30" t="str">
            <v/>
          </cell>
          <cell r="U30" t="str">
            <v>－</v>
          </cell>
          <cell r="BE30" t="str">
            <v/>
          </cell>
          <cell r="BF30" t="str">
            <v/>
          </cell>
          <cell r="BG30" t="str">
            <v>○</v>
          </cell>
          <cell r="BH30" t="b">
            <v>0</v>
          </cell>
          <cell r="BI30" t="b">
            <v>1</v>
          </cell>
        </row>
        <row r="31">
          <cell r="D31" t="str">
            <v/>
          </cell>
          <cell r="E31" t="str">
            <v/>
          </cell>
          <cell r="F31" t="str">
            <v/>
          </cell>
          <cell r="U31" t="str">
            <v>－</v>
          </cell>
          <cell r="BE31" t="str">
            <v/>
          </cell>
          <cell r="BF31" t="str">
            <v/>
          </cell>
          <cell r="BG31" t="str">
            <v>○</v>
          </cell>
          <cell r="BH31" t="b">
            <v>0</v>
          </cell>
          <cell r="BI31" t="b">
            <v>1</v>
          </cell>
        </row>
        <row r="32">
          <cell r="D32" t="str">
            <v/>
          </cell>
          <cell r="E32" t="str">
            <v/>
          </cell>
          <cell r="F32" t="str">
            <v/>
          </cell>
          <cell r="U32" t="str">
            <v>－</v>
          </cell>
          <cell r="BE32" t="str">
            <v/>
          </cell>
          <cell r="BF32" t="str">
            <v/>
          </cell>
          <cell r="BG32" t="str">
            <v>○</v>
          </cell>
          <cell r="BH32" t="b">
            <v>0</v>
          </cell>
          <cell r="BI32" t="b">
            <v>1</v>
          </cell>
        </row>
        <row r="33">
          <cell r="D33" t="str">
            <v/>
          </cell>
          <cell r="E33" t="str">
            <v/>
          </cell>
          <cell r="F33" t="str">
            <v/>
          </cell>
          <cell r="U33" t="str">
            <v>－</v>
          </cell>
          <cell r="BE33" t="str">
            <v/>
          </cell>
          <cell r="BF33" t="str">
            <v/>
          </cell>
          <cell r="BG33" t="str">
            <v>○</v>
          </cell>
          <cell r="BH33" t="b">
            <v>0</v>
          </cell>
          <cell r="BI33" t="b">
            <v>1</v>
          </cell>
        </row>
        <row r="34">
          <cell r="D34" t="str">
            <v/>
          </cell>
          <cell r="E34" t="str">
            <v/>
          </cell>
          <cell r="F34" t="str">
            <v/>
          </cell>
          <cell r="U34" t="str">
            <v>－</v>
          </cell>
          <cell r="BE34" t="str">
            <v/>
          </cell>
          <cell r="BF34" t="str">
            <v/>
          </cell>
          <cell r="BG34" t="str">
            <v>○</v>
          </cell>
          <cell r="BH34" t="b">
            <v>0</v>
          </cell>
          <cell r="BI34" t="b">
            <v>1</v>
          </cell>
        </row>
        <row r="35">
          <cell r="D35" t="str">
            <v/>
          </cell>
          <cell r="E35" t="str">
            <v/>
          </cell>
          <cell r="F35" t="str">
            <v/>
          </cell>
          <cell r="U35" t="str">
            <v>－</v>
          </cell>
          <cell r="BE35" t="str">
            <v/>
          </cell>
          <cell r="BF35" t="str">
            <v/>
          </cell>
          <cell r="BG35" t="str">
            <v>○</v>
          </cell>
          <cell r="BH35" t="b">
            <v>0</v>
          </cell>
          <cell r="BI35" t="b">
            <v>1</v>
          </cell>
        </row>
        <row r="36">
          <cell r="D36" t="str">
            <v/>
          </cell>
          <cell r="E36" t="str">
            <v/>
          </cell>
          <cell r="F36" t="str">
            <v/>
          </cell>
          <cell r="U36" t="str">
            <v>－</v>
          </cell>
          <cell r="BE36" t="str">
            <v/>
          </cell>
          <cell r="BF36" t="str">
            <v/>
          </cell>
          <cell r="BG36" t="str">
            <v>○</v>
          </cell>
          <cell r="BH36" t="b">
            <v>0</v>
          </cell>
          <cell r="BI36" t="b">
            <v>1</v>
          </cell>
        </row>
        <row r="37">
          <cell r="D37" t="str">
            <v/>
          </cell>
          <cell r="E37" t="str">
            <v/>
          </cell>
          <cell r="F37" t="str">
            <v/>
          </cell>
          <cell r="U37" t="str">
            <v>－</v>
          </cell>
          <cell r="BE37" t="str">
            <v/>
          </cell>
          <cell r="BF37" t="str">
            <v/>
          </cell>
          <cell r="BG37" t="str">
            <v>○</v>
          </cell>
          <cell r="BH37" t="b">
            <v>0</v>
          </cell>
          <cell r="BI37" t="b">
            <v>1</v>
          </cell>
        </row>
        <row r="38">
          <cell r="D38" t="str">
            <v/>
          </cell>
          <cell r="E38" t="str">
            <v/>
          </cell>
          <cell r="F38" t="str">
            <v/>
          </cell>
          <cell r="U38" t="str">
            <v>－</v>
          </cell>
          <cell r="BE38" t="str">
            <v/>
          </cell>
          <cell r="BF38" t="str">
            <v/>
          </cell>
          <cell r="BG38" t="str">
            <v>○</v>
          </cell>
          <cell r="BH38" t="b">
            <v>0</v>
          </cell>
          <cell r="BI38" t="b">
            <v>1</v>
          </cell>
        </row>
        <row r="39">
          <cell r="D39" t="str">
            <v/>
          </cell>
          <cell r="E39" t="str">
            <v/>
          </cell>
          <cell r="F39" t="str">
            <v/>
          </cell>
          <cell r="U39" t="str">
            <v>－</v>
          </cell>
          <cell r="BE39" t="str">
            <v/>
          </cell>
          <cell r="BF39" t="str">
            <v/>
          </cell>
          <cell r="BG39" t="str">
            <v>○</v>
          </cell>
          <cell r="BH39" t="b">
            <v>0</v>
          </cell>
          <cell r="BI39" t="b">
            <v>1</v>
          </cell>
        </row>
        <row r="40">
          <cell r="D40" t="str">
            <v/>
          </cell>
          <cell r="E40" t="str">
            <v/>
          </cell>
          <cell r="F40" t="str">
            <v/>
          </cell>
          <cell r="U40" t="str">
            <v>－</v>
          </cell>
          <cell r="BE40" t="str">
            <v/>
          </cell>
          <cell r="BF40" t="str">
            <v/>
          </cell>
          <cell r="BG40" t="str">
            <v>○</v>
          </cell>
          <cell r="BH40" t="b">
            <v>0</v>
          </cell>
          <cell r="BI40" t="b">
            <v>1</v>
          </cell>
        </row>
        <row r="41">
          <cell r="D41" t="str">
            <v/>
          </cell>
          <cell r="E41" t="str">
            <v/>
          </cell>
          <cell r="F41" t="str">
            <v/>
          </cell>
          <cell r="U41" t="str">
            <v>－</v>
          </cell>
          <cell r="BE41" t="str">
            <v/>
          </cell>
          <cell r="BF41" t="str">
            <v/>
          </cell>
          <cell r="BG41" t="str">
            <v>○</v>
          </cell>
          <cell r="BH41" t="b">
            <v>0</v>
          </cell>
          <cell r="BI41" t="b">
            <v>1</v>
          </cell>
        </row>
        <row r="42">
          <cell r="D42" t="str">
            <v/>
          </cell>
          <cell r="E42" t="str">
            <v/>
          </cell>
          <cell r="F42" t="str">
            <v/>
          </cell>
          <cell r="U42" t="str">
            <v>－</v>
          </cell>
          <cell r="BE42" t="str">
            <v/>
          </cell>
          <cell r="BF42" t="str">
            <v/>
          </cell>
          <cell r="BG42" t="str">
            <v>○</v>
          </cell>
          <cell r="BH42" t="b">
            <v>0</v>
          </cell>
          <cell r="BI42" t="b">
            <v>1</v>
          </cell>
        </row>
        <row r="43">
          <cell r="D43" t="str">
            <v/>
          </cell>
          <cell r="E43" t="str">
            <v/>
          </cell>
          <cell r="F43" t="str">
            <v/>
          </cell>
          <cell r="U43" t="str">
            <v>－</v>
          </cell>
          <cell r="BE43" t="str">
            <v/>
          </cell>
          <cell r="BF43" t="str">
            <v/>
          </cell>
          <cell r="BG43" t="str">
            <v>○</v>
          </cell>
          <cell r="BH43" t="b">
            <v>0</v>
          </cell>
          <cell r="BI43" t="b">
            <v>1</v>
          </cell>
        </row>
        <row r="44">
          <cell r="D44" t="str">
            <v/>
          </cell>
          <cell r="E44" t="str">
            <v/>
          </cell>
          <cell r="F44" t="str">
            <v/>
          </cell>
          <cell r="U44" t="str">
            <v>－</v>
          </cell>
          <cell r="BE44" t="str">
            <v/>
          </cell>
          <cell r="BF44" t="str">
            <v/>
          </cell>
          <cell r="BG44" t="str">
            <v>○</v>
          </cell>
          <cell r="BH44" t="b">
            <v>0</v>
          </cell>
          <cell r="BI44" t="b">
            <v>1</v>
          </cell>
        </row>
        <row r="45">
          <cell r="D45" t="str">
            <v/>
          </cell>
          <cell r="E45" t="str">
            <v/>
          </cell>
          <cell r="F45" t="str">
            <v/>
          </cell>
          <cell r="U45" t="str">
            <v>－</v>
          </cell>
          <cell r="BE45" t="str">
            <v/>
          </cell>
          <cell r="BF45" t="str">
            <v/>
          </cell>
          <cell r="BG45" t="str">
            <v>○</v>
          </cell>
          <cell r="BH45" t="b">
            <v>0</v>
          </cell>
          <cell r="BI45" t="b">
            <v>1</v>
          </cell>
        </row>
        <row r="46">
          <cell r="D46" t="str">
            <v/>
          </cell>
          <cell r="E46" t="str">
            <v/>
          </cell>
          <cell r="F46" t="str">
            <v/>
          </cell>
          <cell r="U46" t="str">
            <v>－</v>
          </cell>
          <cell r="BE46" t="str">
            <v/>
          </cell>
          <cell r="BF46" t="str">
            <v/>
          </cell>
          <cell r="BG46" t="str">
            <v>○</v>
          </cell>
          <cell r="BH46" t="b">
            <v>0</v>
          </cell>
          <cell r="BI46" t="b">
            <v>1</v>
          </cell>
        </row>
        <row r="47">
          <cell r="D47" t="str">
            <v/>
          </cell>
          <cell r="E47" t="str">
            <v/>
          </cell>
          <cell r="F47" t="str">
            <v/>
          </cell>
          <cell r="U47" t="str">
            <v>－</v>
          </cell>
          <cell r="BE47" t="str">
            <v/>
          </cell>
          <cell r="BF47" t="str">
            <v/>
          </cell>
          <cell r="BG47" t="str">
            <v>○</v>
          </cell>
          <cell r="BH47" t="b">
            <v>0</v>
          </cell>
          <cell r="BI47" t="b">
            <v>1</v>
          </cell>
        </row>
        <row r="48">
          <cell r="D48" t="str">
            <v/>
          </cell>
          <cell r="E48" t="str">
            <v/>
          </cell>
          <cell r="F48" t="str">
            <v/>
          </cell>
          <cell r="U48" t="str">
            <v>－</v>
          </cell>
          <cell r="BE48" t="str">
            <v/>
          </cell>
          <cell r="BF48" t="str">
            <v/>
          </cell>
          <cell r="BG48" t="str">
            <v>○</v>
          </cell>
          <cell r="BH48" t="b">
            <v>0</v>
          </cell>
          <cell r="BI48" t="b">
            <v>1</v>
          </cell>
        </row>
        <row r="49">
          <cell r="D49" t="str">
            <v/>
          </cell>
          <cell r="E49" t="str">
            <v/>
          </cell>
          <cell r="F49" t="str">
            <v/>
          </cell>
          <cell r="U49" t="str">
            <v>－</v>
          </cell>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D50" t="str">
            <v/>
          </cell>
          <cell r="E50" t="str">
            <v/>
          </cell>
          <cell r="F50" t="str">
            <v/>
          </cell>
          <cell r="U50" t="str">
            <v>－</v>
          </cell>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D51" t="str">
            <v/>
          </cell>
          <cell r="E51" t="str">
            <v/>
          </cell>
          <cell r="F51" t="str">
            <v/>
          </cell>
          <cell r="U51" t="str">
            <v>－</v>
          </cell>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D52" t="str">
            <v/>
          </cell>
          <cell r="E52" t="str">
            <v/>
          </cell>
          <cell r="F52" t="str">
            <v/>
          </cell>
          <cell r="U52" t="str">
            <v>－</v>
          </cell>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D53" t="str">
            <v/>
          </cell>
          <cell r="E53" t="str">
            <v/>
          </cell>
          <cell r="F53" t="str">
            <v/>
          </cell>
          <cell r="U53" t="str">
            <v>－</v>
          </cell>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D54" t="str">
            <v/>
          </cell>
          <cell r="E54" t="str">
            <v/>
          </cell>
          <cell r="F54" t="str">
            <v/>
          </cell>
          <cell r="U54" t="str">
            <v>－</v>
          </cell>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D55" t="str">
            <v/>
          </cell>
          <cell r="E55" t="str">
            <v/>
          </cell>
          <cell r="F55" t="str">
            <v/>
          </cell>
          <cell r="U55" t="str">
            <v>－</v>
          </cell>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D56" t="str">
            <v/>
          </cell>
          <cell r="E56" t="str">
            <v/>
          </cell>
          <cell r="F56" t="str">
            <v/>
          </cell>
          <cell r="U56" t="str">
            <v>－</v>
          </cell>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D57" t="str">
            <v/>
          </cell>
          <cell r="E57" t="str">
            <v/>
          </cell>
          <cell r="F57" t="str">
            <v/>
          </cell>
          <cell r="U57" t="str">
            <v>－</v>
          </cell>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D58" t="str">
            <v/>
          </cell>
          <cell r="E58" t="str">
            <v/>
          </cell>
          <cell r="F58" t="str">
            <v/>
          </cell>
          <cell r="U58" t="str">
            <v>－</v>
          </cell>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D59" t="str">
            <v/>
          </cell>
          <cell r="E59" t="str">
            <v/>
          </cell>
          <cell r="F59" t="str">
            <v/>
          </cell>
          <cell r="U59" t="str">
            <v>－</v>
          </cell>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D60" t="str">
            <v/>
          </cell>
          <cell r="E60" t="str">
            <v/>
          </cell>
          <cell r="F60" t="str">
            <v/>
          </cell>
          <cell r="U60" t="str">
            <v>－</v>
          </cell>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D61" t="str">
            <v/>
          </cell>
          <cell r="E61" t="str">
            <v/>
          </cell>
          <cell r="F61" t="str">
            <v/>
          </cell>
          <cell r="U61" t="str">
            <v>－</v>
          </cell>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D62" t="str">
            <v/>
          </cell>
          <cell r="E62" t="str">
            <v/>
          </cell>
          <cell r="F62" t="str">
            <v/>
          </cell>
          <cell r="U62" t="str">
            <v>－</v>
          </cell>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D63" t="str">
            <v/>
          </cell>
          <cell r="E63" t="str">
            <v/>
          </cell>
          <cell r="F63" t="str">
            <v/>
          </cell>
          <cell r="U63" t="str">
            <v>－</v>
          </cell>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D64" t="str">
            <v/>
          </cell>
          <cell r="E64" t="str">
            <v/>
          </cell>
          <cell r="F64" t="str">
            <v/>
          </cell>
          <cell r="U64" t="str">
            <v>－</v>
          </cell>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D65" t="str">
            <v/>
          </cell>
          <cell r="E65" t="str">
            <v/>
          </cell>
          <cell r="F65" t="str">
            <v/>
          </cell>
          <cell r="U65" t="str">
            <v>－</v>
          </cell>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D66" t="str">
            <v/>
          </cell>
          <cell r="E66" t="str">
            <v/>
          </cell>
          <cell r="F66" t="str">
            <v/>
          </cell>
          <cell r="U66" t="str">
            <v>－</v>
          </cell>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D67" t="str">
            <v/>
          </cell>
          <cell r="E67" t="str">
            <v/>
          </cell>
          <cell r="F67" t="str">
            <v/>
          </cell>
          <cell r="U67" t="str">
            <v>－</v>
          </cell>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D68" t="str">
            <v/>
          </cell>
          <cell r="E68" t="str">
            <v/>
          </cell>
          <cell r="F68" t="str">
            <v/>
          </cell>
          <cell r="U68" t="str">
            <v>－</v>
          </cell>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D69" t="str">
            <v/>
          </cell>
          <cell r="E69" t="str">
            <v/>
          </cell>
          <cell r="F69" t="str">
            <v/>
          </cell>
          <cell r="U69" t="str">
            <v>－</v>
          </cell>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D70" t="str">
            <v/>
          </cell>
          <cell r="E70" t="str">
            <v/>
          </cell>
          <cell r="F70" t="str">
            <v/>
          </cell>
          <cell r="U70" t="str">
            <v>－</v>
          </cell>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D71" t="str">
            <v/>
          </cell>
          <cell r="E71" t="str">
            <v/>
          </cell>
          <cell r="F71" t="str">
            <v/>
          </cell>
          <cell r="U71" t="str">
            <v>－</v>
          </cell>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D72" t="str">
            <v/>
          </cell>
          <cell r="E72" t="str">
            <v/>
          </cell>
          <cell r="F72" t="str">
            <v/>
          </cell>
          <cell r="U72" t="str">
            <v>－</v>
          </cell>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D73" t="str">
            <v/>
          </cell>
          <cell r="E73" t="str">
            <v/>
          </cell>
          <cell r="F73" t="str">
            <v/>
          </cell>
          <cell r="U73" t="str">
            <v>－</v>
          </cell>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D74" t="str">
            <v/>
          </cell>
          <cell r="E74" t="str">
            <v/>
          </cell>
          <cell r="F74" t="str">
            <v/>
          </cell>
          <cell r="U74" t="str">
            <v>－</v>
          </cell>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D75" t="str">
            <v/>
          </cell>
          <cell r="E75" t="str">
            <v/>
          </cell>
          <cell r="F75" t="str">
            <v/>
          </cell>
          <cell r="U75" t="str">
            <v>－</v>
          </cell>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D76" t="str">
            <v/>
          </cell>
          <cell r="E76" t="str">
            <v/>
          </cell>
          <cell r="F76" t="str">
            <v/>
          </cell>
          <cell r="U76" t="str">
            <v>－</v>
          </cell>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D77" t="str">
            <v/>
          </cell>
          <cell r="E77" t="str">
            <v/>
          </cell>
          <cell r="F77" t="str">
            <v/>
          </cell>
          <cell r="U77" t="str">
            <v>－</v>
          </cell>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D78" t="str">
            <v/>
          </cell>
          <cell r="E78" t="str">
            <v/>
          </cell>
          <cell r="F78" t="str">
            <v/>
          </cell>
          <cell r="U78" t="str">
            <v>－</v>
          </cell>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D79" t="str">
            <v/>
          </cell>
          <cell r="E79" t="str">
            <v/>
          </cell>
          <cell r="F79" t="str">
            <v/>
          </cell>
          <cell r="U79" t="str">
            <v>－</v>
          </cell>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D80" t="str">
            <v/>
          </cell>
          <cell r="E80" t="str">
            <v/>
          </cell>
          <cell r="F80" t="str">
            <v/>
          </cell>
          <cell r="U80" t="str">
            <v>－</v>
          </cell>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D81" t="str">
            <v/>
          </cell>
          <cell r="E81" t="str">
            <v/>
          </cell>
          <cell r="F81" t="str">
            <v/>
          </cell>
          <cell r="U81" t="str">
            <v>－</v>
          </cell>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D82" t="str">
            <v/>
          </cell>
          <cell r="E82" t="str">
            <v/>
          </cell>
          <cell r="F82" t="str">
            <v/>
          </cell>
          <cell r="U82" t="str">
            <v>－</v>
          </cell>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D83" t="str">
            <v/>
          </cell>
          <cell r="E83" t="str">
            <v/>
          </cell>
          <cell r="F83" t="str">
            <v/>
          </cell>
          <cell r="U83" t="str">
            <v>－</v>
          </cell>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D84" t="str">
            <v/>
          </cell>
          <cell r="E84" t="str">
            <v/>
          </cell>
          <cell r="F84" t="str">
            <v/>
          </cell>
          <cell r="U84" t="str">
            <v>－</v>
          </cell>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D85" t="str">
            <v/>
          </cell>
          <cell r="E85" t="str">
            <v/>
          </cell>
          <cell r="F85" t="str">
            <v/>
          </cell>
          <cell r="U85" t="str">
            <v>－</v>
          </cell>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D86" t="str">
            <v/>
          </cell>
          <cell r="E86" t="str">
            <v/>
          </cell>
          <cell r="F86" t="str">
            <v/>
          </cell>
          <cell r="U86" t="str">
            <v>－</v>
          </cell>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D87" t="str">
            <v/>
          </cell>
          <cell r="E87" t="str">
            <v/>
          </cell>
          <cell r="F87" t="str">
            <v/>
          </cell>
          <cell r="U87" t="str">
            <v>－</v>
          </cell>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D88" t="str">
            <v/>
          </cell>
          <cell r="E88" t="str">
            <v/>
          </cell>
          <cell r="F88" t="str">
            <v/>
          </cell>
          <cell r="U88" t="str">
            <v>－</v>
          </cell>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D89" t="str">
            <v/>
          </cell>
          <cell r="E89" t="str">
            <v/>
          </cell>
          <cell r="F89" t="str">
            <v/>
          </cell>
          <cell r="U89" t="str">
            <v>－</v>
          </cell>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D90" t="str">
            <v/>
          </cell>
          <cell r="E90" t="str">
            <v/>
          </cell>
          <cell r="F90" t="str">
            <v/>
          </cell>
          <cell r="U90" t="str">
            <v>－</v>
          </cell>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D91" t="str">
            <v/>
          </cell>
          <cell r="E91" t="str">
            <v/>
          </cell>
          <cell r="F91" t="str">
            <v/>
          </cell>
          <cell r="U91" t="str">
            <v>－</v>
          </cell>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D92" t="str">
            <v/>
          </cell>
          <cell r="E92" t="str">
            <v/>
          </cell>
          <cell r="F92" t="str">
            <v/>
          </cell>
          <cell r="U92" t="str">
            <v>－</v>
          </cell>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D93" t="str">
            <v/>
          </cell>
          <cell r="E93" t="str">
            <v/>
          </cell>
          <cell r="F93" t="str">
            <v/>
          </cell>
          <cell r="U93" t="str">
            <v>－</v>
          </cell>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D94" t="str">
            <v/>
          </cell>
          <cell r="E94" t="str">
            <v/>
          </cell>
          <cell r="F94" t="str">
            <v/>
          </cell>
          <cell r="U94" t="str">
            <v>－</v>
          </cell>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D95" t="str">
            <v/>
          </cell>
          <cell r="E95" t="str">
            <v/>
          </cell>
          <cell r="F95" t="str">
            <v/>
          </cell>
          <cell r="U95" t="str">
            <v>－</v>
          </cell>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D96" t="str">
            <v/>
          </cell>
          <cell r="E96" t="str">
            <v/>
          </cell>
          <cell r="F96" t="str">
            <v/>
          </cell>
          <cell r="U96" t="str">
            <v>－</v>
          </cell>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D97" t="str">
            <v/>
          </cell>
          <cell r="E97" t="str">
            <v/>
          </cell>
          <cell r="F97" t="str">
            <v/>
          </cell>
          <cell r="U97" t="str">
            <v>－</v>
          </cell>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D98" t="str">
            <v/>
          </cell>
          <cell r="E98" t="str">
            <v/>
          </cell>
          <cell r="F98" t="str">
            <v/>
          </cell>
          <cell r="U98" t="str">
            <v>－</v>
          </cell>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D99" t="str">
            <v/>
          </cell>
          <cell r="E99" t="str">
            <v/>
          </cell>
          <cell r="F99" t="str">
            <v/>
          </cell>
          <cell r="U99" t="str">
            <v>－</v>
          </cell>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D100" t="str">
            <v/>
          </cell>
          <cell r="E100" t="str">
            <v/>
          </cell>
          <cell r="F100" t="str">
            <v/>
          </cell>
          <cell r="U100" t="str">
            <v>－</v>
          </cell>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D101" t="str">
            <v/>
          </cell>
          <cell r="E101" t="str">
            <v/>
          </cell>
          <cell r="F101" t="str">
            <v/>
          </cell>
          <cell r="U101" t="str">
            <v>－</v>
          </cell>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D102" t="str">
            <v/>
          </cell>
          <cell r="E102" t="str">
            <v/>
          </cell>
          <cell r="F102" t="str">
            <v/>
          </cell>
          <cell r="U102" t="str">
            <v>－</v>
          </cell>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D103" t="str">
            <v/>
          </cell>
          <cell r="E103" t="str">
            <v/>
          </cell>
          <cell r="F103" t="str">
            <v/>
          </cell>
          <cell r="U103" t="str">
            <v>－</v>
          </cell>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D104" t="str">
            <v/>
          </cell>
          <cell r="E104" t="str">
            <v/>
          </cell>
          <cell r="F104" t="str">
            <v/>
          </cell>
          <cell r="U104" t="str">
            <v>－</v>
          </cell>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D105" t="str">
            <v/>
          </cell>
          <cell r="E105" t="str">
            <v/>
          </cell>
          <cell r="F105" t="str">
            <v/>
          </cell>
          <cell r="U105" t="str">
            <v>－</v>
          </cell>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D106" t="str">
            <v/>
          </cell>
          <cell r="E106" t="str">
            <v/>
          </cell>
          <cell r="F106" t="str">
            <v/>
          </cell>
          <cell r="U106" t="str">
            <v>－</v>
          </cell>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D107" t="str">
            <v/>
          </cell>
          <cell r="E107" t="str">
            <v/>
          </cell>
          <cell r="F107" t="str">
            <v/>
          </cell>
          <cell r="U107" t="str">
            <v>－</v>
          </cell>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D108" t="str">
            <v/>
          </cell>
          <cell r="E108" t="str">
            <v/>
          </cell>
          <cell r="F108" t="str">
            <v/>
          </cell>
          <cell r="U108" t="str">
            <v>－</v>
          </cell>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D109" t="str">
            <v/>
          </cell>
          <cell r="E109" t="str">
            <v/>
          </cell>
          <cell r="F109" t="str">
            <v/>
          </cell>
          <cell r="U109" t="str">
            <v>－</v>
          </cell>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D110" t="str">
            <v/>
          </cell>
          <cell r="E110" t="str">
            <v/>
          </cell>
          <cell r="F110" t="str">
            <v/>
          </cell>
          <cell r="U110" t="str">
            <v>－</v>
          </cell>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D111" t="str">
            <v/>
          </cell>
          <cell r="E111" t="str">
            <v/>
          </cell>
          <cell r="F111" t="str">
            <v/>
          </cell>
          <cell r="U111" t="str">
            <v>－</v>
          </cell>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D112" t="str">
            <v/>
          </cell>
          <cell r="E112" t="str">
            <v/>
          </cell>
          <cell r="F112" t="str">
            <v/>
          </cell>
          <cell r="U112" t="str">
            <v>－</v>
          </cell>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D113" t="str">
            <v/>
          </cell>
          <cell r="E113" t="str">
            <v/>
          </cell>
          <cell r="F113" t="str">
            <v/>
          </cell>
          <cell r="U113" t="str">
            <v>－</v>
          </cell>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D114" t="str">
            <v/>
          </cell>
          <cell r="E114" t="str">
            <v/>
          </cell>
          <cell r="F114" t="str">
            <v/>
          </cell>
          <cell r="U114" t="str">
            <v>－</v>
          </cell>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D115" t="str">
            <v/>
          </cell>
          <cell r="E115" t="str">
            <v/>
          </cell>
          <cell r="F115" t="str">
            <v/>
          </cell>
          <cell r="U115" t="str">
            <v>－</v>
          </cell>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D116" t="str">
            <v/>
          </cell>
          <cell r="E116" t="str">
            <v/>
          </cell>
          <cell r="F116" t="str">
            <v/>
          </cell>
          <cell r="U116" t="str">
            <v>－</v>
          </cell>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D117" t="str">
            <v/>
          </cell>
          <cell r="E117" t="str">
            <v/>
          </cell>
          <cell r="F117" t="str">
            <v/>
          </cell>
          <cell r="U117" t="str">
            <v>－</v>
          </cell>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D118" t="str">
            <v/>
          </cell>
          <cell r="E118" t="str">
            <v/>
          </cell>
          <cell r="F118" t="str">
            <v/>
          </cell>
          <cell r="U118" t="str">
            <v>－</v>
          </cell>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D119" t="str">
            <v/>
          </cell>
          <cell r="E119" t="str">
            <v/>
          </cell>
          <cell r="F119" t="str">
            <v/>
          </cell>
          <cell r="U119" t="str">
            <v>－</v>
          </cell>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D120" t="str">
            <v/>
          </cell>
          <cell r="E120" t="str">
            <v/>
          </cell>
          <cell r="F120" t="str">
            <v/>
          </cell>
          <cell r="U120" t="str">
            <v>－</v>
          </cell>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D121" t="str">
            <v/>
          </cell>
          <cell r="E121" t="str">
            <v/>
          </cell>
          <cell r="F121" t="str">
            <v/>
          </cell>
          <cell r="U121" t="str">
            <v>－</v>
          </cell>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D122" t="str">
            <v/>
          </cell>
          <cell r="E122" t="str">
            <v/>
          </cell>
          <cell r="F122" t="str">
            <v/>
          </cell>
          <cell r="U122" t="str">
            <v>－</v>
          </cell>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D123" t="str">
            <v/>
          </cell>
          <cell r="E123" t="str">
            <v/>
          </cell>
          <cell r="F123" t="str">
            <v/>
          </cell>
          <cell r="U123" t="str">
            <v>－</v>
          </cell>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D124" t="str">
            <v/>
          </cell>
          <cell r="E124" t="str">
            <v/>
          </cell>
          <cell r="F124" t="str">
            <v/>
          </cell>
          <cell r="U124" t="str">
            <v>－</v>
          </cell>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D125" t="str">
            <v/>
          </cell>
          <cell r="E125" t="str">
            <v/>
          </cell>
          <cell r="F125" t="str">
            <v/>
          </cell>
          <cell r="U125" t="str">
            <v>－</v>
          </cell>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D126" t="str">
            <v/>
          </cell>
          <cell r="E126" t="str">
            <v/>
          </cell>
          <cell r="F126" t="str">
            <v/>
          </cell>
          <cell r="U126" t="str">
            <v>－</v>
          </cell>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D127" t="str">
            <v/>
          </cell>
          <cell r="E127" t="str">
            <v/>
          </cell>
          <cell r="F127" t="str">
            <v/>
          </cell>
          <cell r="U127" t="str">
            <v>－</v>
          </cell>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D128" t="str">
            <v/>
          </cell>
          <cell r="E128" t="str">
            <v/>
          </cell>
          <cell r="F128" t="str">
            <v/>
          </cell>
          <cell r="U128" t="str">
            <v>－</v>
          </cell>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D129" t="str">
            <v/>
          </cell>
          <cell r="E129" t="str">
            <v/>
          </cell>
          <cell r="F129" t="str">
            <v/>
          </cell>
          <cell r="U129" t="str">
            <v>－</v>
          </cell>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D130" t="str">
            <v/>
          </cell>
          <cell r="E130" t="str">
            <v/>
          </cell>
          <cell r="F130" t="str">
            <v/>
          </cell>
          <cell r="U130" t="str">
            <v>－</v>
          </cell>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D131" t="str">
            <v/>
          </cell>
          <cell r="E131" t="str">
            <v/>
          </cell>
          <cell r="F131" t="str">
            <v/>
          </cell>
          <cell r="U131" t="str">
            <v>－</v>
          </cell>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D132" t="str">
            <v/>
          </cell>
          <cell r="E132" t="str">
            <v/>
          </cell>
          <cell r="F132" t="str">
            <v/>
          </cell>
          <cell r="U132" t="str">
            <v>－</v>
          </cell>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D133" t="str">
            <v/>
          </cell>
          <cell r="E133" t="str">
            <v/>
          </cell>
          <cell r="F133" t="str">
            <v/>
          </cell>
          <cell r="U133" t="str">
            <v>－</v>
          </cell>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D134" t="str">
            <v/>
          </cell>
          <cell r="E134" t="str">
            <v/>
          </cell>
          <cell r="F134" t="str">
            <v/>
          </cell>
          <cell r="U134" t="str">
            <v>－</v>
          </cell>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D135" t="str">
            <v/>
          </cell>
          <cell r="E135" t="str">
            <v/>
          </cell>
          <cell r="F135" t="str">
            <v/>
          </cell>
          <cell r="U135" t="str">
            <v>－</v>
          </cell>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D136" t="str">
            <v/>
          </cell>
          <cell r="E136" t="str">
            <v/>
          </cell>
          <cell r="F136" t="str">
            <v/>
          </cell>
          <cell r="U136" t="str">
            <v>－</v>
          </cell>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D137" t="str">
            <v/>
          </cell>
          <cell r="E137" t="str">
            <v/>
          </cell>
          <cell r="F137" t="str">
            <v/>
          </cell>
          <cell r="U137" t="str">
            <v>－</v>
          </cell>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D138" t="str">
            <v/>
          </cell>
          <cell r="E138" t="str">
            <v/>
          </cell>
          <cell r="F138" t="str">
            <v/>
          </cell>
          <cell r="U138" t="str">
            <v>－</v>
          </cell>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D139" t="str">
            <v/>
          </cell>
          <cell r="E139" t="str">
            <v/>
          </cell>
          <cell r="F139" t="str">
            <v/>
          </cell>
          <cell r="U139" t="str">
            <v>－</v>
          </cell>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D140" t="str">
            <v/>
          </cell>
          <cell r="E140" t="str">
            <v/>
          </cell>
          <cell r="F140" t="str">
            <v/>
          </cell>
          <cell r="U140" t="str">
            <v>－</v>
          </cell>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D141" t="str">
            <v/>
          </cell>
          <cell r="E141" t="str">
            <v/>
          </cell>
          <cell r="F141" t="str">
            <v/>
          </cell>
          <cell r="U141" t="str">
            <v>－</v>
          </cell>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D142" t="str">
            <v/>
          </cell>
          <cell r="E142" t="str">
            <v/>
          </cell>
          <cell r="F142" t="str">
            <v/>
          </cell>
          <cell r="U142" t="str">
            <v>－</v>
          </cell>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D143" t="str">
            <v/>
          </cell>
          <cell r="E143" t="str">
            <v/>
          </cell>
          <cell r="F143" t="str">
            <v/>
          </cell>
          <cell r="U143" t="str">
            <v>－</v>
          </cell>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D144" t="str">
            <v/>
          </cell>
          <cell r="E144" t="str">
            <v/>
          </cell>
          <cell r="F144" t="str">
            <v/>
          </cell>
          <cell r="U144" t="str">
            <v>－</v>
          </cell>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D145" t="str">
            <v/>
          </cell>
          <cell r="E145" t="str">
            <v/>
          </cell>
          <cell r="F145" t="str">
            <v/>
          </cell>
          <cell r="U145" t="str">
            <v>－</v>
          </cell>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D146" t="str">
            <v/>
          </cell>
          <cell r="E146" t="str">
            <v/>
          </cell>
          <cell r="F146" t="str">
            <v/>
          </cell>
          <cell r="U146" t="str">
            <v>－</v>
          </cell>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D147" t="str">
            <v/>
          </cell>
          <cell r="E147" t="str">
            <v/>
          </cell>
          <cell r="F147" t="str">
            <v/>
          </cell>
          <cell r="U147" t="str">
            <v>－</v>
          </cell>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D148" t="str">
            <v/>
          </cell>
          <cell r="E148" t="str">
            <v/>
          </cell>
          <cell r="F148" t="str">
            <v/>
          </cell>
          <cell r="U148" t="str">
            <v>－</v>
          </cell>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D149" t="str">
            <v/>
          </cell>
          <cell r="E149" t="str">
            <v/>
          </cell>
          <cell r="F149" t="str">
            <v/>
          </cell>
          <cell r="U149" t="str">
            <v>－</v>
          </cell>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D150" t="str">
            <v/>
          </cell>
          <cell r="E150" t="str">
            <v/>
          </cell>
          <cell r="F150" t="str">
            <v/>
          </cell>
          <cell r="U150" t="str">
            <v>－</v>
          </cell>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D151" t="str">
            <v/>
          </cell>
          <cell r="E151" t="str">
            <v/>
          </cell>
          <cell r="F151" t="str">
            <v/>
          </cell>
          <cell r="U151" t="str">
            <v>－</v>
          </cell>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D152" t="str">
            <v/>
          </cell>
          <cell r="E152" t="str">
            <v/>
          </cell>
          <cell r="F152" t="str">
            <v/>
          </cell>
          <cell r="U152" t="str">
            <v>－</v>
          </cell>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D153" t="str">
            <v/>
          </cell>
          <cell r="E153" t="str">
            <v/>
          </cell>
          <cell r="F153" t="str">
            <v/>
          </cell>
          <cell r="U153" t="str">
            <v>－</v>
          </cell>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D154" t="str">
            <v/>
          </cell>
          <cell r="E154" t="str">
            <v/>
          </cell>
          <cell r="F154" t="str">
            <v/>
          </cell>
          <cell r="U154" t="str">
            <v>－</v>
          </cell>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D155" t="str">
            <v/>
          </cell>
          <cell r="E155" t="str">
            <v/>
          </cell>
          <cell r="F155" t="str">
            <v/>
          </cell>
          <cell r="U155" t="str">
            <v>－</v>
          </cell>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D156" t="str">
            <v/>
          </cell>
          <cell r="E156" t="str">
            <v/>
          </cell>
          <cell r="F156" t="str">
            <v/>
          </cell>
          <cell r="U156" t="str">
            <v>－</v>
          </cell>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D157" t="str">
            <v/>
          </cell>
          <cell r="E157" t="str">
            <v/>
          </cell>
          <cell r="F157" t="str">
            <v/>
          </cell>
          <cell r="U157" t="str">
            <v>－</v>
          </cell>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D158" t="str">
            <v/>
          </cell>
          <cell r="E158" t="str">
            <v/>
          </cell>
          <cell r="F158" t="str">
            <v/>
          </cell>
          <cell r="U158" t="str">
            <v>－</v>
          </cell>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D159" t="str">
            <v/>
          </cell>
          <cell r="E159" t="str">
            <v/>
          </cell>
          <cell r="F159" t="str">
            <v/>
          </cell>
          <cell r="U159" t="str">
            <v>－</v>
          </cell>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D160" t="str">
            <v/>
          </cell>
          <cell r="E160" t="str">
            <v/>
          </cell>
          <cell r="F160" t="str">
            <v/>
          </cell>
          <cell r="U160" t="str">
            <v>－</v>
          </cell>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D161" t="str">
            <v/>
          </cell>
          <cell r="E161" t="str">
            <v/>
          </cell>
          <cell r="F161" t="str">
            <v/>
          </cell>
          <cell r="U161" t="str">
            <v>－</v>
          </cell>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D162" t="str">
            <v/>
          </cell>
          <cell r="E162" t="str">
            <v/>
          </cell>
          <cell r="F162" t="str">
            <v/>
          </cell>
          <cell r="U162" t="str">
            <v>－</v>
          </cell>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D163" t="str">
            <v/>
          </cell>
          <cell r="E163" t="str">
            <v/>
          </cell>
          <cell r="F163" t="str">
            <v/>
          </cell>
          <cell r="U163" t="str">
            <v>－</v>
          </cell>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D164" t="str">
            <v/>
          </cell>
          <cell r="E164" t="str">
            <v/>
          </cell>
          <cell r="F164" t="str">
            <v/>
          </cell>
          <cell r="U164" t="str">
            <v>－</v>
          </cell>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D165" t="str">
            <v/>
          </cell>
          <cell r="E165" t="str">
            <v/>
          </cell>
          <cell r="F165" t="str">
            <v/>
          </cell>
          <cell r="U165" t="str">
            <v>－</v>
          </cell>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D166" t="str">
            <v/>
          </cell>
          <cell r="E166" t="str">
            <v/>
          </cell>
          <cell r="F166" t="str">
            <v/>
          </cell>
          <cell r="U166" t="str">
            <v>－</v>
          </cell>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D167" t="str">
            <v/>
          </cell>
          <cell r="E167" t="str">
            <v/>
          </cell>
          <cell r="F167" t="str">
            <v/>
          </cell>
          <cell r="U167" t="str">
            <v>－</v>
          </cell>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D168" t="str">
            <v/>
          </cell>
          <cell r="E168" t="str">
            <v/>
          </cell>
          <cell r="F168" t="str">
            <v/>
          </cell>
          <cell r="U168" t="str">
            <v>－</v>
          </cell>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D169" t="str">
            <v/>
          </cell>
          <cell r="E169" t="str">
            <v/>
          </cell>
          <cell r="F169" t="str">
            <v/>
          </cell>
          <cell r="U169" t="str">
            <v>－</v>
          </cell>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D170" t="str">
            <v/>
          </cell>
          <cell r="E170" t="str">
            <v/>
          </cell>
          <cell r="F170" t="str">
            <v/>
          </cell>
          <cell r="U170" t="str">
            <v>－</v>
          </cell>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D171" t="str">
            <v/>
          </cell>
          <cell r="E171" t="str">
            <v/>
          </cell>
          <cell r="F171" t="str">
            <v/>
          </cell>
          <cell r="U171" t="str">
            <v>－</v>
          </cell>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D172" t="str">
            <v/>
          </cell>
          <cell r="E172" t="str">
            <v/>
          </cell>
          <cell r="F172" t="str">
            <v/>
          </cell>
          <cell r="U172" t="str">
            <v>－</v>
          </cell>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D173" t="str">
            <v/>
          </cell>
          <cell r="E173" t="str">
            <v/>
          </cell>
          <cell r="F173" t="str">
            <v/>
          </cell>
          <cell r="U173" t="str">
            <v>－</v>
          </cell>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D174" t="str">
            <v/>
          </cell>
          <cell r="E174" t="str">
            <v/>
          </cell>
          <cell r="F174" t="str">
            <v/>
          </cell>
          <cell r="U174" t="str">
            <v>－</v>
          </cell>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D175" t="str">
            <v/>
          </cell>
          <cell r="E175" t="str">
            <v/>
          </cell>
          <cell r="F175" t="str">
            <v/>
          </cell>
          <cell r="U175" t="str">
            <v>－</v>
          </cell>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D176" t="str">
            <v/>
          </cell>
          <cell r="E176" t="str">
            <v/>
          </cell>
          <cell r="F176" t="str">
            <v/>
          </cell>
          <cell r="U176" t="str">
            <v>－</v>
          </cell>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D177" t="str">
            <v/>
          </cell>
          <cell r="E177" t="str">
            <v/>
          </cell>
          <cell r="F177" t="str">
            <v/>
          </cell>
          <cell r="U177" t="str">
            <v>－</v>
          </cell>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D178" t="str">
            <v/>
          </cell>
          <cell r="E178" t="str">
            <v/>
          </cell>
          <cell r="F178" t="str">
            <v/>
          </cell>
          <cell r="U178" t="str">
            <v>－</v>
          </cell>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D179" t="str">
            <v/>
          </cell>
          <cell r="E179" t="str">
            <v/>
          </cell>
          <cell r="F179" t="str">
            <v/>
          </cell>
          <cell r="U179" t="str">
            <v>－</v>
          </cell>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D180" t="str">
            <v/>
          </cell>
          <cell r="E180" t="str">
            <v/>
          </cell>
          <cell r="F180" t="str">
            <v/>
          </cell>
          <cell r="U180" t="str">
            <v>－</v>
          </cell>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D181" t="str">
            <v/>
          </cell>
          <cell r="E181" t="str">
            <v/>
          </cell>
          <cell r="F181" t="str">
            <v/>
          </cell>
          <cell r="U181" t="str">
            <v>－</v>
          </cell>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D182" t="str">
            <v/>
          </cell>
          <cell r="E182" t="str">
            <v/>
          </cell>
          <cell r="F182" t="str">
            <v/>
          </cell>
          <cell r="U182" t="str">
            <v>－</v>
          </cell>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D183" t="str">
            <v/>
          </cell>
          <cell r="E183" t="str">
            <v/>
          </cell>
          <cell r="F183" t="str">
            <v/>
          </cell>
          <cell r="U183" t="str">
            <v>－</v>
          </cell>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D184" t="str">
            <v/>
          </cell>
          <cell r="E184" t="str">
            <v/>
          </cell>
          <cell r="F184" t="str">
            <v/>
          </cell>
          <cell r="U184" t="str">
            <v>－</v>
          </cell>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D185" t="str">
            <v/>
          </cell>
          <cell r="E185" t="str">
            <v/>
          </cell>
          <cell r="F185" t="str">
            <v/>
          </cell>
          <cell r="U185" t="str">
            <v>－</v>
          </cell>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D186" t="str">
            <v/>
          </cell>
          <cell r="E186" t="str">
            <v/>
          </cell>
          <cell r="F186" t="str">
            <v/>
          </cell>
          <cell r="U186" t="str">
            <v>－</v>
          </cell>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D187" t="str">
            <v/>
          </cell>
          <cell r="E187" t="str">
            <v/>
          </cell>
          <cell r="F187" t="str">
            <v/>
          </cell>
          <cell r="U187" t="str">
            <v>－</v>
          </cell>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D188" t="str">
            <v/>
          </cell>
          <cell r="E188" t="str">
            <v/>
          </cell>
          <cell r="F188" t="str">
            <v/>
          </cell>
          <cell r="U188" t="str">
            <v>－</v>
          </cell>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D189" t="str">
            <v/>
          </cell>
          <cell r="E189" t="str">
            <v/>
          </cell>
          <cell r="F189" t="str">
            <v/>
          </cell>
          <cell r="U189" t="str">
            <v>－</v>
          </cell>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D190" t="str">
            <v/>
          </cell>
          <cell r="E190" t="str">
            <v/>
          </cell>
          <cell r="F190" t="str">
            <v/>
          </cell>
          <cell r="U190" t="str">
            <v>－</v>
          </cell>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D191" t="str">
            <v/>
          </cell>
          <cell r="E191" t="str">
            <v/>
          </cell>
          <cell r="F191" t="str">
            <v/>
          </cell>
          <cell r="U191" t="str">
            <v>－</v>
          </cell>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D192" t="str">
            <v/>
          </cell>
          <cell r="E192" t="str">
            <v/>
          </cell>
          <cell r="F192" t="str">
            <v/>
          </cell>
          <cell r="U192" t="str">
            <v>－</v>
          </cell>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D193" t="str">
            <v/>
          </cell>
          <cell r="E193" t="str">
            <v/>
          </cell>
          <cell r="F193" t="str">
            <v/>
          </cell>
          <cell r="U193" t="str">
            <v>－</v>
          </cell>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D194" t="str">
            <v/>
          </cell>
          <cell r="E194" t="str">
            <v/>
          </cell>
          <cell r="F194" t="str">
            <v/>
          </cell>
          <cell r="U194" t="str">
            <v>－</v>
          </cell>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D195" t="str">
            <v/>
          </cell>
          <cell r="E195" t="str">
            <v/>
          </cell>
          <cell r="F195" t="str">
            <v/>
          </cell>
          <cell r="U195" t="str">
            <v>－</v>
          </cell>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D196" t="str">
            <v/>
          </cell>
          <cell r="E196" t="str">
            <v/>
          </cell>
          <cell r="F196" t="str">
            <v/>
          </cell>
          <cell r="U196" t="str">
            <v>－</v>
          </cell>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D197" t="str">
            <v/>
          </cell>
          <cell r="E197" t="str">
            <v/>
          </cell>
          <cell r="F197" t="str">
            <v/>
          </cell>
          <cell r="U197" t="str">
            <v>－</v>
          </cell>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D198" t="str">
            <v/>
          </cell>
          <cell r="E198" t="str">
            <v/>
          </cell>
          <cell r="F198" t="str">
            <v/>
          </cell>
          <cell r="U198" t="str">
            <v>－</v>
          </cell>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D199" t="str">
            <v/>
          </cell>
          <cell r="E199" t="str">
            <v/>
          </cell>
          <cell r="F199" t="str">
            <v/>
          </cell>
          <cell r="U199" t="str">
            <v>－</v>
          </cell>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D200" t="str">
            <v/>
          </cell>
          <cell r="E200" t="str">
            <v/>
          </cell>
          <cell r="F200" t="str">
            <v/>
          </cell>
          <cell r="U200" t="str">
            <v>－</v>
          </cell>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D201" t="str">
            <v/>
          </cell>
          <cell r="E201" t="str">
            <v/>
          </cell>
          <cell r="F201" t="str">
            <v/>
          </cell>
          <cell r="U201" t="str">
            <v>－</v>
          </cell>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D202" t="str">
            <v/>
          </cell>
          <cell r="E202" t="str">
            <v/>
          </cell>
          <cell r="F202" t="str">
            <v/>
          </cell>
          <cell r="U202" t="str">
            <v>－</v>
          </cell>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D203" t="str">
            <v/>
          </cell>
          <cell r="E203" t="str">
            <v/>
          </cell>
          <cell r="F203" t="str">
            <v/>
          </cell>
          <cell r="U203" t="str">
            <v>－</v>
          </cell>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D204" t="str">
            <v/>
          </cell>
          <cell r="E204" t="str">
            <v/>
          </cell>
          <cell r="F204" t="str">
            <v/>
          </cell>
          <cell r="U204" t="str">
            <v>－</v>
          </cell>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D205" t="str">
            <v/>
          </cell>
          <cell r="E205" t="str">
            <v/>
          </cell>
          <cell r="F205" t="str">
            <v/>
          </cell>
          <cell r="U205" t="str">
            <v>－</v>
          </cell>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D206" t="str">
            <v/>
          </cell>
          <cell r="E206" t="str">
            <v/>
          </cell>
          <cell r="F206" t="str">
            <v/>
          </cell>
          <cell r="U206" t="str">
            <v>－</v>
          </cell>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D207" t="str">
            <v/>
          </cell>
          <cell r="E207" t="str">
            <v/>
          </cell>
          <cell r="F207" t="str">
            <v/>
          </cell>
          <cell r="U207" t="str">
            <v>－</v>
          </cell>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D208" t="str">
            <v/>
          </cell>
          <cell r="E208" t="str">
            <v/>
          </cell>
          <cell r="F208" t="str">
            <v/>
          </cell>
          <cell r="U208" t="str">
            <v>－</v>
          </cell>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D209" t="str">
            <v/>
          </cell>
          <cell r="E209" t="str">
            <v/>
          </cell>
          <cell r="F209" t="str">
            <v/>
          </cell>
          <cell r="U209" t="str">
            <v>－</v>
          </cell>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D210" t="str">
            <v/>
          </cell>
          <cell r="E210" t="str">
            <v/>
          </cell>
          <cell r="F210" t="str">
            <v/>
          </cell>
          <cell r="U210" t="str">
            <v>－</v>
          </cell>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D211" t="str">
            <v/>
          </cell>
          <cell r="E211" t="str">
            <v/>
          </cell>
          <cell r="F211" t="str">
            <v/>
          </cell>
          <cell r="U211" t="str">
            <v>－</v>
          </cell>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D212" t="str">
            <v/>
          </cell>
          <cell r="E212" t="str">
            <v/>
          </cell>
          <cell r="F212" t="str">
            <v/>
          </cell>
          <cell r="U212" t="str">
            <v>－</v>
          </cell>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D213" t="str">
            <v/>
          </cell>
          <cell r="E213" t="str">
            <v/>
          </cell>
          <cell r="F213" t="str">
            <v/>
          </cell>
          <cell r="U213" t="str">
            <v>－</v>
          </cell>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D214" t="str">
            <v/>
          </cell>
          <cell r="E214" t="str">
            <v/>
          </cell>
          <cell r="F214" t="str">
            <v/>
          </cell>
          <cell r="U214" t="str">
            <v>－</v>
          </cell>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D215" t="str">
            <v/>
          </cell>
          <cell r="E215" t="str">
            <v/>
          </cell>
          <cell r="F215" t="str">
            <v/>
          </cell>
          <cell r="U215" t="str">
            <v>－</v>
          </cell>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D216" t="str">
            <v/>
          </cell>
          <cell r="E216" t="str">
            <v/>
          </cell>
          <cell r="F216" t="str">
            <v/>
          </cell>
          <cell r="U216" t="str">
            <v>－</v>
          </cell>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D217" t="str">
            <v/>
          </cell>
          <cell r="E217" t="str">
            <v/>
          </cell>
          <cell r="F217" t="str">
            <v/>
          </cell>
          <cell r="U217" t="str">
            <v>－</v>
          </cell>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D218" t="str">
            <v/>
          </cell>
          <cell r="E218" t="str">
            <v/>
          </cell>
          <cell r="F218" t="str">
            <v/>
          </cell>
          <cell r="U218" t="str">
            <v>－</v>
          </cell>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D219" t="str">
            <v/>
          </cell>
          <cell r="E219" t="str">
            <v/>
          </cell>
          <cell r="F219" t="str">
            <v/>
          </cell>
          <cell r="U219" t="str">
            <v>－</v>
          </cell>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D220" t="str">
            <v/>
          </cell>
          <cell r="E220" t="str">
            <v/>
          </cell>
          <cell r="F220" t="str">
            <v/>
          </cell>
          <cell r="U220" t="str">
            <v>－</v>
          </cell>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D221" t="str">
            <v/>
          </cell>
          <cell r="E221" t="str">
            <v/>
          </cell>
          <cell r="F221" t="str">
            <v/>
          </cell>
          <cell r="U221" t="str">
            <v>－</v>
          </cell>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D222" t="str">
            <v/>
          </cell>
          <cell r="E222" t="str">
            <v/>
          </cell>
          <cell r="F222" t="str">
            <v/>
          </cell>
          <cell r="U222" t="str">
            <v>－</v>
          </cell>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D223" t="str">
            <v/>
          </cell>
          <cell r="E223" t="str">
            <v/>
          </cell>
          <cell r="F223" t="str">
            <v/>
          </cell>
          <cell r="U223" t="str">
            <v>－</v>
          </cell>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D224" t="str">
            <v/>
          </cell>
          <cell r="E224" t="str">
            <v/>
          </cell>
          <cell r="F224" t="str">
            <v/>
          </cell>
          <cell r="U224" t="str">
            <v>－</v>
          </cell>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D225" t="str">
            <v/>
          </cell>
          <cell r="E225" t="str">
            <v/>
          </cell>
          <cell r="F225" t="str">
            <v/>
          </cell>
          <cell r="U225" t="str">
            <v>－</v>
          </cell>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D226" t="str">
            <v/>
          </cell>
          <cell r="E226" t="str">
            <v/>
          </cell>
          <cell r="F226" t="str">
            <v/>
          </cell>
          <cell r="U226" t="str">
            <v>－</v>
          </cell>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D227" t="str">
            <v/>
          </cell>
          <cell r="E227" t="str">
            <v/>
          </cell>
          <cell r="F227" t="str">
            <v/>
          </cell>
          <cell r="U227" t="str">
            <v>－</v>
          </cell>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D228" t="str">
            <v/>
          </cell>
          <cell r="E228" t="str">
            <v/>
          </cell>
          <cell r="F228" t="str">
            <v/>
          </cell>
          <cell r="U228" t="str">
            <v>－</v>
          </cell>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D229" t="str">
            <v/>
          </cell>
          <cell r="E229" t="str">
            <v/>
          </cell>
          <cell r="F229" t="str">
            <v/>
          </cell>
          <cell r="U229" t="str">
            <v>－</v>
          </cell>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D230" t="str">
            <v/>
          </cell>
          <cell r="E230" t="str">
            <v/>
          </cell>
          <cell r="F230" t="str">
            <v/>
          </cell>
          <cell r="U230" t="str">
            <v>－</v>
          </cell>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D231" t="str">
            <v/>
          </cell>
          <cell r="E231" t="str">
            <v/>
          </cell>
          <cell r="F231" t="str">
            <v/>
          </cell>
          <cell r="U231" t="str">
            <v>－</v>
          </cell>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D232" t="str">
            <v/>
          </cell>
          <cell r="E232" t="str">
            <v/>
          </cell>
          <cell r="F232" t="str">
            <v/>
          </cell>
          <cell r="U232" t="str">
            <v>－</v>
          </cell>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D233" t="str">
            <v/>
          </cell>
          <cell r="E233" t="str">
            <v/>
          </cell>
          <cell r="F233" t="str">
            <v/>
          </cell>
          <cell r="U233" t="str">
            <v>－</v>
          </cell>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D234" t="str">
            <v/>
          </cell>
          <cell r="E234" t="str">
            <v/>
          </cell>
          <cell r="F234" t="str">
            <v/>
          </cell>
          <cell r="U234" t="str">
            <v>－</v>
          </cell>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D235" t="str">
            <v/>
          </cell>
          <cell r="E235" t="str">
            <v/>
          </cell>
          <cell r="F235" t="str">
            <v/>
          </cell>
          <cell r="U235" t="str">
            <v>－</v>
          </cell>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Zeros="0" tabSelected="1" view="pageBreakPreview" zoomScale="80" zoomScaleNormal="100" zoomScaleSheetLayoutView="80" workbookViewId="0">
      <selection activeCell="K6" sqref="K6"/>
    </sheetView>
  </sheetViews>
  <sheetFormatPr defaultColWidth="9" defaultRowHeight="13.5" x14ac:dyDescent="0.15"/>
  <cols>
    <col min="1" max="1" width="9" style="7"/>
    <col min="2" max="2" width="30.625" style="5" customWidth="1"/>
    <col min="3" max="3" width="20.625" style="7" customWidth="1"/>
    <col min="4" max="4" width="14.375" style="8" customWidth="1"/>
    <col min="5" max="5" width="20.625" style="9" customWidth="1"/>
    <col min="6" max="6" width="14.625" style="9" customWidth="1"/>
    <col min="7" max="7" width="18.875" style="10" customWidth="1"/>
    <col min="8" max="8" width="13.625" style="11" customWidth="1"/>
    <col min="9" max="9" width="13.625" style="8" customWidth="1"/>
    <col min="10" max="10" width="7.625" style="12" customWidth="1"/>
    <col min="11" max="11" width="8.375" style="9" customWidth="1"/>
    <col min="12" max="13" width="8.125" style="9" customWidth="1"/>
    <col min="14" max="14" width="8.125" style="13" customWidth="1"/>
    <col min="15" max="15" width="11.5" style="9" customWidth="1"/>
    <col min="16" max="16" width="9" style="5"/>
    <col min="17" max="17" width="11.25" style="5" customWidth="1"/>
    <col min="18" max="16384" width="9" style="5"/>
  </cols>
  <sheetData>
    <row r="1" spans="1:17" ht="27.75" customHeight="1" x14ac:dyDescent="0.15">
      <c r="A1" s="1"/>
      <c r="B1" s="2" t="s">
        <v>0</v>
      </c>
      <c r="C1" s="3"/>
      <c r="D1" s="3"/>
      <c r="E1" s="3"/>
      <c r="F1" s="3"/>
      <c r="G1" s="4"/>
      <c r="H1" s="3"/>
      <c r="I1" s="3"/>
      <c r="J1" s="3"/>
      <c r="K1" s="3"/>
      <c r="L1" s="3"/>
      <c r="M1" s="3"/>
      <c r="N1" s="3"/>
      <c r="O1" s="3"/>
    </row>
    <row r="2" spans="1:17" x14ac:dyDescent="0.15">
      <c r="A2" s="6"/>
    </row>
    <row r="3" spans="1:17" x14ac:dyDescent="0.15">
      <c r="A3" s="6"/>
      <c r="B3" s="14"/>
      <c r="C3" s="15"/>
      <c r="D3" s="15"/>
      <c r="E3" s="16"/>
      <c r="F3" s="16"/>
      <c r="G3" s="17"/>
      <c r="H3" s="18"/>
      <c r="I3" s="15"/>
      <c r="J3" s="19"/>
      <c r="K3" s="16"/>
      <c r="L3" s="16"/>
      <c r="M3" s="16"/>
      <c r="N3" s="20"/>
      <c r="O3" s="21"/>
      <c r="P3" s="16"/>
      <c r="Q3" s="16"/>
    </row>
    <row r="4" spans="1:17" ht="21.95" customHeight="1" x14ac:dyDescent="0.15">
      <c r="A4" s="6"/>
      <c r="B4" s="22" t="s">
        <v>1</v>
      </c>
      <c r="C4" s="22" t="s">
        <v>2</v>
      </c>
      <c r="D4" s="22" t="s">
        <v>3</v>
      </c>
      <c r="E4" s="22" t="s">
        <v>4</v>
      </c>
      <c r="F4" s="23" t="s">
        <v>5</v>
      </c>
      <c r="G4" s="24" t="s">
        <v>6</v>
      </c>
      <c r="H4" s="25" t="s">
        <v>7</v>
      </c>
      <c r="I4" s="22" t="s">
        <v>8</v>
      </c>
      <c r="J4" s="26" t="s">
        <v>9</v>
      </c>
      <c r="K4" s="27" t="s">
        <v>10</v>
      </c>
      <c r="L4" s="28" t="s">
        <v>11</v>
      </c>
      <c r="M4" s="28"/>
      <c r="N4" s="28"/>
      <c r="O4" s="23" t="s">
        <v>12</v>
      </c>
      <c r="P4" s="16"/>
      <c r="Q4" s="16"/>
    </row>
    <row r="5" spans="1:17" s="34" customFormat="1" ht="37.5" customHeight="1" x14ac:dyDescent="0.15">
      <c r="A5" s="29"/>
      <c r="B5" s="22"/>
      <c r="C5" s="22"/>
      <c r="D5" s="22"/>
      <c r="E5" s="22"/>
      <c r="F5" s="30"/>
      <c r="G5" s="24"/>
      <c r="H5" s="25"/>
      <c r="I5" s="22"/>
      <c r="J5" s="26"/>
      <c r="K5" s="27"/>
      <c r="L5" s="31" t="s">
        <v>13</v>
      </c>
      <c r="M5" s="31" t="s">
        <v>14</v>
      </c>
      <c r="N5" s="32" t="s">
        <v>15</v>
      </c>
      <c r="O5" s="30"/>
      <c r="P5" s="33"/>
      <c r="Q5" s="33"/>
    </row>
    <row r="6" spans="1:17" s="34" customFormat="1" ht="60" customHeight="1" x14ac:dyDescent="0.15">
      <c r="A6" s="35">
        <f>IF(MAX([1]令和3年度契約状況調査票!D5:D235)&gt;=ROW()-5,ROW()-5,"")</f>
        <v>1</v>
      </c>
      <c r="B6" s="36" t="str">
        <f>IF(A6="","",VLOOKUP(A6,[1]令和3年度契約状況調査票!$D:$AR,6,FALSE))</f>
        <v>高松国税総合庁舎地下機械室ヒートポンプ修繕工事</v>
      </c>
      <c r="C6" s="37" t="str">
        <f>IF(A6="","",VLOOKUP(A6,[1]令和3年度契約状況調査票!$D:$AR,7,FALSE))</f>
        <v>支出負担行為担当官
高松国税局総務部次長
岩佐　洋志　
香川県高松市天神前２－１０</v>
      </c>
      <c r="D6" s="38">
        <f>IF(A6="","",VLOOKUP(A6,[1]令和3年度契約状況調査票!$D:$AR,10,FALSE))</f>
        <v>44350</v>
      </c>
      <c r="E6" s="36" t="str">
        <f>IF(A6="","",VLOOKUP(A6,[1]令和3年度契約状況調査票!$D:$AR,11,FALSE))</f>
        <v>株式会社前川製作所
東京都江東区牡丹３－１４－１５</v>
      </c>
      <c r="F6" s="39">
        <f>IF(A6="","",VLOOKUP(A6,[1]令和3年度契約状況調査票!$D:$AR,12,FALSE))</f>
        <v>3010601034203</v>
      </c>
      <c r="G6" s="40" t="str">
        <f>IF(A6="","",VLOOKUP(A6,[1]令和3年度契約状況調査票!$D:$AR,32,FALSE))</f>
        <v xml:space="preserve">①平成19年度の空調設備改修工事において、当該案件の工事対象であるヒートポンプをはじめ、空調設備の基幹となるチラーユニットの設計・施工業者であること。
　また、当庁舎の設備保守管理業務の内、空調設備保守業務に従事していること。
②高松市の令和２年６月の気温は、最高気温が30度前後の日が多く、本年６月も同様に高い気温が想定されることから、職員の執務環境維持及び健康管理維持のために緊急の対応が必要である。
以上のことから、会計法第29条の３第４項に該当するため（根拠区分：ニ）
</v>
      </c>
      <c r="H6" s="41" t="str">
        <f>IF(A6="","",IF(VLOOKUP(A6,[1]令和3年度契約状況調査票!$D:$AR,15,FALSE)="他官署で調達手続きを実施のため","他官署で調達手続きを実施のため",IF(VLOOKUP(A6,[1]令和3年度契約状況調査票!$D:$AR,22,FALSE)="②同種の他の契約の予定価格を類推されるおそれがあるため公表しない","同種の他の契約の予定価格を類推されるおそれがあるため公表しない",IF(VLOOKUP(A6,[1]令和3年度契約状況調査票!$D:$AR,22,FALSE)="－","－",IF(VLOOKUP(A6,[1]令和3年度契約状況調査票!$D:$AR,8,FALSE)&lt;&gt;"",TEXT(VLOOKUP(A6,[1]令和3年度契約状況調査票!$D:$AR,15,FALSE),"#,##0円")&amp;CHAR(10)&amp;"(A)",VLOOKUP(A6,[1]令和3年度契約状況調査票!$D:$AR,15,FALSE))))))</f>
        <v>同種の他の契約の予定価格を類推されるおそれがあるため公表しない</v>
      </c>
      <c r="I6" s="41">
        <f>IF(A6="","",VLOOKUP(A6,[1]令和3年度契約状況調査票!$D:$AR,16,FALSE))</f>
        <v>3520000</v>
      </c>
      <c r="J6" s="42" t="str">
        <f>IF(A6="","",IF(VLOOKUP(A6,[1]令和3年度契約状況調査票!$D:$AR,15,FALSE)="他官署で調達手続きを実施のため","－",IF(VLOOKUP(A6,[1]令和3年度契約状況調査票!$D:$AR,22,FALSE)="②同種の他の契約の予定価格を類推されるおそれがあるため公表しない","－",IF(VLOOKUP(A6,[1]令和3年度契約状況調査票!$D:$AR,22,FALSE)="－","－",IF(VLOOKUP(A6,[1]令和3年度契約状況調査票!$D:$AR,8,FALSE)&lt;&gt;"",TEXT(VLOOKUP(A6,[1]令和3年度契約状況調査票!$D:$AR,18,FALSE),"#.0%")&amp;CHAR(10)&amp;"(B/A×100)",VLOOKUP(A6,[1]令和3年度契約状況調査票!$D:$AR,18,FALSE))))))</f>
        <v>－</v>
      </c>
      <c r="K6" s="43"/>
      <c r="L6" s="42" t="str">
        <f>IF(A6="","",IF(VLOOKUP(A6,[1]令和3年度契約状況調査票!$D:$AR,28,FALSE)="①公益社団法人","公社",IF(VLOOKUP(A6,[1]令和3年度契約状況調査票!$D:$AR,28,FALSE)="②公益財団法人","公財","")))</f>
        <v/>
      </c>
      <c r="M6" s="42">
        <f>IF(A6="","",VLOOKUP(A6,[1]令和3年度契約状況調査票!$D:$AR,29,FALSE))</f>
        <v>0</v>
      </c>
      <c r="N6" s="44" t="str">
        <f>IF(A6="","",IF(VLOOKUP(A6,[1]令和3年度契約状況調査票!$D:$AR,29,FALSE)="国所管",VLOOKUP(A6,[1]令和3年度契約状況調査票!$D:$AR,23,FALSE),""))</f>
        <v/>
      </c>
      <c r="O6" s="45">
        <f>IF(A6="","",IF(AND(Q6="○",P6="分担契約/単価契約"),"単価契約"&amp;CHAR(10)&amp;"予定調達総額 "&amp;TEXT(VLOOKUP(A6,[1]令和3年度契約状況調査票!$D:$AR,17,FALSE),"#,##0円")&amp;"(B)"&amp;CHAR(10)&amp;"分担契約"&amp;CHAR(10)&amp;VLOOKUP(A6,[1]令和3年度契約状況調査票!$D:$AR,33,FALSE),IF(AND(Q6="○",P6="分担契約"),"分担契約"&amp;CHAR(10)&amp;"契約総額 "&amp;TEXT(VLOOKUP(A6,[1]令和3年度契約状況調査票!$D:$AR,17,FALSE),"#,##0円")&amp;"(B)"&amp;CHAR(10)&amp;VLOOKUP(A6,[1]令和3年度契約状況調査票!$D:$AR,33,FALSE),(IF(P6="分担契約/単価契約","単価契約"&amp;CHAR(10)&amp;"予定調達総額 "&amp;TEXT(VLOOKUP(A6,[1]令和3年度契約状況調査票!$D:$AR,17,FALSE),"#,##0円")&amp;CHAR(10)&amp;"分担契約"&amp;CHAR(10)&amp;VLOOKUP(A6,[1]令和3年度契約状況調査票!$D:$AR,33,FALSE),IF(P6="分担契約","分担契約"&amp;CHAR(10)&amp;"契約総額 "&amp;TEXT(VLOOKUP(A6,[1]令和3年度契約状況調査票!$D:$AR,17,FALSE),"#,##0円")&amp;CHAR(10)&amp;VLOOKUP(A6,[1]令和3年度契約状況調査票!$D:$AR,33,FALSE),IF(P6="単価契約","単価契約"&amp;CHAR(10)&amp;"予定調達総額 "&amp;TEXT(VLOOKUP(A6,[1]令和3年度契約状況調査票!$D:$AR,17,FALSE),"#,##0円")&amp;CHAR(10)&amp;VLOOKUP(A6,[1]令和3年度契約状況調査票!$D:$AR,33,FALSE),VLOOKUP(A6,[1]令和3年度契約状況調査票!$D:$AR,33,FALSE))))))))</f>
        <v>0</v>
      </c>
      <c r="P6" s="33" t="str">
        <f>IF(A6="","",VLOOKUP(A6,[1]令和3年度契約状況調査票!$D:$BY,54,FALSE))</f>
        <v/>
      </c>
      <c r="Q6" s="33" t="str">
        <f>IF(A6="","",IF(VLOOKUP(A6,[1]令和3年度契約状況調査票!$D:$AR,15,FALSE)="他官署で調達手続きを実施のため","×",IF(VLOOKUP(A6,[1]令和3年度契約状況調査票!$D:$AR,22,FALSE)="②同種の他の契約の予定価格を類推されるおそれがあるため公表しない","×","○")))</f>
        <v>×</v>
      </c>
    </row>
    <row r="7" spans="1:17" s="34" customFormat="1" ht="60" customHeight="1" x14ac:dyDescent="0.15">
      <c r="A7" s="35" t="str">
        <f>IF(MAX([1]令和3年度契約状況調査票!D6:D236)&gt;=ROW()-5,ROW()-5,"")</f>
        <v/>
      </c>
      <c r="B7" s="36" t="str">
        <f>IF(A7="","",VLOOKUP(A7,[1]令和3年度契約状況調査票!$D:$AR,6,FALSE))</f>
        <v/>
      </c>
      <c r="C7" s="37" t="str">
        <f>IF(A7="","",VLOOKUP(A7,[1]令和3年度契約状況調査票!$D:$AR,7,FALSE))</f>
        <v/>
      </c>
      <c r="D7" s="38" t="str">
        <f>IF(A7="","",VLOOKUP(A7,[1]令和3年度契約状況調査票!$D:$AR,10,FALSE))</f>
        <v/>
      </c>
      <c r="E7" s="36" t="str">
        <f>IF(A7="","",VLOOKUP(A7,[1]令和3年度契約状況調査票!$D:$AR,11,FALSE))</f>
        <v/>
      </c>
      <c r="F7" s="39" t="str">
        <f>IF(A7="","",VLOOKUP(A7,[1]令和3年度契約状況調査票!$D:$AR,12,FALSE))</f>
        <v/>
      </c>
      <c r="G7" s="40" t="str">
        <f>IF(A7="","",VLOOKUP(A7,[1]令和3年度契約状況調査票!$D:$AR,32,FALSE))</f>
        <v/>
      </c>
      <c r="H7" s="41" t="str">
        <f>IF(A7="","",IF(VLOOKUP(A7,[1]令和3年度契約状況調査票!$D:$AR,15,FALSE)="他官署で調達手続きを実施のため","他官署で調達手続きを実施のため",IF(VLOOKUP(A7,[1]令和3年度契約状況調査票!$D:$AR,22,FALSE)="②同種の他の契約の予定価格を類推されるおそれがあるため公表しない","同種の他の契約の予定価格を類推されるおそれがあるため公表しない",IF(VLOOKUP(A7,[1]令和3年度契約状況調査票!$D:$AR,22,FALSE)="－","－",IF(VLOOKUP(A7,[1]令和3年度契約状況調査票!$D:$AR,8,FALSE)&lt;&gt;"",TEXT(VLOOKUP(A7,[1]令和3年度契約状況調査票!$D:$AR,15,FALSE),"#,##0円")&amp;CHAR(10)&amp;"(A)",VLOOKUP(A7,[1]令和3年度契約状況調査票!$D:$AR,15,FALSE))))))</f>
        <v/>
      </c>
      <c r="I7" s="41" t="str">
        <f>IF(A7="","",VLOOKUP(A7,[1]令和3年度契約状況調査票!$D:$AR,16,FALSE))</f>
        <v/>
      </c>
      <c r="J7" s="42" t="str">
        <f>IF(A7="","",IF(VLOOKUP(A7,[1]令和3年度契約状況調査票!$D:$AR,15,FALSE)="他官署で調達手続きを実施のため","－",IF(VLOOKUP(A7,[1]令和3年度契約状況調査票!$D:$AR,22,FALSE)="②同種の他の契約の予定価格を類推されるおそれがあるため公表しない","－",IF(VLOOKUP(A7,[1]令和3年度契約状況調査票!$D:$AR,22,FALSE)="－","－",IF(VLOOKUP(A7,[1]令和3年度契約状況調査票!$D:$AR,8,FALSE)&lt;&gt;"",TEXT(VLOOKUP(A7,[1]令和3年度契約状況調査票!$D:$AR,18,FALSE),"#.0%")&amp;CHAR(10)&amp;"(B/A×100)",VLOOKUP(A7,[1]令和3年度契約状況調査票!$D:$AR,18,FALSE))))))</f>
        <v/>
      </c>
      <c r="K7" s="43"/>
      <c r="L7" s="42" t="str">
        <f>IF(A7="","",IF(VLOOKUP(A7,[1]令和3年度契約状況調査票!$D:$AR,28,FALSE)="①公益社団法人","公社",IF(VLOOKUP(A7,[1]令和3年度契約状況調査票!$D:$AR,28,FALSE)="②公益財団法人","公財","")))</f>
        <v/>
      </c>
      <c r="M7" s="42" t="str">
        <f>IF(A7="","",VLOOKUP(A7,[1]令和3年度契約状況調査票!$D:$AR,29,FALSE))</f>
        <v/>
      </c>
      <c r="N7" s="44" t="str">
        <f>IF(A7="","",IF(VLOOKUP(A7,[1]令和3年度契約状況調査票!$D:$AR,29,FALSE)="国所管",VLOOKUP(A7,[1]令和3年度契約状況調査票!$D:$AR,23,FALSE),""))</f>
        <v/>
      </c>
      <c r="O7" s="45" t="str">
        <f>IF(A7="","",IF(AND(Q7="○",P7="分担契約/単価契約"),"単価契約"&amp;CHAR(10)&amp;"予定調達総額 "&amp;TEXT(VLOOKUP(A7,[1]令和3年度契約状況調査票!$D:$AR,17,FALSE),"#,##0円")&amp;"(B)"&amp;CHAR(10)&amp;"分担契約"&amp;CHAR(10)&amp;VLOOKUP(A7,[1]令和3年度契約状況調査票!$D:$AR,33,FALSE),IF(AND(Q7="○",P7="分担契約"),"分担契約"&amp;CHAR(10)&amp;"契約総額 "&amp;TEXT(VLOOKUP(A7,[1]令和3年度契約状況調査票!$D:$AR,17,FALSE),"#,##0円")&amp;"(B)"&amp;CHAR(10)&amp;VLOOKUP(A7,[1]令和3年度契約状況調査票!$D:$AR,33,FALSE),(IF(P7="分担契約/単価契約","単価契約"&amp;CHAR(10)&amp;"予定調達総額 "&amp;TEXT(VLOOKUP(A7,[1]令和3年度契約状況調査票!$D:$AR,17,FALSE),"#,##0円")&amp;CHAR(10)&amp;"分担契約"&amp;CHAR(10)&amp;VLOOKUP(A7,[1]令和3年度契約状況調査票!$D:$AR,33,FALSE),IF(P7="分担契約","分担契約"&amp;CHAR(10)&amp;"契約総額 "&amp;TEXT(VLOOKUP(A7,[1]令和3年度契約状況調査票!$D:$AR,17,FALSE),"#,##0円")&amp;CHAR(10)&amp;VLOOKUP(A7,[1]令和3年度契約状況調査票!$D:$AR,33,FALSE),IF(P7="単価契約","単価契約"&amp;CHAR(10)&amp;"予定調達総額 "&amp;TEXT(VLOOKUP(A7,[1]令和3年度契約状況調査票!$D:$AR,17,FALSE),"#,##0円")&amp;CHAR(10)&amp;VLOOKUP(A7,[1]令和3年度契約状況調査票!$D:$AR,33,FALSE),VLOOKUP(A7,[1]令和3年度契約状況調査票!$D:$AR,33,FALSE))))))))</f>
        <v/>
      </c>
      <c r="P7" s="33" t="str">
        <f>IF(A7="","",VLOOKUP(A7,[1]令和3年度契約状況調査票!$D:$BY,54,FALSE))</f>
        <v/>
      </c>
      <c r="Q7" s="33" t="str">
        <f>IF(A7="","",IF(VLOOKUP(A7,[1]令和3年度契約状況調査票!$D:$AR,15,FALSE)="他官署で調達手続きを実施のため","×",IF(VLOOKUP(A7,[1]令和3年度契約状況調査票!$D:$AR,22,FALSE)="②同種の他の契約の予定価格を類推されるおそれがあるため公表しない","×","○")))</f>
        <v/>
      </c>
    </row>
    <row r="8" spans="1:17" s="34" customFormat="1" ht="60" customHeight="1" x14ac:dyDescent="0.15">
      <c r="A8" s="35" t="str">
        <f>IF(MAX([1]令和3年度契約状況調査票!D7:D237)&gt;=ROW()-5,ROW()-5,"")</f>
        <v/>
      </c>
      <c r="B8" s="36" t="str">
        <f>IF(A8="","",VLOOKUP(A8,[1]令和3年度契約状況調査票!$D:$AR,6,FALSE))</f>
        <v/>
      </c>
      <c r="C8" s="37" t="str">
        <f>IF(A8="","",VLOOKUP(A8,[1]令和3年度契約状況調査票!$D:$AR,7,FALSE))</f>
        <v/>
      </c>
      <c r="D8" s="38" t="str">
        <f>IF(A8="","",VLOOKUP(A8,[1]令和3年度契約状況調査票!$D:$AR,10,FALSE))</f>
        <v/>
      </c>
      <c r="E8" s="36" t="str">
        <f>IF(A8="","",VLOOKUP(A8,[1]令和3年度契約状況調査票!$D:$AR,11,FALSE))</f>
        <v/>
      </c>
      <c r="F8" s="39" t="str">
        <f>IF(A8="","",VLOOKUP(A8,[1]令和3年度契約状況調査票!$D:$AR,12,FALSE))</f>
        <v/>
      </c>
      <c r="G8" s="40" t="str">
        <f>IF(A8="","",VLOOKUP(A8,[1]令和3年度契約状況調査票!$D:$AR,32,FALSE))</f>
        <v/>
      </c>
      <c r="H8" s="41" t="str">
        <f>IF(A8="","",IF(VLOOKUP(A8,[1]令和3年度契約状況調査票!$D:$AR,15,FALSE)="他官署で調達手続きを実施のため","他官署で調達手続きを実施のため",IF(VLOOKUP(A8,[1]令和3年度契約状況調査票!$D:$AR,22,FALSE)="②同種の他の契約の予定価格を類推されるおそれがあるため公表しない","同種の他の契約の予定価格を類推されるおそれがあるため公表しない",IF(VLOOKUP(A8,[1]令和3年度契約状況調査票!$D:$AR,22,FALSE)="－","－",IF(VLOOKUP(A8,[1]令和3年度契約状況調査票!$D:$AR,8,FALSE)&lt;&gt;"",TEXT(VLOOKUP(A8,[1]令和3年度契約状況調査票!$D:$AR,15,FALSE),"#,##0円")&amp;CHAR(10)&amp;"(A)",VLOOKUP(A8,[1]令和3年度契約状況調査票!$D:$AR,15,FALSE))))))</f>
        <v/>
      </c>
      <c r="I8" s="41" t="str">
        <f>IF(A8="","",VLOOKUP(A8,[1]令和3年度契約状況調査票!$D:$AR,16,FALSE))</f>
        <v/>
      </c>
      <c r="J8" s="42" t="str">
        <f>IF(A8="","",IF(VLOOKUP(A8,[1]令和3年度契約状況調査票!$D:$AR,15,FALSE)="他官署で調達手続きを実施のため","－",IF(VLOOKUP(A8,[1]令和3年度契約状況調査票!$D:$AR,22,FALSE)="②同種の他の契約の予定価格を類推されるおそれがあるため公表しない","－",IF(VLOOKUP(A8,[1]令和3年度契約状況調査票!$D:$AR,22,FALSE)="－","－",IF(VLOOKUP(A8,[1]令和3年度契約状況調査票!$D:$AR,8,FALSE)&lt;&gt;"",TEXT(VLOOKUP(A8,[1]令和3年度契約状況調査票!$D:$AR,18,FALSE),"#.0%")&amp;CHAR(10)&amp;"(B/A×100)",VLOOKUP(A8,[1]令和3年度契約状況調査票!$D:$AR,18,FALSE))))))</f>
        <v/>
      </c>
      <c r="K8" s="43" t="s">
        <v>16</v>
      </c>
      <c r="L8" s="42" t="str">
        <f>IF(A8="","",IF(VLOOKUP(A8,[1]令和3年度契約状況調査票!$D:$AR,28,FALSE)="①公益社団法人","公社",IF(VLOOKUP(A8,[1]令和3年度契約状況調査票!$D:$AR,28,FALSE)="②公益財団法人","公財","")))</f>
        <v/>
      </c>
      <c r="M8" s="42" t="str">
        <f>IF(A8="","",VLOOKUP(A8,[1]令和3年度契約状況調査票!$D:$AR,29,FALSE))</f>
        <v/>
      </c>
      <c r="N8" s="44" t="str">
        <f>IF(A8="","",IF(VLOOKUP(A8,[1]令和3年度契約状況調査票!$D:$AR,29,FALSE)="国所管",VLOOKUP(A8,[1]令和3年度契約状況調査票!$D:$AR,23,FALSE),""))</f>
        <v/>
      </c>
      <c r="O8" s="45" t="str">
        <f>IF(A8="","",IF(AND(Q8="○",P8="分担契約/単価契約"),"単価契約"&amp;CHAR(10)&amp;"予定調達総額 "&amp;TEXT(VLOOKUP(A8,[1]令和3年度契約状況調査票!$D:$AR,17,FALSE),"#,##0円")&amp;"(B)"&amp;CHAR(10)&amp;"分担契約"&amp;CHAR(10)&amp;VLOOKUP(A8,[1]令和3年度契約状況調査票!$D:$AR,33,FALSE),IF(AND(Q8="○",P8="分担契約"),"分担契約"&amp;CHAR(10)&amp;"契約総額 "&amp;TEXT(VLOOKUP(A8,[1]令和3年度契約状況調査票!$D:$AR,17,FALSE),"#,##0円")&amp;"(B)"&amp;CHAR(10)&amp;VLOOKUP(A8,[1]令和3年度契約状況調査票!$D:$AR,33,FALSE),(IF(P8="分担契約/単価契約","単価契約"&amp;CHAR(10)&amp;"予定調達総額 "&amp;TEXT(VLOOKUP(A8,[1]令和3年度契約状況調査票!$D:$AR,17,FALSE),"#,##0円")&amp;CHAR(10)&amp;"分担契約"&amp;CHAR(10)&amp;VLOOKUP(A8,[1]令和3年度契約状況調査票!$D:$AR,33,FALSE),IF(P8="分担契約","分担契約"&amp;CHAR(10)&amp;"契約総額 "&amp;TEXT(VLOOKUP(A8,[1]令和3年度契約状況調査票!$D:$AR,17,FALSE),"#,##0円")&amp;CHAR(10)&amp;VLOOKUP(A8,[1]令和3年度契約状況調査票!$D:$AR,33,FALSE),IF(P8="単価契約","単価契約"&amp;CHAR(10)&amp;"予定調達総額 "&amp;TEXT(VLOOKUP(A8,[1]令和3年度契約状況調査票!$D:$AR,17,FALSE),"#,##0円")&amp;CHAR(10)&amp;VLOOKUP(A8,[1]令和3年度契約状況調査票!$D:$AR,33,FALSE),VLOOKUP(A8,[1]令和3年度契約状況調査票!$D:$AR,33,FALSE))))))))</f>
        <v/>
      </c>
      <c r="P8" s="33" t="str">
        <f>IF(A8="","",VLOOKUP(A8,[1]令和3年度契約状況調査票!$D:$BY,54,FALSE))</f>
        <v/>
      </c>
      <c r="Q8" s="33" t="str">
        <f>IF(A8="","",IF(VLOOKUP(A8,[1]令和3年度契約状況調査票!$D:$AR,15,FALSE)="他官署で調達手続きを実施のため","×",IF(VLOOKUP(A8,[1]令和3年度契約状況調査票!$D:$AR,22,FALSE)="②同種の他の契約の予定価格を類推されるおそれがあるため公表しない","×","○")))</f>
        <v/>
      </c>
    </row>
    <row r="9" spans="1:17" s="34" customFormat="1" ht="60" customHeight="1" x14ac:dyDescent="0.15">
      <c r="A9" s="35" t="str">
        <f>IF(MAX([1]令和3年度契約状況調査票!D8:D238)&gt;=ROW()-5,ROW()-5,"")</f>
        <v/>
      </c>
      <c r="B9" s="36" t="str">
        <f>IF(A9="","",VLOOKUP(A9,[1]令和3年度契約状況調査票!$D:$AR,6,FALSE))</f>
        <v/>
      </c>
      <c r="C9" s="37" t="str">
        <f>IF(A9="","",VLOOKUP(A9,[1]令和3年度契約状況調査票!$D:$AR,7,FALSE))</f>
        <v/>
      </c>
      <c r="D9" s="38" t="str">
        <f>IF(A9="","",VLOOKUP(A9,[1]令和3年度契約状況調査票!$D:$AR,10,FALSE))</f>
        <v/>
      </c>
      <c r="E9" s="36" t="str">
        <f>IF(A9="","",VLOOKUP(A9,[1]令和3年度契約状況調査票!$D:$AR,11,FALSE))</f>
        <v/>
      </c>
      <c r="F9" s="39" t="str">
        <f>IF(A9="","",VLOOKUP(A9,[1]令和3年度契約状況調査票!$D:$AR,12,FALSE))</f>
        <v/>
      </c>
      <c r="G9" s="40" t="str">
        <f>IF(A9="","",VLOOKUP(A9,[1]令和3年度契約状況調査票!$D:$AR,32,FALSE))</f>
        <v/>
      </c>
      <c r="H9" s="41" t="str">
        <f>IF(A9="","",IF(VLOOKUP(A9,[1]令和3年度契約状況調査票!$D:$AR,15,FALSE)="他官署で調達手続きを実施のため","他官署で調達手続きを実施のため",IF(VLOOKUP(A9,[1]令和3年度契約状況調査票!$D:$AR,22,FALSE)="②同種の他の契約の予定価格を類推されるおそれがあるため公表しない","同種の他の契約の予定価格を類推されるおそれがあるため公表しない",IF(VLOOKUP(A9,[1]令和3年度契約状況調査票!$D:$AR,22,FALSE)="－","－",IF(VLOOKUP(A9,[1]令和3年度契約状況調査票!$D:$AR,8,FALSE)&lt;&gt;"",TEXT(VLOOKUP(A9,[1]令和3年度契約状況調査票!$D:$AR,15,FALSE),"#,##0円")&amp;CHAR(10)&amp;"(A)",VLOOKUP(A9,[1]令和3年度契約状況調査票!$D:$AR,15,FALSE))))))</f>
        <v/>
      </c>
      <c r="I9" s="41" t="str">
        <f>IF(A9="","",VLOOKUP(A9,[1]令和3年度契約状況調査票!$D:$AR,16,FALSE))</f>
        <v/>
      </c>
      <c r="J9" s="42" t="str">
        <f>IF(A9="","",IF(VLOOKUP(A9,[1]令和3年度契約状況調査票!$D:$AR,15,FALSE)="他官署で調達手続きを実施のため","－",IF(VLOOKUP(A9,[1]令和3年度契約状況調査票!$D:$AR,22,FALSE)="②同種の他の契約の予定価格を類推されるおそれがあるため公表しない","－",IF(VLOOKUP(A9,[1]令和3年度契約状況調査票!$D:$AR,22,FALSE)="－","－",IF(VLOOKUP(A9,[1]令和3年度契約状況調査票!$D:$AR,8,FALSE)&lt;&gt;"",TEXT(VLOOKUP(A9,[1]令和3年度契約状況調査票!$D:$AR,18,FALSE),"#.0%")&amp;CHAR(10)&amp;"(B/A×100)",VLOOKUP(A9,[1]令和3年度契約状況調査票!$D:$AR,18,FALSE))))))</f>
        <v/>
      </c>
      <c r="K9" s="43" t="s">
        <v>16</v>
      </c>
      <c r="L9" s="42" t="str">
        <f>IF(A9="","",IF(VLOOKUP(A9,[1]令和3年度契約状況調査票!$D:$AR,28,FALSE)="①公益社団法人","公社",IF(VLOOKUP(A9,[1]令和3年度契約状況調査票!$D:$AR,28,FALSE)="②公益財団法人","公財","")))</f>
        <v/>
      </c>
      <c r="M9" s="42" t="str">
        <f>IF(A9="","",VLOOKUP(A9,[1]令和3年度契約状況調査票!$D:$AR,29,FALSE))</f>
        <v/>
      </c>
      <c r="N9" s="44" t="str">
        <f>IF(A9="","",IF(VLOOKUP(A9,[1]令和3年度契約状況調査票!$D:$AR,29,FALSE)="国所管",VLOOKUP(A9,[1]令和3年度契約状況調査票!$D:$AR,23,FALSE),""))</f>
        <v/>
      </c>
      <c r="O9" s="45" t="str">
        <f>IF(A9="","",IF(AND(Q9="○",P9="分担契約/単価契約"),"単価契約"&amp;CHAR(10)&amp;"予定調達総額 "&amp;TEXT(VLOOKUP(A9,[1]令和3年度契約状況調査票!$D:$AR,17,FALSE),"#,##0円")&amp;"(B)"&amp;CHAR(10)&amp;"分担契約"&amp;CHAR(10)&amp;VLOOKUP(A9,[1]令和3年度契約状況調査票!$D:$AR,33,FALSE),IF(AND(Q9="○",P9="分担契約"),"分担契約"&amp;CHAR(10)&amp;"契約総額 "&amp;TEXT(VLOOKUP(A9,[1]令和3年度契約状況調査票!$D:$AR,17,FALSE),"#,##0円")&amp;"(B)"&amp;CHAR(10)&amp;VLOOKUP(A9,[1]令和3年度契約状況調査票!$D:$AR,33,FALSE),(IF(P9="分担契約/単価契約","単価契約"&amp;CHAR(10)&amp;"予定調達総額 "&amp;TEXT(VLOOKUP(A9,[1]令和3年度契約状況調査票!$D:$AR,17,FALSE),"#,##0円")&amp;CHAR(10)&amp;"分担契約"&amp;CHAR(10)&amp;VLOOKUP(A9,[1]令和3年度契約状況調査票!$D:$AR,33,FALSE),IF(P9="分担契約","分担契約"&amp;CHAR(10)&amp;"契約総額 "&amp;TEXT(VLOOKUP(A9,[1]令和3年度契約状況調査票!$D:$AR,17,FALSE),"#,##0円")&amp;CHAR(10)&amp;VLOOKUP(A9,[1]令和3年度契約状況調査票!$D:$AR,33,FALSE),IF(P9="単価契約","単価契約"&amp;CHAR(10)&amp;"予定調達総額 "&amp;TEXT(VLOOKUP(A9,[1]令和3年度契約状況調査票!$D:$AR,17,FALSE),"#,##0円")&amp;CHAR(10)&amp;VLOOKUP(A9,[1]令和3年度契約状況調査票!$D:$AR,33,FALSE),VLOOKUP(A9,[1]令和3年度契約状況調査票!$D:$AR,33,FALSE))))))))</f>
        <v/>
      </c>
      <c r="P9" s="33" t="str">
        <f>IF(A9="","",VLOOKUP(A9,[1]令和3年度契約状況調査票!$D:$BY,54,FALSE))</f>
        <v/>
      </c>
      <c r="Q9" s="33" t="str">
        <f>IF(A9="","",IF(VLOOKUP(A9,[1]令和3年度契約状況調査票!$D:$AR,15,FALSE)="他官署で調達手続きを実施のため","×",IF(VLOOKUP(A9,[1]令和3年度契約状況調査票!$D:$AR,22,FALSE)="②同種の他の契約の予定価格を類推されるおそれがあるため公表しない","×","○")))</f>
        <v/>
      </c>
    </row>
    <row r="10" spans="1:17" s="34" customFormat="1" ht="60" customHeight="1" x14ac:dyDescent="0.15">
      <c r="A10" s="35" t="str">
        <f>IF(MAX([1]令和3年度契約状況調査票!D9:D239)&gt;=ROW()-5,ROW()-5,"")</f>
        <v/>
      </c>
      <c r="B10" s="36" t="str">
        <f>IF(A10="","",VLOOKUP(A10,[1]令和3年度契約状況調査票!$D:$AR,6,FALSE))</f>
        <v/>
      </c>
      <c r="C10" s="37" t="str">
        <f>IF(A10="","",VLOOKUP(A10,[1]令和3年度契約状況調査票!$D:$AR,7,FALSE))</f>
        <v/>
      </c>
      <c r="D10" s="38" t="str">
        <f>IF(A10="","",VLOOKUP(A10,[1]令和3年度契約状況調査票!$D:$AR,10,FALSE))</f>
        <v/>
      </c>
      <c r="E10" s="36" t="str">
        <f>IF(A10="","",VLOOKUP(A10,[1]令和3年度契約状況調査票!$D:$AR,11,FALSE))</f>
        <v/>
      </c>
      <c r="F10" s="39" t="str">
        <f>IF(A10="","",VLOOKUP(A10,[1]令和3年度契約状況調査票!$D:$AR,12,FALSE))</f>
        <v/>
      </c>
      <c r="G10" s="40" t="str">
        <f>IF(A10="","",VLOOKUP(A10,[1]令和3年度契約状況調査票!$D:$AR,32,FALSE))</f>
        <v/>
      </c>
      <c r="H10" s="41" t="str">
        <f>IF(A10="","",IF(VLOOKUP(A10,[1]令和3年度契約状況調査票!$D:$AR,15,FALSE)="他官署で調達手続きを実施のため","他官署で調達手続きを実施のため",IF(VLOOKUP(A10,[1]令和3年度契約状況調査票!$D:$AR,22,FALSE)="②同種の他の契約の予定価格を類推されるおそれがあるため公表しない","同種の他の契約の予定価格を類推されるおそれがあるため公表しない",IF(VLOOKUP(A10,[1]令和3年度契約状況調査票!$D:$AR,22,FALSE)="－","－",IF(VLOOKUP(A10,[1]令和3年度契約状況調査票!$D:$AR,8,FALSE)&lt;&gt;"",TEXT(VLOOKUP(A10,[1]令和3年度契約状況調査票!$D:$AR,15,FALSE),"#,##0円")&amp;CHAR(10)&amp;"(A)",VLOOKUP(A10,[1]令和3年度契約状況調査票!$D:$AR,15,FALSE))))))</f>
        <v/>
      </c>
      <c r="I10" s="41" t="str">
        <f>IF(A10="","",VLOOKUP(A10,[1]令和3年度契約状況調査票!$D:$AR,16,FALSE))</f>
        <v/>
      </c>
      <c r="J10" s="42" t="str">
        <f>IF(A10="","",IF(VLOOKUP(A10,[1]令和3年度契約状況調査票!$D:$AR,15,FALSE)="他官署で調達手続きを実施のため","－",IF(VLOOKUP(A10,[1]令和3年度契約状況調査票!$D:$AR,22,FALSE)="②同種の他の契約の予定価格を類推されるおそれがあるため公表しない","－",IF(VLOOKUP(A10,[1]令和3年度契約状況調査票!$D:$AR,22,FALSE)="－","－",IF(VLOOKUP(A10,[1]令和3年度契約状況調査票!$D:$AR,8,FALSE)&lt;&gt;"",TEXT(VLOOKUP(A10,[1]令和3年度契約状況調査票!$D:$AR,18,FALSE),"#.0%")&amp;CHAR(10)&amp;"(B/A×100)",VLOOKUP(A10,[1]令和3年度契約状況調査票!$D:$AR,18,FALSE))))))</f>
        <v/>
      </c>
      <c r="K10" s="43" t="s">
        <v>16</v>
      </c>
      <c r="L10" s="42" t="str">
        <f>IF(A10="","",IF(VLOOKUP(A10,[1]令和3年度契約状況調査票!$D:$AR,28,FALSE)="①公益社団法人","公社",IF(VLOOKUP(A10,[1]令和3年度契約状況調査票!$D:$AR,28,FALSE)="②公益財団法人","公財","")))</f>
        <v/>
      </c>
      <c r="M10" s="42" t="str">
        <f>IF(A10="","",VLOOKUP(A10,[1]令和3年度契約状況調査票!$D:$AR,29,FALSE))</f>
        <v/>
      </c>
      <c r="N10" s="44" t="str">
        <f>IF(A10="","",IF(VLOOKUP(A10,[1]令和3年度契約状況調査票!$D:$AR,29,FALSE)="国所管",VLOOKUP(A10,[1]令和3年度契約状況調査票!$D:$AR,23,FALSE),""))</f>
        <v/>
      </c>
      <c r="O10" s="45" t="str">
        <f>IF(A10="","",IF(AND(Q10="○",P10="分担契約/単価契約"),"単価契約"&amp;CHAR(10)&amp;"予定調達総額 "&amp;TEXT(VLOOKUP(A10,[1]令和3年度契約状況調査票!$D:$AR,17,FALSE),"#,##0円")&amp;"(B)"&amp;CHAR(10)&amp;"分担契約"&amp;CHAR(10)&amp;VLOOKUP(A10,[1]令和3年度契約状況調査票!$D:$AR,33,FALSE),IF(AND(Q10="○",P10="分担契約"),"分担契約"&amp;CHAR(10)&amp;"契約総額 "&amp;TEXT(VLOOKUP(A10,[1]令和3年度契約状況調査票!$D:$AR,17,FALSE),"#,##0円")&amp;"(B)"&amp;CHAR(10)&amp;VLOOKUP(A10,[1]令和3年度契約状況調査票!$D:$AR,33,FALSE),(IF(P10="分担契約/単価契約","単価契約"&amp;CHAR(10)&amp;"予定調達総額 "&amp;TEXT(VLOOKUP(A10,[1]令和3年度契約状況調査票!$D:$AR,17,FALSE),"#,##0円")&amp;CHAR(10)&amp;"分担契約"&amp;CHAR(10)&amp;VLOOKUP(A10,[1]令和3年度契約状況調査票!$D:$AR,33,FALSE),IF(P10="分担契約","分担契約"&amp;CHAR(10)&amp;"契約総額 "&amp;TEXT(VLOOKUP(A10,[1]令和3年度契約状況調査票!$D:$AR,17,FALSE),"#,##0円")&amp;CHAR(10)&amp;VLOOKUP(A10,[1]令和3年度契約状況調査票!$D:$AR,33,FALSE),IF(P10="単価契約","単価契約"&amp;CHAR(10)&amp;"予定調達総額 "&amp;TEXT(VLOOKUP(A10,[1]令和3年度契約状況調査票!$D:$AR,17,FALSE),"#,##0円")&amp;CHAR(10)&amp;VLOOKUP(A10,[1]令和3年度契約状況調査票!$D:$AR,33,FALSE),VLOOKUP(A10,[1]令和3年度契約状況調査票!$D:$AR,33,FALSE))))))))</f>
        <v/>
      </c>
      <c r="P10" s="33" t="str">
        <f>IF(A10="","",VLOOKUP(A10,[1]令和3年度契約状況調査票!$D:$BY,54,FALSE))</f>
        <v/>
      </c>
      <c r="Q10" s="33" t="str">
        <f>IF(A10="","",IF(VLOOKUP(A10,[1]令和3年度契約状況調査票!$D:$AR,15,FALSE)="他官署で調達手続きを実施のため","×",IF(VLOOKUP(A10,[1]令和3年度契約状況調査票!$D:$AR,22,FALSE)="②同種の他の契約の予定価格を類推されるおそれがあるため公表しない","×","○")))</f>
        <v/>
      </c>
    </row>
    <row r="11" spans="1:17" s="34" customFormat="1" ht="60" customHeight="1" x14ac:dyDescent="0.15">
      <c r="A11" s="35" t="str">
        <f>IF(MAX([1]令和3年度契約状況調査票!D10:D240)&gt;=ROW()-5,ROW()-5,"")</f>
        <v/>
      </c>
      <c r="B11" s="36" t="str">
        <f>IF(A11="","",VLOOKUP(A11,[1]令和3年度契約状況調査票!$D:$AR,6,FALSE))</f>
        <v/>
      </c>
      <c r="C11" s="37" t="str">
        <f>IF(A11="","",VLOOKUP(A11,[1]令和3年度契約状況調査票!$D:$AR,7,FALSE))</f>
        <v/>
      </c>
      <c r="D11" s="38" t="str">
        <f>IF(A11="","",VLOOKUP(A11,[1]令和3年度契約状況調査票!$D:$AR,10,FALSE))</f>
        <v/>
      </c>
      <c r="E11" s="36" t="str">
        <f>IF(A11="","",VLOOKUP(A11,[1]令和3年度契約状況調査票!$D:$AR,11,FALSE))</f>
        <v/>
      </c>
      <c r="F11" s="39" t="str">
        <f>IF(A11="","",VLOOKUP(A11,[1]令和3年度契約状況調査票!$D:$AR,12,FALSE))</f>
        <v/>
      </c>
      <c r="G11" s="40" t="str">
        <f>IF(A11="","",VLOOKUP(A11,[1]令和3年度契約状況調査票!$D:$AR,32,FALSE))</f>
        <v/>
      </c>
      <c r="H11" s="41" t="str">
        <f>IF(A11="","",IF(VLOOKUP(A11,[1]令和3年度契約状況調査票!$D:$AR,15,FALSE)="他官署で調達手続きを実施のため","他官署で調達手続きを実施のため",IF(VLOOKUP(A11,[1]令和3年度契約状況調査票!$D:$AR,22,FALSE)="②同種の他の契約の予定価格を類推されるおそれがあるため公表しない","同種の他の契約の予定価格を類推されるおそれがあるため公表しない",IF(VLOOKUP(A11,[1]令和3年度契約状況調査票!$D:$AR,22,FALSE)="－","－",IF(VLOOKUP(A11,[1]令和3年度契約状況調査票!$D:$AR,8,FALSE)&lt;&gt;"",TEXT(VLOOKUP(A11,[1]令和3年度契約状況調査票!$D:$AR,15,FALSE),"#,##0円")&amp;CHAR(10)&amp;"(A)",VLOOKUP(A11,[1]令和3年度契約状況調査票!$D:$AR,15,FALSE))))))</f>
        <v/>
      </c>
      <c r="I11" s="41" t="str">
        <f>IF(A11="","",VLOOKUP(A11,[1]令和3年度契約状況調査票!$D:$AR,16,FALSE))</f>
        <v/>
      </c>
      <c r="J11" s="42" t="str">
        <f>IF(A11="","",IF(VLOOKUP(A11,[1]令和3年度契約状況調査票!$D:$AR,15,FALSE)="他官署で調達手続きを実施のため","－",IF(VLOOKUP(A11,[1]令和3年度契約状況調査票!$D:$AR,22,FALSE)="②同種の他の契約の予定価格を類推されるおそれがあるため公表しない","－",IF(VLOOKUP(A11,[1]令和3年度契約状況調査票!$D:$AR,22,FALSE)="－","－",IF(VLOOKUP(A11,[1]令和3年度契約状況調査票!$D:$AR,8,FALSE)&lt;&gt;"",TEXT(VLOOKUP(A11,[1]令和3年度契約状況調査票!$D:$AR,18,FALSE),"#.0%")&amp;CHAR(10)&amp;"(B/A×100)",VLOOKUP(A11,[1]令和3年度契約状況調査票!$D:$AR,18,FALSE))))))</f>
        <v/>
      </c>
      <c r="K11" s="43" t="s">
        <v>16</v>
      </c>
      <c r="L11" s="42" t="str">
        <f>IF(A11="","",IF(VLOOKUP(A11,[1]令和3年度契約状況調査票!$D:$AR,28,FALSE)="①公益社団法人","公社",IF(VLOOKUP(A11,[1]令和3年度契約状況調査票!$D:$AR,28,FALSE)="②公益財団法人","公財","")))</f>
        <v/>
      </c>
      <c r="M11" s="42" t="str">
        <f>IF(A11="","",VLOOKUP(A11,[1]令和3年度契約状況調査票!$D:$AR,29,FALSE))</f>
        <v/>
      </c>
      <c r="N11" s="44" t="str">
        <f>IF(A11="","",IF(VLOOKUP(A11,[1]令和3年度契約状況調査票!$D:$AR,29,FALSE)="国所管",VLOOKUP(A11,[1]令和3年度契約状況調査票!$D:$AR,23,FALSE),""))</f>
        <v/>
      </c>
      <c r="O11" s="45" t="str">
        <f>IF(A11="","",IF(AND(Q11="○",P11="分担契約/単価契約"),"単価契約"&amp;CHAR(10)&amp;"予定調達総額 "&amp;TEXT(VLOOKUP(A11,[1]令和3年度契約状況調査票!$D:$AR,17,FALSE),"#,##0円")&amp;"(B)"&amp;CHAR(10)&amp;"分担契約"&amp;CHAR(10)&amp;VLOOKUP(A11,[1]令和3年度契約状況調査票!$D:$AR,33,FALSE),IF(AND(Q11="○",P11="分担契約"),"分担契約"&amp;CHAR(10)&amp;"契約総額 "&amp;TEXT(VLOOKUP(A11,[1]令和3年度契約状況調査票!$D:$AR,17,FALSE),"#,##0円")&amp;"(B)"&amp;CHAR(10)&amp;VLOOKUP(A11,[1]令和3年度契約状況調査票!$D:$AR,33,FALSE),(IF(P11="分担契約/単価契約","単価契約"&amp;CHAR(10)&amp;"予定調達総額 "&amp;TEXT(VLOOKUP(A11,[1]令和3年度契約状況調査票!$D:$AR,17,FALSE),"#,##0円")&amp;CHAR(10)&amp;"分担契約"&amp;CHAR(10)&amp;VLOOKUP(A11,[1]令和3年度契約状況調査票!$D:$AR,33,FALSE),IF(P11="分担契約","分担契約"&amp;CHAR(10)&amp;"契約総額 "&amp;TEXT(VLOOKUP(A11,[1]令和3年度契約状況調査票!$D:$AR,17,FALSE),"#,##0円")&amp;CHAR(10)&amp;VLOOKUP(A11,[1]令和3年度契約状況調査票!$D:$AR,33,FALSE),IF(P11="単価契約","単価契約"&amp;CHAR(10)&amp;"予定調達総額 "&amp;TEXT(VLOOKUP(A11,[1]令和3年度契約状況調査票!$D:$AR,17,FALSE),"#,##0円")&amp;CHAR(10)&amp;VLOOKUP(A11,[1]令和3年度契約状況調査票!$D:$AR,33,FALSE),VLOOKUP(A11,[1]令和3年度契約状況調査票!$D:$AR,33,FALSE))))))))</f>
        <v/>
      </c>
      <c r="P11" s="33" t="str">
        <f>IF(A11="","",VLOOKUP(A11,[1]令和3年度契約状況調査票!$D:$BY,54,FALSE))</f>
        <v/>
      </c>
      <c r="Q11" s="33" t="str">
        <f>IF(A11="","",IF(VLOOKUP(A11,[1]令和3年度契約状況調査票!$D:$AR,15,FALSE)="他官署で調達手続きを実施のため","×",IF(VLOOKUP(A11,[1]令和3年度契約状況調査票!$D:$AR,22,FALSE)="②同種の他の契約の予定価格を類推されるおそれがあるため公表しない","×","○")))</f>
        <v/>
      </c>
    </row>
    <row r="12" spans="1:17" s="34" customFormat="1" ht="60" customHeight="1" x14ac:dyDescent="0.15">
      <c r="A12" s="35" t="str">
        <f>IF(MAX([1]令和3年度契約状況調査票!D11:D241)&gt;=ROW()-5,ROW()-5,"")</f>
        <v/>
      </c>
      <c r="B12" s="36" t="str">
        <f>IF(A12="","",VLOOKUP(A12,[1]令和3年度契約状況調査票!$D:$AR,6,FALSE))</f>
        <v/>
      </c>
      <c r="C12" s="37" t="str">
        <f>IF(A12="","",VLOOKUP(A12,[1]令和3年度契約状況調査票!$D:$AR,7,FALSE))</f>
        <v/>
      </c>
      <c r="D12" s="38" t="str">
        <f>IF(A12="","",VLOOKUP(A12,[1]令和3年度契約状況調査票!$D:$AR,10,FALSE))</f>
        <v/>
      </c>
      <c r="E12" s="36" t="str">
        <f>IF(A12="","",VLOOKUP(A12,[1]令和3年度契約状況調査票!$D:$AR,11,FALSE))</f>
        <v/>
      </c>
      <c r="F12" s="39" t="str">
        <f>IF(A12="","",VLOOKUP(A12,[1]令和3年度契約状況調査票!$D:$AR,12,FALSE))</f>
        <v/>
      </c>
      <c r="G12" s="40" t="str">
        <f>IF(A12="","",VLOOKUP(A12,[1]令和3年度契約状況調査票!$D:$AR,32,FALSE))</f>
        <v/>
      </c>
      <c r="H12" s="41" t="str">
        <f>IF(A12="","",IF(VLOOKUP(A12,[1]令和3年度契約状況調査票!$D:$AR,15,FALSE)="他官署で調達手続きを実施のため","他官署で調達手続きを実施のため",IF(VLOOKUP(A12,[1]令和3年度契約状況調査票!$D:$AR,22,FALSE)="②同種の他の契約の予定価格を類推されるおそれがあるため公表しない","同種の他の契約の予定価格を類推されるおそれがあるため公表しない",IF(VLOOKUP(A12,[1]令和3年度契約状況調査票!$D:$AR,22,FALSE)="－","－",IF(VLOOKUP(A12,[1]令和3年度契約状況調査票!$D:$AR,8,FALSE)&lt;&gt;"",TEXT(VLOOKUP(A12,[1]令和3年度契約状況調査票!$D:$AR,15,FALSE),"#,##0円")&amp;CHAR(10)&amp;"(A)",VLOOKUP(A12,[1]令和3年度契約状況調査票!$D:$AR,15,FALSE))))))</f>
        <v/>
      </c>
      <c r="I12" s="41" t="str">
        <f>IF(A12="","",VLOOKUP(A12,[1]令和3年度契約状況調査票!$D:$AR,16,FALSE))</f>
        <v/>
      </c>
      <c r="J12" s="42" t="str">
        <f>IF(A12="","",IF(VLOOKUP(A12,[1]令和3年度契約状況調査票!$D:$AR,15,FALSE)="他官署で調達手続きを実施のため","－",IF(VLOOKUP(A12,[1]令和3年度契約状況調査票!$D:$AR,22,FALSE)="②同種の他の契約の予定価格を類推されるおそれがあるため公表しない","－",IF(VLOOKUP(A12,[1]令和3年度契約状況調査票!$D:$AR,22,FALSE)="－","－",IF(VLOOKUP(A12,[1]令和3年度契約状況調査票!$D:$AR,8,FALSE)&lt;&gt;"",TEXT(VLOOKUP(A12,[1]令和3年度契約状況調査票!$D:$AR,18,FALSE),"#.0%")&amp;CHAR(10)&amp;"(B/A×100)",VLOOKUP(A12,[1]令和3年度契約状況調査票!$D:$AR,18,FALSE))))))</f>
        <v/>
      </c>
      <c r="K12" s="43" t="s">
        <v>16</v>
      </c>
      <c r="L12" s="42" t="str">
        <f>IF(A12="","",IF(VLOOKUP(A12,[1]令和3年度契約状況調査票!$D:$AR,28,FALSE)="①公益社団法人","公社",IF(VLOOKUP(A12,[1]令和3年度契約状況調査票!$D:$AR,28,FALSE)="②公益財団法人","公財","")))</f>
        <v/>
      </c>
      <c r="M12" s="42" t="str">
        <f>IF(A12="","",VLOOKUP(A12,[1]令和3年度契約状況調査票!$D:$AR,29,FALSE))</f>
        <v/>
      </c>
      <c r="N12" s="44" t="str">
        <f>IF(A12="","",IF(VLOOKUP(A12,[1]令和3年度契約状況調査票!$D:$AR,29,FALSE)="国所管",VLOOKUP(A12,[1]令和3年度契約状況調査票!$D:$AR,23,FALSE),""))</f>
        <v/>
      </c>
      <c r="O12" s="45" t="str">
        <f>IF(A12="","",IF(AND(Q12="○",P12="分担契約/単価契約"),"単価契約"&amp;CHAR(10)&amp;"予定調達総額 "&amp;TEXT(VLOOKUP(A12,[1]令和3年度契約状況調査票!$D:$AR,17,FALSE),"#,##0円")&amp;"(B)"&amp;CHAR(10)&amp;"分担契約"&amp;CHAR(10)&amp;VLOOKUP(A12,[1]令和3年度契約状況調査票!$D:$AR,33,FALSE),IF(AND(Q12="○",P12="分担契約"),"分担契約"&amp;CHAR(10)&amp;"契約総額 "&amp;TEXT(VLOOKUP(A12,[1]令和3年度契約状況調査票!$D:$AR,17,FALSE),"#,##0円")&amp;"(B)"&amp;CHAR(10)&amp;VLOOKUP(A12,[1]令和3年度契約状況調査票!$D:$AR,33,FALSE),(IF(P12="分担契約/単価契約","単価契約"&amp;CHAR(10)&amp;"予定調達総額 "&amp;TEXT(VLOOKUP(A12,[1]令和3年度契約状況調査票!$D:$AR,17,FALSE),"#,##0円")&amp;CHAR(10)&amp;"分担契約"&amp;CHAR(10)&amp;VLOOKUP(A12,[1]令和3年度契約状況調査票!$D:$AR,33,FALSE),IF(P12="分担契約","分担契約"&amp;CHAR(10)&amp;"契約総額 "&amp;TEXT(VLOOKUP(A12,[1]令和3年度契約状況調査票!$D:$AR,17,FALSE),"#,##0円")&amp;CHAR(10)&amp;VLOOKUP(A12,[1]令和3年度契約状況調査票!$D:$AR,33,FALSE),IF(P12="単価契約","単価契約"&amp;CHAR(10)&amp;"予定調達総額 "&amp;TEXT(VLOOKUP(A12,[1]令和3年度契約状況調査票!$D:$AR,17,FALSE),"#,##0円")&amp;CHAR(10)&amp;VLOOKUP(A12,[1]令和3年度契約状況調査票!$D:$AR,33,FALSE),VLOOKUP(A12,[1]令和3年度契約状況調査票!$D:$AR,33,FALSE))))))))</f>
        <v/>
      </c>
      <c r="P12" s="33" t="str">
        <f>IF(A12="","",VLOOKUP(A12,[1]令和3年度契約状況調査票!$D:$BY,54,FALSE))</f>
        <v/>
      </c>
      <c r="Q12" s="33" t="str">
        <f>IF(A12="","",IF(VLOOKUP(A12,[1]令和3年度契約状況調査票!$D:$AR,15,FALSE)="他官署で調達手続きを実施のため","×",IF(VLOOKUP(A12,[1]令和3年度契約状況調査票!$D:$AR,22,FALSE)="②同種の他の契約の予定価格を類推されるおそれがあるため公表しない","×","○")))</f>
        <v/>
      </c>
    </row>
    <row r="13" spans="1:17" s="34" customFormat="1" ht="60" customHeight="1" x14ac:dyDescent="0.15">
      <c r="A13" s="35" t="str">
        <f>IF(MAX([1]令和3年度契約状況調査票!D12:D242)&gt;=ROW()-5,ROW()-5,"")</f>
        <v/>
      </c>
      <c r="B13" s="36" t="str">
        <f>IF(A13="","",VLOOKUP(A13,[1]令和3年度契約状況調査票!$D:$AR,6,FALSE))</f>
        <v/>
      </c>
      <c r="C13" s="37" t="str">
        <f>IF(A13="","",VLOOKUP(A13,[1]令和3年度契約状況調査票!$D:$AR,7,FALSE))</f>
        <v/>
      </c>
      <c r="D13" s="38" t="str">
        <f>IF(A13="","",VLOOKUP(A13,[1]令和3年度契約状況調査票!$D:$AR,10,FALSE))</f>
        <v/>
      </c>
      <c r="E13" s="36" t="str">
        <f>IF(A13="","",VLOOKUP(A13,[1]令和3年度契約状況調査票!$D:$AR,11,FALSE))</f>
        <v/>
      </c>
      <c r="F13" s="39" t="str">
        <f>IF(A13="","",VLOOKUP(A13,[1]令和3年度契約状況調査票!$D:$AR,12,FALSE))</f>
        <v/>
      </c>
      <c r="G13" s="40" t="str">
        <f>IF(A13="","",VLOOKUP(A13,[1]令和3年度契約状況調査票!$D:$AR,32,FALSE))</f>
        <v/>
      </c>
      <c r="H13" s="41" t="str">
        <f>IF(A13="","",IF(VLOOKUP(A13,[1]令和3年度契約状況調査票!$D:$AR,15,FALSE)="他官署で調達手続きを実施のため","他官署で調達手続きを実施のため",IF(VLOOKUP(A13,[1]令和3年度契約状況調査票!$D:$AR,22,FALSE)="②同種の他の契約の予定価格を類推されるおそれがあるため公表しない","同種の他の契約の予定価格を類推されるおそれがあるため公表しない",IF(VLOOKUP(A13,[1]令和3年度契約状況調査票!$D:$AR,22,FALSE)="－","－",IF(VLOOKUP(A13,[1]令和3年度契約状況調査票!$D:$AR,8,FALSE)&lt;&gt;"",TEXT(VLOOKUP(A13,[1]令和3年度契約状況調査票!$D:$AR,15,FALSE),"#,##0円")&amp;CHAR(10)&amp;"(A)",VLOOKUP(A13,[1]令和3年度契約状況調査票!$D:$AR,15,FALSE))))))</f>
        <v/>
      </c>
      <c r="I13" s="41" t="str">
        <f>IF(A13="","",VLOOKUP(A13,[1]令和3年度契約状況調査票!$D:$AR,16,FALSE))</f>
        <v/>
      </c>
      <c r="J13" s="42" t="str">
        <f>IF(A13="","",IF(VLOOKUP(A13,[1]令和3年度契約状況調査票!$D:$AR,15,FALSE)="他官署で調達手続きを実施のため","－",IF(VLOOKUP(A13,[1]令和3年度契約状況調査票!$D:$AR,22,FALSE)="②同種の他の契約の予定価格を類推されるおそれがあるため公表しない","－",IF(VLOOKUP(A13,[1]令和3年度契約状況調査票!$D:$AR,22,FALSE)="－","－",IF(VLOOKUP(A13,[1]令和3年度契約状況調査票!$D:$AR,8,FALSE)&lt;&gt;"",TEXT(VLOOKUP(A13,[1]令和3年度契約状況調査票!$D:$AR,18,FALSE),"#.0%")&amp;CHAR(10)&amp;"(B/A×100)",VLOOKUP(A13,[1]令和3年度契約状況調査票!$D:$AR,18,FALSE))))))</f>
        <v/>
      </c>
      <c r="K13" s="43" t="s">
        <v>16</v>
      </c>
      <c r="L13" s="42" t="str">
        <f>IF(A13="","",IF(VLOOKUP(A13,[1]令和3年度契約状況調査票!$D:$AR,28,FALSE)="①公益社団法人","公社",IF(VLOOKUP(A13,[1]令和3年度契約状況調査票!$D:$AR,28,FALSE)="②公益財団法人","公財","")))</f>
        <v/>
      </c>
      <c r="M13" s="42" t="str">
        <f>IF(A13="","",VLOOKUP(A13,[1]令和3年度契約状況調査票!$D:$AR,29,FALSE))</f>
        <v/>
      </c>
      <c r="N13" s="44" t="str">
        <f>IF(A13="","",IF(VLOOKUP(A13,[1]令和3年度契約状況調査票!$D:$AR,29,FALSE)="国所管",VLOOKUP(A13,[1]令和3年度契約状況調査票!$D:$AR,23,FALSE),""))</f>
        <v/>
      </c>
      <c r="O13" s="45" t="str">
        <f>IF(A13="","",IF(AND(Q13="○",P13="分担契約/単価契約"),"単価契約"&amp;CHAR(10)&amp;"予定調達総額 "&amp;TEXT(VLOOKUP(A13,[1]令和3年度契約状況調査票!$D:$AR,17,FALSE),"#,##0円")&amp;"(B)"&amp;CHAR(10)&amp;"分担契約"&amp;CHAR(10)&amp;VLOOKUP(A13,[1]令和3年度契約状況調査票!$D:$AR,33,FALSE),IF(AND(Q13="○",P13="分担契約"),"分担契約"&amp;CHAR(10)&amp;"契約総額 "&amp;TEXT(VLOOKUP(A13,[1]令和3年度契約状況調査票!$D:$AR,17,FALSE),"#,##0円")&amp;"(B)"&amp;CHAR(10)&amp;VLOOKUP(A13,[1]令和3年度契約状況調査票!$D:$AR,33,FALSE),(IF(P13="分担契約/単価契約","単価契約"&amp;CHAR(10)&amp;"予定調達総額 "&amp;TEXT(VLOOKUP(A13,[1]令和3年度契約状況調査票!$D:$AR,17,FALSE),"#,##0円")&amp;CHAR(10)&amp;"分担契約"&amp;CHAR(10)&amp;VLOOKUP(A13,[1]令和3年度契約状況調査票!$D:$AR,33,FALSE),IF(P13="分担契約","分担契約"&amp;CHAR(10)&amp;"契約総額 "&amp;TEXT(VLOOKUP(A13,[1]令和3年度契約状況調査票!$D:$AR,17,FALSE),"#,##0円")&amp;CHAR(10)&amp;VLOOKUP(A13,[1]令和3年度契約状況調査票!$D:$AR,33,FALSE),IF(P13="単価契約","単価契約"&amp;CHAR(10)&amp;"予定調達総額 "&amp;TEXT(VLOOKUP(A13,[1]令和3年度契約状況調査票!$D:$AR,17,FALSE),"#,##0円")&amp;CHAR(10)&amp;VLOOKUP(A13,[1]令和3年度契約状況調査票!$D:$AR,33,FALSE),VLOOKUP(A13,[1]令和3年度契約状況調査票!$D:$AR,33,FALSE))))))))</f>
        <v/>
      </c>
      <c r="P13" s="33" t="str">
        <f>IF(A13="","",VLOOKUP(A13,[1]令和3年度契約状況調査票!$D:$BY,54,FALSE))</f>
        <v/>
      </c>
      <c r="Q13" s="33" t="str">
        <f>IF(A13="","",IF(VLOOKUP(A13,[1]令和3年度契約状況調査票!$D:$AR,15,FALSE)="他官署で調達手続きを実施のため","×",IF(VLOOKUP(A13,[1]令和3年度契約状況調査票!$D:$AR,22,FALSE)="②同種の他の契約の予定価格を類推されるおそれがあるため公表しない","×","○")))</f>
        <v/>
      </c>
    </row>
    <row r="14" spans="1:17" s="34" customFormat="1" ht="60" customHeight="1" x14ac:dyDescent="0.15">
      <c r="A14" s="35" t="str">
        <f>IF(MAX([1]令和3年度契約状況調査票!D13:D243)&gt;=ROW()-5,ROW()-5,"")</f>
        <v/>
      </c>
      <c r="B14" s="36" t="str">
        <f>IF(A14="","",VLOOKUP(A14,[1]令和3年度契約状況調査票!$D:$AR,6,FALSE))</f>
        <v/>
      </c>
      <c r="C14" s="37" t="str">
        <f>IF(A14="","",VLOOKUP(A14,[1]令和3年度契約状況調査票!$D:$AR,7,FALSE))</f>
        <v/>
      </c>
      <c r="D14" s="38" t="str">
        <f>IF(A14="","",VLOOKUP(A14,[1]令和3年度契約状況調査票!$D:$AR,10,FALSE))</f>
        <v/>
      </c>
      <c r="E14" s="36" t="str">
        <f>IF(A14="","",VLOOKUP(A14,[1]令和3年度契約状況調査票!$D:$AR,11,FALSE))</f>
        <v/>
      </c>
      <c r="F14" s="39" t="str">
        <f>IF(A14="","",VLOOKUP(A14,[1]令和3年度契約状況調査票!$D:$AR,12,FALSE))</f>
        <v/>
      </c>
      <c r="G14" s="40" t="str">
        <f>IF(A14="","",VLOOKUP(A14,[1]令和3年度契約状況調査票!$D:$AR,32,FALSE))</f>
        <v/>
      </c>
      <c r="H14" s="41" t="str">
        <f>IF(A14="","",IF(VLOOKUP(A14,[1]令和3年度契約状況調査票!$D:$AR,15,FALSE)="他官署で調達手続きを実施のため","他官署で調達手続きを実施のため",IF(VLOOKUP(A14,[1]令和3年度契約状況調査票!$D:$AR,22,FALSE)="②同種の他の契約の予定価格を類推されるおそれがあるため公表しない","同種の他の契約の予定価格を類推されるおそれがあるため公表しない",IF(VLOOKUP(A14,[1]令和3年度契約状況調査票!$D:$AR,22,FALSE)="－","－",IF(VLOOKUP(A14,[1]令和3年度契約状況調査票!$D:$AR,8,FALSE)&lt;&gt;"",TEXT(VLOOKUP(A14,[1]令和3年度契約状況調査票!$D:$AR,15,FALSE),"#,##0円")&amp;CHAR(10)&amp;"(A)",VLOOKUP(A14,[1]令和3年度契約状況調査票!$D:$AR,15,FALSE))))))</f>
        <v/>
      </c>
      <c r="I14" s="41" t="str">
        <f>IF(A14="","",VLOOKUP(A14,[1]令和3年度契約状況調査票!$D:$AR,16,FALSE))</f>
        <v/>
      </c>
      <c r="J14" s="42" t="str">
        <f>IF(A14="","",IF(VLOOKUP(A14,[1]令和3年度契約状況調査票!$D:$AR,15,FALSE)="他官署で調達手続きを実施のため","－",IF(VLOOKUP(A14,[1]令和3年度契約状況調査票!$D:$AR,22,FALSE)="②同種の他の契約の予定価格を類推されるおそれがあるため公表しない","－",IF(VLOOKUP(A14,[1]令和3年度契約状況調査票!$D:$AR,22,FALSE)="－","－",IF(VLOOKUP(A14,[1]令和3年度契約状況調査票!$D:$AR,8,FALSE)&lt;&gt;"",TEXT(VLOOKUP(A14,[1]令和3年度契約状況調査票!$D:$AR,18,FALSE),"#.0%")&amp;CHAR(10)&amp;"(B/A×100)",VLOOKUP(A14,[1]令和3年度契約状況調査票!$D:$AR,18,FALSE))))))</f>
        <v/>
      </c>
      <c r="K14" s="43" t="s">
        <v>16</v>
      </c>
      <c r="L14" s="42" t="str">
        <f>IF(A14="","",IF(VLOOKUP(A14,[1]令和3年度契約状況調査票!$D:$AR,28,FALSE)="①公益社団法人","公社",IF(VLOOKUP(A14,[1]令和3年度契約状況調査票!$D:$AR,28,FALSE)="②公益財団法人","公財","")))</f>
        <v/>
      </c>
      <c r="M14" s="42" t="str">
        <f>IF(A14="","",VLOOKUP(A14,[1]令和3年度契約状況調査票!$D:$AR,29,FALSE))</f>
        <v/>
      </c>
      <c r="N14" s="44" t="str">
        <f>IF(A14="","",IF(VLOOKUP(A14,[1]令和3年度契約状況調査票!$D:$AR,29,FALSE)="国所管",VLOOKUP(A14,[1]令和3年度契約状況調査票!$D:$AR,23,FALSE),""))</f>
        <v/>
      </c>
      <c r="O14" s="45" t="str">
        <f>IF(A14="","",IF(AND(Q14="○",P14="分担契約/単価契約"),"単価契約"&amp;CHAR(10)&amp;"予定調達総額 "&amp;TEXT(VLOOKUP(A14,[1]令和3年度契約状況調査票!$D:$AR,17,FALSE),"#,##0円")&amp;"(B)"&amp;CHAR(10)&amp;"分担契約"&amp;CHAR(10)&amp;VLOOKUP(A14,[1]令和3年度契約状況調査票!$D:$AR,33,FALSE),IF(AND(Q14="○",P14="分担契約"),"分担契約"&amp;CHAR(10)&amp;"契約総額 "&amp;TEXT(VLOOKUP(A14,[1]令和3年度契約状況調査票!$D:$AR,17,FALSE),"#,##0円")&amp;"(B)"&amp;CHAR(10)&amp;VLOOKUP(A14,[1]令和3年度契約状況調査票!$D:$AR,33,FALSE),(IF(P14="分担契約/単価契約","単価契約"&amp;CHAR(10)&amp;"予定調達総額 "&amp;TEXT(VLOOKUP(A14,[1]令和3年度契約状況調査票!$D:$AR,17,FALSE),"#,##0円")&amp;CHAR(10)&amp;"分担契約"&amp;CHAR(10)&amp;VLOOKUP(A14,[1]令和3年度契約状況調査票!$D:$AR,33,FALSE),IF(P14="分担契約","分担契約"&amp;CHAR(10)&amp;"契約総額 "&amp;TEXT(VLOOKUP(A14,[1]令和3年度契約状況調査票!$D:$AR,17,FALSE),"#,##0円")&amp;CHAR(10)&amp;VLOOKUP(A14,[1]令和3年度契約状況調査票!$D:$AR,33,FALSE),IF(P14="単価契約","単価契約"&amp;CHAR(10)&amp;"予定調達総額 "&amp;TEXT(VLOOKUP(A14,[1]令和3年度契約状況調査票!$D:$AR,17,FALSE),"#,##0円")&amp;CHAR(10)&amp;VLOOKUP(A14,[1]令和3年度契約状況調査票!$D:$AR,33,FALSE),VLOOKUP(A14,[1]令和3年度契約状況調査票!$D:$AR,33,FALSE))))))))</f>
        <v/>
      </c>
      <c r="P14" s="33" t="str">
        <f>IF(A14="","",VLOOKUP(A14,[1]令和3年度契約状況調査票!$D:$BY,54,FALSE))</f>
        <v/>
      </c>
      <c r="Q14" s="33" t="str">
        <f>IF(A14="","",IF(VLOOKUP(A14,[1]令和3年度契約状況調査票!$D:$AR,15,FALSE)="他官署で調達手続きを実施のため","×",IF(VLOOKUP(A14,[1]令和3年度契約状況調査票!$D:$AR,22,FALSE)="②同種の他の契約の予定価格を類推されるおそれがあるため公表しない","×","○")))</f>
        <v/>
      </c>
    </row>
    <row r="15" spans="1:17" s="34" customFormat="1" ht="60" customHeight="1" x14ac:dyDescent="0.15">
      <c r="A15" s="35" t="str">
        <f>IF(MAX([1]令和3年度契約状況調査票!D13:D244)&gt;=ROW()-5,ROW()-5,"")</f>
        <v/>
      </c>
      <c r="B15" s="36" t="str">
        <f>IF(A15="","",VLOOKUP(A15,[1]令和3年度契約状況調査票!$D:$AR,6,FALSE))</f>
        <v/>
      </c>
      <c r="C15" s="37" t="str">
        <f>IF(A15="","",VLOOKUP(A15,[1]令和3年度契約状況調査票!$D:$AR,7,FALSE))</f>
        <v/>
      </c>
      <c r="D15" s="38" t="str">
        <f>IF(A15="","",VLOOKUP(A15,[1]令和3年度契約状況調査票!$D:$AR,10,FALSE))</f>
        <v/>
      </c>
      <c r="E15" s="36" t="str">
        <f>IF(A15="","",VLOOKUP(A15,[1]令和3年度契約状況調査票!$D:$AR,11,FALSE))</f>
        <v/>
      </c>
      <c r="F15" s="39" t="str">
        <f>IF(A15="","",VLOOKUP(A15,[1]令和3年度契約状況調査票!$D:$AR,12,FALSE))</f>
        <v/>
      </c>
      <c r="G15" s="40" t="str">
        <f>IF(A15="","",VLOOKUP(A15,[1]令和3年度契約状況調査票!$D:$AR,32,FALSE))</f>
        <v/>
      </c>
      <c r="H15" s="41" t="str">
        <f>IF(A15="","",IF(VLOOKUP(A15,[1]令和3年度契約状況調査票!$D:$AR,15,FALSE)="他官署で調達手続きを実施のため","他官署で調達手続きを実施のため",IF(VLOOKUP(A15,[1]令和3年度契約状況調査票!$D:$AR,22,FALSE)="②同種の他の契約の予定価格を類推されるおそれがあるため公表しない","同種の他の契約の予定価格を類推されるおそれがあるため公表しない",IF(VLOOKUP(A15,[1]令和3年度契約状況調査票!$D:$AR,22,FALSE)="－","－",IF(VLOOKUP(A15,[1]令和3年度契約状況調査票!$D:$AR,8,FALSE)&lt;&gt;"",TEXT(VLOOKUP(A15,[1]令和3年度契約状況調査票!$D:$AR,15,FALSE),"#,##0円")&amp;CHAR(10)&amp;"(A)",VLOOKUP(A15,[1]令和3年度契約状況調査票!$D:$AR,15,FALSE))))))</f>
        <v/>
      </c>
      <c r="I15" s="41" t="str">
        <f>IF(A15="","",VLOOKUP(A15,[1]令和3年度契約状況調査票!$D:$AR,16,FALSE))</f>
        <v/>
      </c>
      <c r="J15" s="42" t="str">
        <f>IF(A15="","",IF(VLOOKUP(A15,[1]令和3年度契約状況調査票!$D:$AR,15,FALSE)="他官署で調達手続きを実施のため","－",IF(VLOOKUP(A15,[1]令和3年度契約状況調査票!$D:$AR,22,FALSE)="②同種の他の契約の予定価格を類推されるおそれがあるため公表しない","－",IF(VLOOKUP(A15,[1]令和3年度契約状況調査票!$D:$AR,22,FALSE)="－","－",IF(VLOOKUP(A15,[1]令和3年度契約状況調査票!$D:$AR,8,FALSE)&lt;&gt;"",TEXT(VLOOKUP(A15,[1]令和3年度契約状況調査票!$D:$AR,18,FALSE),"#.0%")&amp;CHAR(10)&amp;"(B/A×100)",VLOOKUP(A15,[1]令和3年度契約状況調査票!$D:$AR,18,FALSE))))))</f>
        <v/>
      </c>
      <c r="K15" s="43" t="s">
        <v>16</v>
      </c>
      <c r="L15" s="42" t="str">
        <f>IF(A15="","",IF(VLOOKUP(A15,[1]令和3年度契約状況調査票!$D:$AR,28,FALSE)="①公益社団法人","公社",IF(VLOOKUP(A15,[1]令和3年度契約状況調査票!$D:$AR,28,FALSE)="②公益財団法人","公財","")))</f>
        <v/>
      </c>
      <c r="M15" s="42" t="str">
        <f>IF(A15="","",VLOOKUP(A15,[1]令和3年度契約状況調査票!$D:$AR,29,FALSE))</f>
        <v/>
      </c>
      <c r="N15" s="44" t="str">
        <f>IF(A15="","",IF(VLOOKUP(A15,[1]令和3年度契約状況調査票!$D:$AR,29,FALSE)="国所管",VLOOKUP(A15,[1]令和3年度契約状況調査票!$D:$AR,23,FALSE),""))</f>
        <v/>
      </c>
      <c r="O15" s="45" t="str">
        <f>IF(A15="","",IF(AND(Q15="○",P15="分担契約/単価契約"),"単価契約"&amp;CHAR(10)&amp;"予定調達総額 "&amp;TEXT(VLOOKUP(A15,[1]令和3年度契約状況調査票!$D:$AR,17,FALSE),"#,##0円")&amp;"(B)"&amp;CHAR(10)&amp;"分担契約"&amp;CHAR(10)&amp;VLOOKUP(A15,[1]令和3年度契約状況調査票!$D:$AR,33,FALSE),IF(AND(Q15="○",P15="分担契約"),"分担契約"&amp;CHAR(10)&amp;"契約総額 "&amp;TEXT(VLOOKUP(A15,[1]令和3年度契約状況調査票!$D:$AR,17,FALSE),"#,##0円")&amp;"(B)"&amp;CHAR(10)&amp;VLOOKUP(A15,[1]令和3年度契約状況調査票!$D:$AR,33,FALSE),(IF(P15="分担契約/単価契約","単価契約"&amp;CHAR(10)&amp;"予定調達総額 "&amp;TEXT(VLOOKUP(A15,[1]令和3年度契約状況調査票!$D:$AR,17,FALSE),"#,##0円")&amp;CHAR(10)&amp;"分担契約"&amp;CHAR(10)&amp;VLOOKUP(A15,[1]令和3年度契約状況調査票!$D:$AR,33,FALSE),IF(P15="分担契約","分担契約"&amp;CHAR(10)&amp;"契約総額 "&amp;TEXT(VLOOKUP(A15,[1]令和3年度契約状況調査票!$D:$AR,17,FALSE),"#,##0円")&amp;CHAR(10)&amp;VLOOKUP(A15,[1]令和3年度契約状況調査票!$D:$AR,33,FALSE),IF(P15="単価契約","単価契約"&amp;CHAR(10)&amp;"予定調達総額 "&amp;TEXT(VLOOKUP(A15,[1]令和3年度契約状況調査票!$D:$AR,17,FALSE),"#,##0円")&amp;CHAR(10)&amp;VLOOKUP(A15,[1]令和3年度契約状況調査票!$D:$AR,33,FALSE),VLOOKUP(A15,[1]令和3年度契約状況調査票!$D:$AR,33,FALSE))))))))</f>
        <v/>
      </c>
      <c r="P15" s="33" t="str">
        <f>IF(A15="","",VLOOKUP(A15,[1]令和3年度契約状況調査票!$D:$BY,54,FALSE))</f>
        <v/>
      </c>
      <c r="Q15" s="33" t="str">
        <f>IF(A15="","",IF(VLOOKUP(A15,[1]令和3年度契約状況調査票!$D:$AR,15,FALSE)="他官署で調達手続きを実施のため","×",IF(VLOOKUP(A15,[1]令和3年度契約状況調査票!$D:$AR,22,FALSE)="②同種の他の契約の予定価格を類推されるおそれがあるため公表しない","×","○")))</f>
        <v/>
      </c>
    </row>
    <row r="16" spans="1:17" s="34" customFormat="1" ht="67.5" customHeight="1" x14ac:dyDescent="0.15">
      <c r="A16" s="35" t="str">
        <f>IF(MAX([1]令和3年度契約状況調査票!D14:D245)&gt;=ROW()-5,ROW()-5,"")</f>
        <v/>
      </c>
      <c r="B16" s="36" t="str">
        <f>IF(A16="","",VLOOKUP(A16,[1]令和3年度契約状況調査票!$D:$AR,6,FALSE))</f>
        <v/>
      </c>
      <c r="C16" s="37" t="str">
        <f>IF(A16="","",VLOOKUP(A16,[1]令和3年度契約状況調査票!$D:$AR,7,FALSE))</f>
        <v/>
      </c>
      <c r="D16" s="38" t="str">
        <f>IF(A16="","",VLOOKUP(A16,[1]令和3年度契約状況調査票!$D:$AR,10,FALSE))</f>
        <v/>
      </c>
      <c r="E16" s="36" t="str">
        <f>IF(A16="","",VLOOKUP(A16,[1]令和3年度契約状況調査票!$D:$AR,11,FALSE))</f>
        <v/>
      </c>
      <c r="F16" s="39" t="str">
        <f>IF(A16="","",VLOOKUP(A16,[1]令和3年度契約状況調査票!$D:$AR,12,FALSE))</f>
        <v/>
      </c>
      <c r="G16" s="40" t="str">
        <f>IF(A16="","",VLOOKUP(A16,[1]令和3年度契約状況調査票!$D:$AR,32,FALSE))</f>
        <v/>
      </c>
      <c r="H16" s="41" t="str">
        <f>IF(A16="","",IF(VLOOKUP(A16,[1]令和3年度契約状況調査票!$D:$AR,15,FALSE)="他官署で調達手続きを実施のため","他官署で調達手続きを実施のため",IF(VLOOKUP(A16,[1]令和3年度契約状況調査票!$D:$AR,22,FALSE)="②同種の他の契約の予定価格を類推されるおそれがあるため公表しない","同種の他の契約の予定価格を類推されるおそれがあるため公表しない",IF(VLOOKUP(A16,[1]令和3年度契約状況調査票!$D:$AR,22,FALSE)="－","－",IF(VLOOKUP(A16,[1]令和3年度契約状況調査票!$D:$AR,8,FALSE)&lt;&gt;"",TEXT(VLOOKUP(A16,[1]令和3年度契約状況調査票!$D:$AR,15,FALSE),"#,##0円")&amp;CHAR(10)&amp;"(A)",VLOOKUP(A16,[1]令和3年度契約状況調査票!$D:$AR,15,FALSE))))))</f>
        <v/>
      </c>
      <c r="I16" s="41" t="str">
        <f>IF(A16="","",VLOOKUP(A16,[1]令和3年度契約状況調査票!$D:$AR,16,FALSE))</f>
        <v/>
      </c>
      <c r="J16" s="42" t="str">
        <f>IF(A16="","",IF(VLOOKUP(A16,[1]令和3年度契約状況調査票!$D:$AR,15,FALSE)="他官署で調達手続きを実施のため","－",IF(VLOOKUP(A16,[1]令和3年度契約状況調査票!$D:$AR,22,FALSE)="②同種の他の契約の予定価格を類推されるおそれがあるため公表しない","－",IF(VLOOKUP(A16,[1]令和3年度契約状況調査票!$D:$AR,22,FALSE)="－","－",IF(VLOOKUP(A16,[1]令和3年度契約状況調査票!$D:$AR,8,FALSE)&lt;&gt;"",TEXT(VLOOKUP(A16,[1]令和3年度契約状況調査票!$D:$AR,18,FALSE),"#.0%")&amp;CHAR(10)&amp;"(B/A×100)",VLOOKUP(A16,[1]令和3年度契約状況調査票!$D:$AR,18,FALSE))))))</f>
        <v/>
      </c>
      <c r="K16" s="43" t="s">
        <v>16</v>
      </c>
      <c r="L16" s="42" t="str">
        <f>IF(A16="","",IF(VLOOKUP(A16,[1]令和3年度契約状況調査票!$D:$AR,28,FALSE)="①公益社団法人","公社",IF(VLOOKUP(A16,[1]令和3年度契約状況調査票!$D:$AR,28,FALSE)="②公益財団法人","公財","")))</f>
        <v/>
      </c>
      <c r="M16" s="42" t="str">
        <f>IF(A16="","",VLOOKUP(A16,[1]令和3年度契約状況調査票!$D:$AR,29,FALSE))</f>
        <v/>
      </c>
      <c r="N16" s="44" t="str">
        <f>IF(A16="","",IF(VLOOKUP(A16,[1]令和3年度契約状況調査票!$D:$AR,29,FALSE)="国所管",VLOOKUP(A16,[1]令和3年度契約状況調査票!$D:$AR,23,FALSE),""))</f>
        <v/>
      </c>
      <c r="O16" s="45" t="str">
        <f>IF(A16="","",IF(AND(Q16="○",P16="分担契約/単価契約"),"単価契約"&amp;CHAR(10)&amp;"予定調達総額 "&amp;TEXT(VLOOKUP(A16,[1]令和3年度契約状況調査票!$D:$AR,17,FALSE),"#,##0円")&amp;"(B)"&amp;CHAR(10)&amp;"分担契約"&amp;CHAR(10)&amp;VLOOKUP(A16,[1]令和3年度契約状況調査票!$D:$AR,33,FALSE),IF(AND(Q16="○",P16="分担契約"),"分担契約"&amp;CHAR(10)&amp;"契約総額 "&amp;TEXT(VLOOKUP(A16,[1]令和3年度契約状況調査票!$D:$AR,17,FALSE),"#,##0円")&amp;"(B)"&amp;CHAR(10)&amp;VLOOKUP(A16,[1]令和3年度契約状況調査票!$D:$AR,33,FALSE),(IF(P16="分担契約/単価契約","単価契約"&amp;CHAR(10)&amp;"予定調達総額 "&amp;TEXT(VLOOKUP(A16,[1]令和3年度契約状況調査票!$D:$AR,17,FALSE),"#,##0円")&amp;CHAR(10)&amp;"分担契約"&amp;CHAR(10)&amp;VLOOKUP(A16,[1]令和3年度契約状況調査票!$D:$AR,33,FALSE),IF(P16="分担契約","分担契約"&amp;CHAR(10)&amp;"契約総額 "&amp;TEXT(VLOOKUP(A16,[1]令和3年度契約状況調査票!$D:$AR,17,FALSE),"#,##0円")&amp;CHAR(10)&amp;VLOOKUP(A16,[1]令和3年度契約状況調査票!$D:$AR,33,FALSE),IF(P16="単価契約","単価契約"&amp;CHAR(10)&amp;"予定調達総額 "&amp;TEXT(VLOOKUP(A16,[1]令和3年度契約状況調査票!$D:$AR,17,FALSE),"#,##0円")&amp;CHAR(10)&amp;VLOOKUP(A16,[1]令和3年度契約状況調査票!$D:$AR,33,FALSE),VLOOKUP(A16,[1]令和3年度契約状況調査票!$D:$AR,33,FALSE))))))))</f>
        <v/>
      </c>
      <c r="P16" s="33" t="str">
        <f>IF(A16="","",VLOOKUP(A16,[1]令和3年度契約状況調査票!$D:$BY,54,FALSE))</f>
        <v/>
      </c>
      <c r="Q16" s="33" t="str">
        <f>IF(A16="","",IF(VLOOKUP(A16,[1]令和3年度契約状況調査票!$D:$AR,15,FALSE)="他官署で調達手続きを実施のため","×",IF(VLOOKUP(A16,[1]令和3年度契約状況調査票!$D:$AR,22,FALSE)="②同種の他の契約の予定価格を類推されるおそれがあるため公表しない","×","○")))</f>
        <v/>
      </c>
    </row>
    <row r="17" spans="1:17" s="34" customFormat="1" ht="60" customHeight="1" x14ac:dyDescent="0.15">
      <c r="A17" s="35" t="str">
        <f>IF(MAX([1]令和3年度契約状況調査票!D14:D246)&gt;=ROW()-5,ROW()-5,"")</f>
        <v/>
      </c>
      <c r="B17" s="36" t="str">
        <f>IF(A17="","",VLOOKUP(A17,[1]令和3年度契約状況調査票!$D:$AR,6,FALSE))</f>
        <v/>
      </c>
      <c r="C17" s="37" t="str">
        <f>IF(A17="","",VLOOKUP(A17,[1]令和3年度契約状況調査票!$D:$AR,7,FALSE))</f>
        <v/>
      </c>
      <c r="D17" s="38" t="str">
        <f>IF(A17="","",VLOOKUP(A17,[1]令和3年度契約状況調査票!$D:$AR,10,FALSE))</f>
        <v/>
      </c>
      <c r="E17" s="36" t="str">
        <f>IF(A17="","",VLOOKUP(A17,[1]令和3年度契約状況調査票!$D:$AR,11,FALSE))</f>
        <v/>
      </c>
      <c r="F17" s="39" t="str">
        <f>IF(A17="","",VLOOKUP(A17,[1]令和3年度契約状況調査票!$D:$AR,12,FALSE))</f>
        <v/>
      </c>
      <c r="G17" s="40" t="str">
        <f>IF(A17="","",VLOOKUP(A17,[1]令和3年度契約状況調査票!$D:$AR,32,FALSE))</f>
        <v/>
      </c>
      <c r="H17" s="41" t="str">
        <f>IF(A17="","",IF(VLOOKUP(A17,[1]令和3年度契約状況調査票!$D:$AR,15,FALSE)="他官署で調達手続きを実施のため","他官署で調達手続きを実施のため",IF(VLOOKUP(A17,[1]令和3年度契約状況調査票!$D:$AR,22,FALSE)="②同種の他の契約の予定価格を類推されるおそれがあるため公表しない","同種の他の契約の予定価格を類推されるおそれがあるため公表しない",IF(VLOOKUP(A17,[1]令和3年度契約状況調査票!$D:$AR,22,FALSE)="－","－",IF(VLOOKUP(A17,[1]令和3年度契約状況調査票!$D:$AR,8,FALSE)&lt;&gt;"",TEXT(VLOOKUP(A17,[1]令和3年度契約状況調査票!$D:$AR,15,FALSE),"#,##0円")&amp;CHAR(10)&amp;"(A)",VLOOKUP(A17,[1]令和3年度契約状況調査票!$D:$AR,15,FALSE))))))</f>
        <v/>
      </c>
      <c r="I17" s="41" t="str">
        <f>IF(A17="","",VLOOKUP(A17,[1]令和3年度契約状況調査票!$D:$AR,16,FALSE))</f>
        <v/>
      </c>
      <c r="J17" s="42" t="str">
        <f>IF(A17="","",IF(VLOOKUP(A17,[1]令和3年度契約状況調査票!$D:$AR,15,FALSE)="他官署で調達手続きを実施のため","－",IF(VLOOKUP(A17,[1]令和3年度契約状況調査票!$D:$AR,22,FALSE)="②同種の他の契約の予定価格を類推されるおそれがあるため公表しない","－",IF(VLOOKUP(A17,[1]令和3年度契約状況調査票!$D:$AR,22,FALSE)="－","－",IF(VLOOKUP(A17,[1]令和3年度契約状況調査票!$D:$AR,8,FALSE)&lt;&gt;"",TEXT(VLOOKUP(A17,[1]令和3年度契約状況調査票!$D:$AR,18,FALSE),"#.0%")&amp;CHAR(10)&amp;"(B/A×100)",VLOOKUP(A17,[1]令和3年度契約状況調査票!$D:$AR,18,FALSE))))))</f>
        <v/>
      </c>
      <c r="K17" s="43" t="s">
        <v>16</v>
      </c>
      <c r="L17" s="42" t="str">
        <f>IF(A17="","",IF(VLOOKUP(A17,[1]令和3年度契約状況調査票!$D:$AR,28,FALSE)="①公益社団法人","公社",IF(VLOOKUP(A17,[1]令和3年度契約状況調査票!$D:$AR,28,FALSE)="②公益財団法人","公財","")))</f>
        <v/>
      </c>
      <c r="M17" s="42" t="str">
        <f>IF(A17="","",VLOOKUP(A17,[1]令和3年度契約状況調査票!$D:$AR,29,FALSE))</f>
        <v/>
      </c>
      <c r="N17" s="44" t="str">
        <f>IF(A17="","",IF(VLOOKUP(A17,[1]令和3年度契約状況調査票!$D:$AR,29,FALSE)="国所管",VLOOKUP(A17,[1]令和3年度契約状況調査票!$D:$AR,23,FALSE),""))</f>
        <v/>
      </c>
      <c r="O17" s="45" t="str">
        <f>IF(A17="","",IF(AND(Q17="○",P17="分担契約/単価契約"),"単価契約"&amp;CHAR(10)&amp;"予定調達総額 "&amp;TEXT(VLOOKUP(A17,[1]令和3年度契約状況調査票!$D:$AR,17,FALSE),"#,##0円")&amp;"(B)"&amp;CHAR(10)&amp;"分担契約"&amp;CHAR(10)&amp;VLOOKUP(A17,[1]令和3年度契約状況調査票!$D:$AR,33,FALSE),IF(AND(Q17="○",P17="分担契約"),"分担契約"&amp;CHAR(10)&amp;"契約総額 "&amp;TEXT(VLOOKUP(A17,[1]令和3年度契約状況調査票!$D:$AR,17,FALSE),"#,##0円")&amp;"(B)"&amp;CHAR(10)&amp;VLOOKUP(A17,[1]令和3年度契約状況調査票!$D:$AR,33,FALSE),(IF(P17="分担契約/単価契約","単価契約"&amp;CHAR(10)&amp;"予定調達総額 "&amp;TEXT(VLOOKUP(A17,[1]令和3年度契約状況調査票!$D:$AR,17,FALSE),"#,##0円")&amp;CHAR(10)&amp;"分担契約"&amp;CHAR(10)&amp;VLOOKUP(A17,[1]令和3年度契約状況調査票!$D:$AR,33,FALSE),IF(P17="分担契約","分担契約"&amp;CHAR(10)&amp;"契約総額 "&amp;TEXT(VLOOKUP(A17,[1]令和3年度契約状況調査票!$D:$AR,17,FALSE),"#,##0円")&amp;CHAR(10)&amp;VLOOKUP(A17,[1]令和3年度契約状況調査票!$D:$AR,33,FALSE),IF(P17="単価契約","単価契約"&amp;CHAR(10)&amp;"予定調達総額 "&amp;TEXT(VLOOKUP(A17,[1]令和3年度契約状況調査票!$D:$AR,17,FALSE),"#,##0円")&amp;CHAR(10)&amp;VLOOKUP(A17,[1]令和3年度契約状況調査票!$D:$AR,33,FALSE),VLOOKUP(A17,[1]令和3年度契約状況調査票!$D:$AR,33,FALSE))))))))</f>
        <v/>
      </c>
      <c r="P17" s="33" t="str">
        <f>IF(A17="","",VLOOKUP(A17,[1]令和3年度契約状況調査票!$D:$BY,54,FALSE))</f>
        <v/>
      </c>
      <c r="Q17" s="33" t="str">
        <f>IF(A17="","",IF(VLOOKUP(A17,[1]令和3年度契約状況調査票!$D:$AR,15,FALSE)="他官署で調達手続きを実施のため","×",IF(VLOOKUP(A17,[1]令和3年度契約状況調査票!$D:$AR,22,FALSE)="②同種の他の契約の予定価格を類推されるおそれがあるため公表しない","×","○")))</f>
        <v/>
      </c>
    </row>
    <row r="18" spans="1:17" s="34" customFormat="1" ht="60" customHeight="1" x14ac:dyDescent="0.15">
      <c r="A18" s="35" t="str">
        <f>IF(MAX([1]令和3年度契約状況調査票!D14:D247)&gt;=ROW()-5,ROW()-5,"")</f>
        <v/>
      </c>
      <c r="B18" s="36" t="str">
        <f>IF(A18="","",VLOOKUP(A18,[1]令和3年度契約状況調査票!$D:$AR,6,FALSE))</f>
        <v/>
      </c>
      <c r="C18" s="37" t="str">
        <f>IF(A18="","",VLOOKUP(A18,[1]令和3年度契約状況調査票!$D:$AR,7,FALSE))</f>
        <v/>
      </c>
      <c r="D18" s="38" t="str">
        <f>IF(A18="","",VLOOKUP(A18,[1]令和3年度契約状況調査票!$D:$AR,10,FALSE))</f>
        <v/>
      </c>
      <c r="E18" s="36" t="str">
        <f>IF(A18="","",VLOOKUP(A18,[1]令和3年度契約状況調査票!$D:$AR,11,FALSE))</f>
        <v/>
      </c>
      <c r="F18" s="39" t="str">
        <f>IF(A18="","",VLOOKUP(A18,[1]令和3年度契約状況調査票!$D:$AR,12,FALSE))</f>
        <v/>
      </c>
      <c r="G18" s="40" t="str">
        <f>IF(A18="","",VLOOKUP(A18,[1]令和3年度契約状況調査票!$D:$AR,32,FALSE))</f>
        <v/>
      </c>
      <c r="H18" s="41" t="str">
        <f>IF(A18="","",IF(VLOOKUP(A18,[1]令和3年度契約状況調査票!$D:$AR,15,FALSE)="他官署で調達手続きを実施のため","他官署で調達手続きを実施のため",IF(VLOOKUP(A18,[1]令和3年度契約状況調査票!$D:$AR,22,FALSE)="②同種の他の契約の予定価格を類推されるおそれがあるため公表しない","同種の他の契約の予定価格を類推されるおそれがあるため公表しない",IF(VLOOKUP(A18,[1]令和3年度契約状況調査票!$D:$AR,22,FALSE)="－","－",IF(VLOOKUP(A18,[1]令和3年度契約状況調査票!$D:$AR,8,FALSE)&lt;&gt;"",TEXT(VLOOKUP(A18,[1]令和3年度契約状況調査票!$D:$AR,15,FALSE),"#,##0円")&amp;CHAR(10)&amp;"(A)",VLOOKUP(A18,[1]令和3年度契約状況調査票!$D:$AR,15,FALSE))))))</f>
        <v/>
      </c>
      <c r="I18" s="41" t="str">
        <f>IF(A18="","",VLOOKUP(A18,[1]令和3年度契約状況調査票!$D:$AR,16,FALSE))</f>
        <v/>
      </c>
      <c r="J18" s="42" t="str">
        <f>IF(A18="","",IF(VLOOKUP(A18,[1]令和3年度契約状況調査票!$D:$AR,15,FALSE)="他官署で調達手続きを実施のため","－",IF(VLOOKUP(A18,[1]令和3年度契約状況調査票!$D:$AR,22,FALSE)="②同種の他の契約の予定価格を類推されるおそれがあるため公表しない","－",IF(VLOOKUP(A18,[1]令和3年度契約状況調査票!$D:$AR,22,FALSE)="－","－",IF(VLOOKUP(A18,[1]令和3年度契約状況調査票!$D:$AR,8,FALSE)&lt;&gt;"",TEXT(VLOOKUP(A18,[1]令和3年度契約状況調査票!$D:$AR,18,FALSE),"#.0%")&amp;CHAR(10)&amp;"(B/A×100)",VLOOKUP(A18,[1]令和3年度契約状況調査票!$D:$AR,18,FALSE))))))</f>
        <v/>
      </c>
      <c r="K18" s="43" t="s">
        <v>16</v>
      </c>
      <c r="L18" s="42" t="str">
        <f>IF(A18="","",IF(VLOOKUP(A18,[1]令和3年度契約状況調査票!$D:$AR,28,FALSE)="①公益社団法人","公社",IF(VLOOKUP(A18,[1]令和3年度契約状況調査票!$D:$AR,28,FALSE)="②公益財団法人","公財","")))</f>
        <v/>
      </c>
      <c r="M18" s="42" t="str">
        <f>IF(A18="","",VLOOKUP(A18,[1]令和3年度契約状況調査票!$D:$AR,29,FALSE))</f>
        <v/>
      </c>
      <c r="N18" s="44" t="str">
        <f>IF(A18="","",IF(VLOOKUP(A18,[1]令和3年度契約状況調査票!$D:$AR,29,FALSE)="国所管",VLOOKUP(A18,[1]令和3年度契約状況調査票!$D:$AR,23,FALSE),""))</f>
        <v/>
      </c>
      <c r="O18" s="45" t="str">
        <f>IF(A18="","",IF(AND(Q18="○",P18="分担契約/単価契約"),"単価契約"&amp;CHAR(10)&amp;"予定調達総額 "&amp;TEXT(VLOOKUP(A18,[1]令和3年度契約状況調査票!$D:$AR,17,FALSE),"#,##0円")&amp;"(B)"&amp;CHAR(10)&amp;"分担契約"&amp;CHAR(10)&amp;VLOOKUP(A18,[1]令和3年度契約状況調査票!$D:$AR,33,FALSE),IF(AND(Q18="○",P18="分担契約"),"分担契約"&amp;CHAR(10)&amp;"契約総額 "&amp;TEXT(VLOOKUP(A18,[1]令和3年度契約状況調査票!$D:$AR,17,FALSE),"#,##0円")&amp;"(B)"&amp;CHAR(10)&amp;VLOOKUP(A18,[1]令和3年度契約状況調査票!$D:$AR,33,FALSE),(IF(P18="分担契約/単価契約","単価契約"&amp;CHAR(10)&amp;"予定調達総額 "&amp;TEXT(VLOOKUP(A18,[1]令和3年度契約状況調査票!$D:$AR,17,FALSE),"#,##0円")&amp;CHAR(10)&amp;"分担契約"&amp;CHAR(10)&amp;VLOOKUP(A18,[1]令和3年度契約状況調査票!$D:$AR,33,FALSE),IF(P18="分担契約","分担契約"&amp;CHAR(10)&amp;"契約総額 "&amp;TEXT(VLOOKUP(A18,[1]令和3年度契約状況調査票!$D:$AR,17,FALSE),"#,##0円")&amp;CHAR(10)&amp;VLOOKUP(A18,[1]令和3年度契約状況調査票!$D:$AR,33,FALSE),IF(P18="単価契約","単価契約"&amp;CHAR(10)&amp;"予定調達総額 "&amp;TEXT(VLOOKUP(A18,[1]令和3年度契約状況調査票!$D:$AR,17,FALSE),"#,##0円")&amp;CHAR(10)&amp;VLOOKUP(A18,[1]令和3年度契約状況調査票!$D:$AR,33,FALSE),VLOOKUP(A18,[1]令和3年度契約状況調査票!$D:$AR,33,FALSE))))))))</f>
        <v/>
      </c>
      <c r="P18" s="33" t="str">
        <f>IF(A18="","",VLOOKUP(A18,[1]令和3年度契約状況調査票!$D:$BY,54,FALSE))</f>
        <v/>
      </c>
      <c r="Q18" s="33" t="str">
        <f>IF(A18="","",IF(VLOOKUP(A18,[1]令和3年度契約状況調査票!$D:$AR,15,FALSE)="他官署で調達手続きを実施のため","×",IF(VLOOKUP(A18,[1]令和3年度契約状況調査票!$D:$AR,22,FALSE)="②同種の他の契約の予定価格を類推されるおそれがあるため公表しない","×","○")))</f>
        <v/>
      </c>
    </row>
    <row r="19" spans="1:17" s="34" customFormat="1" ht="60" customHeight="1" x14ac:dyDescent="0.15">
      <c r="A19" s="35" t="str">
        <f>IF(MAX([1]令和3年度契約状況調査票!D15:D248)&gt;=ROW()-5,ROW()-5,"")</f>
        <v/>
      </c>
      <c r="B19" s="36" t="str">
        <f>IF(A19="","",VLOOKUP(A19,[1]令和3年度契約状況調査票!$D:$AR,6,FALSE))</f>
        <v/>
      </c>
      <c r="C19" s="37" t="str">
        <f>IF(A19="","",VLOOKUP(A19,[1]令和3年度契約状況調査票!$D:$AR,7,FALSE))</f>
        <v/>
      </c>
      <c r="D19" s="38" t="str">
        <f>IF(A19="","",VLOOKUP(A19,[1]令和3年度契約状況調査票!$D:$AR,10,FALSE))</f>
        <v/>
      </c>
      <c r="E19" s="36" t="str">
        <f>IF(A19="","",VLOOKUP(A19,[1]令和3年度契約状況調査票!$D:$AR,11,FALSE))</f>
        <v/>
      </c>
      <c r="F19" s="39" t="str">
        <f>IF(A19="","",VLOOKUP(A19,[1]令和3年度契約状況調査票!$D:$AR,12,FALSE))</f>
        <v/>
      </c>
      <c r="G19" s="40" t="str">
        <f>IF(A19="","",VLOOKUP(A19,[1]令和3年度契約状況調査票!$D:$AR,32,FALSE))</f>
        <v/>
      </c>
      <c r="H19" s="41" t="str">
        <f>IF(A19="","",IF(VLOOKUP(A19,[1]令和3年度契約状況調査票!$D:$AR,15,FALSE)="他官署で調達手続きを実施のため","他官署で調達手続きを実施のため",IF(VLOOKUP(A19,[1]令和3年度契約状況調査票!$D:$AR,22,FALSE)="②同種の他の契約の予定価格を類推されるおそれがあるため公表しない","同種の他の契約の予定価格を類推されるおそれがあるため公表しない",IF(VLOOKUP(A19,[1]令和3年度契約状況調査票!$D:$AR,22,FALSE)="－","－",IF(VLOOKUP(A19,[1]令和3年度契約状況調査票!$D:$AR,8,FALSE)&lt;&gt;"",TEXT(VLOOKUP(A19,[1]令和3年度契約状況調査票!$D:$AR,15,FALSE),"#,##0円")&amp;CHAR(10)&amp;"(A)",VLOOKUP(A19,[1]令和3年度契約状況調査票!$D:$AR,15,FALSE))))))</f>
        <v/>
      </c>
      <c r="I19" s="41" t="str">
        <f>IF(A19="","",VLOOKUP(A19,[1]令和3年度契約状況調査票!$D:$AR,16,FALSE))</f>
        <v/>
      </c>
      <c r="J19" s="42" t="str">
        <f>IF(A19="","",IF(VLOOKUP(A19,[1]令和3年度契約状況調査票!$D:$AR,15,FALSE)="他官署で調達手続きを実施のため","－",IF(VLOOKUP(A19,[1]令和3年度契約状況調査票!$D:$AR,22,FALSE)="②同種の他の契約の予定価格を類推されるおそれがあるため公表しない","－",IF(VLOOKUP(A19,[1]令和3年度契約状況調査票!$D:$AR,22,FALSE)="－","－",IF(VLOOKUP(A19,[1]令和3年度契約状況調査票!$D:$AR,8,FALSE)&lt;&gt;"",TEXT(VLOOKUP(A19,[1]令和3年度契約状況調査票!$D:$AR,18,FALSE),"#.0%")&amp;CHAR(10)&amp;"(B/A×100)",VLOOKUP(A19,[1]令和3年度契約状況調査票!$D:$AR,18,FALSE))))))</f>
        <v/>
      </c>
      <c r="K19" s="43" t="s">
        <v>16</v>
      </c>
      <c r="L19" s="42" t="str">
        <f>IF(A19="","",IF(VLOOKUP(A19,[1]令和3年度契約状況調査票!$D:$AR,28,FALSE)="①公益社団法人","公社",IF(VLOOKUP(A19,[1]令和3年度契約状況調査票!$D:$AR,28,FALSE)="②公益財団法人","公財","")))</f>
        <v/>
      </c>
      <c r="M19" s="42" t="str">
        <f>IF(A19="","",VLOOKUP(A19,[1]令和3年度契約状況調査票!$D:$AR,29,FALSE))</f>
        <v/>
      </c>
      <c r="N19" s="44" t="str">
        <f>IF(A19="","",IF(VLOOKUP(A19,[1]令和3年度契約状況調査票!$D:$AR,29,FALSE)="国所管",VLOOKUP(A19,[1]令和3年度契約状況調査票!$D:$AR,23,FALSE),""))</f>
        <v/>
      </c>
      <c r="O19" s="45" t="str">
        <f>IF(A19="","",IF(AND(Q19="○",P19="分担契約/単価契約"),"単価契約"&amp;CHAR(10)&amp;"予定調達総額 "&amp;TEXT(VLOOKUP(A19,[1]令和3年度契約状況調査票!$D:$AR,17,FALSE),"#,##0円")&amp;"(B)"&amp;CHAR(10)&amp;"分担契約"&amp;CHAR(10)&amp;VLOOKUP(A19,[1]令和3年度契約状況調査票!$D:$AR,33,FALSE),IF(AND(Q19="○",P19="分担契約"),"分担契約"&amp;CHAR(10)&amp;"契約総額 "&amp;TEXT(VLOOKUP(A19,[1]令和3年度契約状況調査票!$D:$AR,17,FALSE),"#,##0円")&amp;"(B)"&amp;CHAR(10)&amp;VLOOKUP(A19,[1]令和3年度契約状況調査票!$D:$AR,33,FALSE),(IF(P19="分担契約/単価契約","単価契約"&amp;CHAR(10)&amp;"予定調達総額 "&amp;TEXT(VLOOKUP(A19,[1]令和3年度契約状況調査票!$D:$AR,17,FALSE),"#,##0円")&amp;CHAR(10)&amp;"分担契約"&amp;CHAR(10)&amp;VLOOKUP(A19,[1]令和3年度契約状況調査票!$D:$AR,33,FALSE),IF(P19="分担契約","分担契約"&amp;CHAR(10)&amp;"契約総額 "&amp;TEXT(VLOOKUP(A19,[1]令和3年度契約状況調査票!$D:$AR,17,FALSE),"#,##0円")&amp;CHAR(10)&amp;VLOOKUP(A19,[1]令和3年度契約状況調査票!$D:$AR,33,FALSE),IF(P19="単価契約","単価契約"&amp;CHAR(10)&amp;"予定調達総額 "&amp;TEXT(VLOOKUP(A19,[1]令和3年度契約状況調査票!$D:$AR,17,FALSE),"#,##0円")&amp;CHAR(10)&amp;VLOOKUP(A19,[1]令和3年度契約状況調査票!$D:$AR,33,FALSE),VLOOKUP(A19,[1]令和3年度契約状況調査票!$D:$AR,33,FALSE))))))))</f>
        <v/>
      </c>
      <c r="P19" s="33" t="str">
        <f>IF(A19="","",VLOOKUP(A19,[1]令和3年度契約状況調査票!$D:$BY,54,FALSE))</f>
        <v/>
      </c>
      <c r="Q19" s="33" t="str">
        <f>IF(A19="","",IF(VLOOKUP(A19,[1]令和3年度契約状況調査票!$D:$AR,15,FALSE)="他官署で調達手続きを実施のため","×",IF(VLOOKUP(A19,[1]令和3年度契約状況調査票!$D:$AR,22,FALSE)="②同種の他の契約の予定価格を類推されるおそれがあるため公表しない","×","○")))</f>
        <v/>
      </c>
    </row>
    <row r="20" spans="1:17" s="34" customFormat="1" ht="60" customHeight="1" x14ac:dyDescent="0.15">
      <c r="A20" s="35" t="str">
        <f>IF(MAX([1]令和3年度契約状況調査票!D15:D249)&gt;=ROW()-5,ROW()-5,"")</f>
        <v/>
      </c>
      <c r="B20" s="36" t="str">
        <f>IF(A20="","",VLOOKUP(A20,[1]令和3年度契約状況調査票!$D:$AR,6,FALSE))</f>
        <v/>
      </c>
      <c r="C20" s="37" t="str">
        <f>IF(A20="","",VLOOKUP(A20,[1]令和3年度契約状況調査票!$D:$AR,7,FALSE))</f>
        <v/>
      </c>
      <c r="D20" s="38" t="str">
        <f>IF(A20="","",VLOOKUP(A20,[1]令和3年度契約状況調査票!$D:$AR,10,FALSE))</f>
        <v/>
      </c>
      <c r="E20" s="36" t="str">
        <f>IF(A20="","",VLOOKUP(A20,[1]令和3年度契約状況調査票!$D:$AR,11,FALSE))</f>
        <v/>
      </c>
      <c r="F20" s="39" t="str">
        <f>IF(A20="","",VLOOKUP(A20,[1]令和3年度契約状況調査票!$D:$AR,12,FALSE))</f>
        <v/>
      </c>
      <c r="G20" s="40" t="str">
        <f>IF(A20="","",VLOOKUP(A20,[1]令和3年度契約状況調査票!$D:$AR,32,FALSE))</f>
        <v/>
      </c>
      <c r="H20" s="41" t="str">
        <f>IF(A20="","",IF(VLOOKUP(A20,[1]令和3年度契約状況調査票!$D:$AR,15,FALSE)="他官署で調達手続きを実施のため","他官署で調達手続きを実施のため",IF(VLOOKUP(A20,[1]令和3年度契約状況調査票!$D:$AR,22,FALSE)="②同種の他の契約の予定価格を類推されるおそれがあるため公表しない","同種の他の契約の予定価格を類推されるおそれがあるため公表しない",IF(VLOOKUP(A20,[1]令和3年度契約状況調査票!$D:$AR,22,FALSE)="－","－",IF(VLOOKUP(A20,[1]令和3年度契約状況調査票!$D:$AR,8,FALSE)&lt;&gt;"",TEXT(VLOOKUP(A20,[1]令和3年度契約状況調査票!$D:$AR,15,FALSE),"#,##0円")&amp;CHAR(10)&amp;"(A)",VLOOKUP(A20,[1]令和3年度契約状況調査票!$D:$AR,15,FALSE))))))</f>
        <v/>
      </c>
      <c r="I20" s="41" t="str">
        <f>IF(A20="","",VLOOKUP(A20,[1]令和3年度契約状況調査票!$D:$AR,16,FALSE))</f>
        <v/>
      </c>
      <c r="J20" s="42" t="str">
        <f>IF(A20="","",IF(VLOOKUP(A20,[1]令和3年度契約状況調査票!$D:$AR,15,FALSE)="他官署で調達手続きを実施のため","－",IF(VLOOKUP(A20,[1]令和3年度契約状況調査票!$D:$AR,22,FALSE)="②同種の他の契約の予定価格を類推されるおそれがあるため公表しない","－",IF(VLOOKUP(A20,[1]令和3年度契約状況調査票!$D:$AR,22,FALSE)="－","－",IF(VLOOKUP(A20,[1]令和3年度契約状況調査票!$D:$AR,8,FALSE)&lt;&gt;"",TEXT(VLOOKUP(A20,[1]令和3年度契約状況調査票!$D:$AR,18,FALSE),"#.0%")&amp;CHAR(10)&amp;"(B/A×100)",VLOOKUP(A20,[1]令和3年度契約状況調査票!$D:$AR,18,FALSE))))))</f>
        <v/>
      </c>
      <c r="K20" s="43" t="s">
        <v>16</v>
      </c>
      <c r="L20" s="42" t="str">
        <f>IF(A20="","",IF(VLOOKUP(A20,[1]令和3年度契約状況調査票!$D:$AR,28,FALSE)="①公益社団法人","公社",IF(VLOOKUP(A20,[1]令和3年度契約状況調査票!$D:$AR,28,FALSE)="②公益財団法人","公財","")))</f>
        <v/>
      </c>
      <c r="M20" s="42" t="str">
        <f>IF(A20="","",VLOOKUP(A20,[1]令和3年度契約状況調査票!$D:$AR,29,FALSE))</f>
        <v/>
      </c>
      <c r="N20" s="44" t="str">
        <f>IF(A20="","",IF(VLOOKUP(A20,[1]令和3年度契約状況調査票!$D:$AR,29,FALSE)="国所管",VLOOKUP(A20,[1]令和3年度契約状況調査票!$D:$AR,23,FALSE),""))</f>
        <v/>
      </c>
      <c r="O20" s="45" t="str">
        <f>IF(A20="","",IF(AND(Q20="○",P20="分担契約/単価契約"),"単価契約"&amp;CHAR(10)&amp;"予定調達総額 "&amp;TEXT(VLOOKUP(A20,[1]令和3年度契約状況調査票!$D:$AR,17,FALSE),"#,##0円")&amp;"(B)"&amp;CHAR(10)&amp;"分担契約"&amp;CHAR(10)&amp;VLOOKUP(A20,[1]令和3年度契約状況調査票!$D:$AR,33,FALSE),IF(AND(Q20="○",P20="分担契約"),"分担契約"&amp;CHAR(10)&amp;"契約総額 "&amp;TEXT(VLOOKUP(A20,[1]令和3年度契約状況調査票!$D:$AR,17,FALSE),"#,##0円")&amp;"(B)"&amp;CHAR(10)&amp;VLOOKUP(A20,[1]令和3年度契約状況調査票!$D:$AR,33,FALSE),(IF(P20="分担契約/単価契約","単価契約"&amp;CHAR(10)&amp;"予定調達総額 "&amp;TEXT(VLOOKUP(A20,[1]令和3年度契約状況調査票!$D:$AR,17,FALSE),"#,##0円")&amp;CHAR(10)&amp;"分担契約"&amp;CHAR(10)&amp;VLOOKUP(A20,[1]令和3年度契約状況調査票!$D:$AR,33,FALSE),IF(P20="分担契約","分担契約"&amp;CHAR(10)&amp;"契約総額 "&amp;TEXT(VLOOKUP(A20,[1]令和3年度契約状況調査票!$D:$AR,17,FALSE),"#,##0円")&amp;CHAR(10)&amp;VLOOKUP(A20,[1]令和3年度契約状況調査票!$D:$AR,33,FALSE),IF(P20="単価契約","単価契約"&amp;CHAR(10)&amp;"予定調達総額 "&amp;TEXT(VLOOKUP(A20,[1]令和3年度契約状況調査票!$D:$AR,17,FALSE),"#,##0円")&amp;CHAR(10)&amp;VLOOKUP(A20,[1]令和3年度契約状況調査票!$D:$AR,33,FALSE),VLOOKUP(A20,[1]令和3年度契約状況調査票!$D:$AR,33,FALSE))))))))</f>
        <v/>
      </c>
      <c r="P20" s="33" t="str">
        <f>IF(A20="","",VLOOKUP(A20,[1]令和3年度契約状況調査票!$D:$BY,54,FALSE))</f>
        <v/>
      </c>
      <c r="Q20" s="33" t="str">
        <f>IF(A20="","",IF(VLOOKUP(A20,[1]令和3年度契約状況調査票!$D:$AR,15,FALSE)="他官署で調達手続きを実施のため","×",IF(VLOOKUP(A20,[1]令和3年度契約状況調査票!$D:$AR,22,FALSE)="②同種の他の契約の予定価格を類推されるおそれがあるため公表しない","×","○")))</f>
        <v/>
      </c>
    </row>
    <row r="21" spans="1:17" s="34" customFormat="1" ht="60" customHeight="1" x14ac:dyDescent="0.15">
      <c r="A21" s="35" t="str">
        <f>IF(MAX([1]令和3年度契約状況調査票!D15:D250)&gt;=ROW()-5,ROW()-5,"")</f>
        <v/>
      </c>
      <c r="B21" s="36" t="str">
        <f>IF(A21="","",VLOOKUP(A21,[1]令和3年度契約状況調査票!$D:$AR,6,FALSE))</f>
        <v/>
      </c>
      <c r="C21" s="37" t="str">
        <f>IF(A21="","",VLOOKUP(A21,[1]令和3年度契約状況調査票!$D:$AR,7,FALSE))</f>
        <v/>
      </c>
      <c r="D21" s="38" t="str">
        <f>IF(A21="","",VLOOKUP(A21,[1]令和3年度契約状況調査票!$D:$AR,10,FALSE))</f>
        <v/>
      </c>
      <c r="E21" s="36" t="str">
        <f>IF(A21="","",VLOOKUP(A21,[1]令和3年度契約状況調査票!$D:$AR,11,FALSE))</f>
        <v/>
      </c>
      <c r="F21" s="39" t="str">
        <f>IF(A21="","",VLOOKUP(A21,[1]令和3年度契約状況調査票!$D:$AR,12,FALSE))</f>
        <v/>
      </c>
      <c r="G21" s="40" t="str">
        <f>IF(A21="","",VLOOKUP(A21,[1]令和3年度契約状況調査票!$D:$AR,32,FALSE))</f>
        <v/>
      </c>
      <c r="H21" s="41" t="str">
        <f>IF(A21="","",IF(VLOOKUP(A21,[1]令和3年度契約状況調査票!$D:$AR,15,FALSE)="他官署で調達手続きを実施のため","他官署で調達手続きを実施のため",IF(VLOOKUP(A21,[1]令和3年度契約状況調査票!$D:$AR,22,FALSE)="②同種の他の契約の予定価格を類推されるおそれがあるため公表しない","同種の他の契約の予定価格を類推されるおそれがあるため公表しない",IF(VLOOKUP(A21,[1]令和3年度契約状況調査票!$D:$AR,22,FALSE)="－","－",IF(VLOOKUP(A21,[1]令和3年度契約状況調査票!$D:$AR,8,FALSE)&lt;&gt;"",TEXT(VLOOKUP(A21,[1]令和3年度契約状況調査票!$D:$AR,15,FALSE),"#,##0円")&amp;CHAR(10)&amp;"(A)",VLOOKUP(A21,[1]令和3年度契約状況調査票!$D:$AR,15,FALSE))))))</f>
        <v/>
      </c>
      <c r="I21" s="41" t="str">
        <f>IF(A21="","",VLOOKUP(A21,[1]令和3年度契約状況調査票!$D:$AR,16,FALSE))</f>
        <v/>
      </c>
      <c r="J21" s="42" t="str">
        <f>IF(A21="","",IF(VLOOKUP(A21,[1]令和3年度契約状況調査票!$D:$AR,15,FALSE)="他官署で調達手続きを実施のため","－",IF(VLOOKUP(A21,[1]令和3年度契約状況調査票!$D:$AR,22,FALSE)="②同種の他の契約の予定価格を類推されるおそれがあるため公表しない","－",IF(VLOOKUP(A21,[1]令和3年度契約状況調査票!$D:$AR,22,FALSE)="－","－",IF(VLOOKUP(A21,[1]令和3年度契約状況調査票!$D:$AR,8,FALSE)&lt;&gt;"",TEXT(VLOOKUP(A21,[1]令和3年度契約状況調査票!$D:$AR,18,FALSE),"#.0%")&amp;CHAR(10)&amp;"(B/A×100)",VLOOKUP(A21,[1]令和3年度契約状況調査票!$D:$AR,18,FALSE))))))</f>
        <v/>
      </c>
      <c r="K21" s="43" t="s">
        <v>16</v>
      </c>
      <c r="L21" s="42" t="str">
        <f>IF(A21="","",IF(VLOOKUP(A21,[1]令和3年度契約状況調査票!$D:$AR,28,FALSE)="①公益社団法人","公社",IF(VLOOKUP(A21,[1]令和3年度契約状況調査票!$D:$AR,28,FALSE)="②公益財団法人","公財","")))</f>
        <v/>
      </c>
      <c r="M21" s="42" t="str">
        <f>IF(A21="","",VLOOKUP(A21,[1]令和3年度契約状況調査票!$D:$AR,29,FALSE))</f>
        <v/>
      </c>
      <c r="N21" s="44" t="str">
        <f>IF(A21="","",IF(VLOOKUP(A21,[1]令和3年度契約状況調査票!$D:$AR,29,FALSE)="国所管",VLOOKUP(A21,[1]令和3年度契約状況調査票!$D:$AR,23,FALSE),""))</f>
        <v/>
      </c>
      <c r="O21" s="45" t="str">
        <f>IF(A21="","",IF(AND(Q21="○",P21="分担契約/単価契約"),"単価契約"&amp;CHAR(10)&amp;"予定調達総額 "&amp;TEXT(VLOOKUP(A21,[1]令和3年度契約状況調査票!$D:$AR,17,FALSE),"#,##0円")&amp;"(B)"&amp;CHAR(10)&amp;"分担契約"&amp;CHAR(10)&amp;VLOOKUP(A21,[1]令和3年度契約状況調査票!$D:$AR,33,FALSE),IF(AND(Q21="○",P21="分担契約"),"分担契約"&amp;CHAR(10)&amp;"契約総額 "&amp;TEXT(VLOOKUP(A21,[1]令和3年度契約状況調査票!$D:$AR,17,FALSE),"#,##0円")&amp;"(B)"&amp;CHAR(10)&amp;VLOOKUP(A21,[1]令和3年度契約状況調査票!$D:$AR,33,FALSE),(IF(P21="分担契約/単価契約","単価契約"&amp;CHAR(10)&amp;"予定調達総額 "&amp;TEXT(VLOOKUP(A21,[1]令和3年度契約状況調査票!$D:$AR,17,FALSE),"#,##0円")&amp;CHAR(10)&amp;"分担契約"&amp;CHAR(10)&amp;VLOOKUP(A21,[1]令和3年度契約状況調査票!$D:$AR,33,FALSE),IF(P21="分担契約","分担契約"&amp;CHAR(10)&amp;"契約総額 "&amp;TEXT(VLOOKUP(A21,[1]令和3年度契約状況調査票!$D:$AR,17,FALSE),"#,##0円")&amp;CHAR(10)&amp;VLOOKUP(A21,[1]令和3年度契約状況調査票!$D:$AR,33,FALSE),IF(P21="単価契約","単価契約"&amp;CHAR(10)&amp;"予定調達総額 "&amp;TEXT(VLOOKUP(A21,[1]令和3年度契約状況調査票!$D:$AR,17,FALSE),"#,##0円")&amp;CHAR(10)&amp;VLOOKUP(A21,[1]令和3年度契約状況調査票!$D:$AR,33,FALSE),VLOOKUP(A21,[1]令和3年度契約状況調査票!$D:$AR,33,FALSE))))))))</f>
        <v/>
      </c>
      <c r="P21" s="33" t="str">
        <f>IF(A21="","",VLOOKUP(A21,[1]令和3年度契約状況調査票!$D:$BY,54,FALSE))</f>
        <v/>
      </c>
      <c r="Q21" s="33" t="str">
        <f>IF(A21="","",IF(VLOOKUP(A21,[1]令和3年度契約状況調査票!$D:$AR,15,FALSE)="他官署で調達手続きを実施のため","×",IF(VLOOKUP(A21,[1]令和3年度契約状況調査票!$D:$AR,22,FALSE)="②同種の他の契約の予定価格を類推されるおそれがあるため公表しない","×","○")))</f>
        <v/>
      </c>
    </row>
    <row r="22" spans="1:17" s="34" customFormat="1" ht="60" customHeight="1" x14ac:dyDescent="0.15">
      <c r="A22" s="35" t="str">
        <f>IF(MAX([1]令和3年度契約状況調査票!D15:D251)&gt;=ROW()-5,ROW()-5,"")</f>
        <v/>
      </c>
      <c r="B22" s="36" t="str">
        <f>IF(A22="","",VLOOKUP(A22,[1]令和3年度契約状況調査票!$D:$AR,6,FALSE))</f>
        <v/>
      </c>
      <c r="C22" s="37" t="str">
        <f>IF(A22="","",VLOOKUP(A22,[1]令和3年度契約状況調査票!$D:$AR,7,FALSE))</f>
        <v/>
      </c>
      <c r="D22" s="38" t="str">
        <f>IF(A22="","",VLOOKUP(A22,[1]令和3年度契約状況調査票!$D:$AR,10,FALSE))</f>
        <v/>
      </c>
      <c r="E22" s="36" t="str">
        <f>IF(A22="","",VLOOKUP(A22,[1]令和3年度契約状況調査票!$D:$AR,11,FALSE))</f>
        <v/>
      </c>
      <c r="F22" s="39" t="str">
        <f>IF(A22="","",VLOOKUP(A22,[1]令和3年度契約状況調査票!$D:$AR,12,FALSE))</f>
        <v/>
      </c>
      <c r="G22" s="40" t="str">
        <f>IF(A22="","",VLOOKUP(A22,[1]令和3年度契約状況調査票!$D:$AR,32,FALSE))</f>
        <v/>
      </c>
      <c r="H22" s="41" t="str">
        <f>IF(A22="","",IF(VLOOKUP(A22,[1]令和3年度契約状況調査票!$D:$AR,15,FALSE)="他官署で調達手続きを実施のため","他官署で調達手続きを実施のため",IF(VLOOKUP(A22,[1]令和3年度契約状況調査票!$D:$AR,22,FALSE)="②同種の他の契約の予定価格を類推されるおそれがあるため公表しない","同種の他の契約の予定価格を類推されるおそれがあるため公表しない",IF(VLOOKUP(A22,[1]令和3年度契約状況調査票!$D:$AR,22,FALSE)="－","－",IF(VLOOKUP(A22,[1]令和3年度契約状況調査票!$D:$AR,8,FALSE)&lt;&gt;"",TEXT(VLOOKUP(A22,[1]令和3年度契約状況調査票!$D:$AR,15,FALSE),"#,##0円")&amp;CHAR(10)&amp;"(A)",VLOOKUP(A22,[1]令和3年度契約状況調査票!$D:$AR,15,FALSE))))))</f>
        <v/>
      </c>
      <c r="I22" s="41" t="str">
        <f>IF(A22="","",VLOOKUP(A22,[1]令和3年度契約状況調査票!$D:$AR,16,FALSE))</f>
        <v/>
      </c>
      <c r="J22" s="42" t="str">
        <f>IF(A22="","",IF(VLOOKUP(A22,[1]令和3年度契約状況調査票!$D:$AR,15,FALSE)="他官署で調達手続きを実施のため","－",IF(VLOOKUP(A22,[1]令和3年度契約状況調査票!$D:$AR,22,FALSE)="②同種の他の契約の予定価格を類推されるおそれがあるため公表しない","－",IF(VLOOKUP(A22,[1]令和3年度契約状況調査票!$D:$AR,22,FALSE)="－","－",IF(VLOOKUP(A22,[1]令和3年度契約状況調査票!$D:$AR,8,FALSE)&lt;&gt;"",TEXT(VLOOKUP(A22,[1]令和3年度契約状況調査票!$D:$AR,18,FALSE),"#.0%")&amp;CHAR(10)&amp;"(B/A×100)",VLOOKUP(A22,[1]令和3年度契約状況調査票!$D:$AR,18,FALSE))))))</f>
        <v/>
      </c>
      <c r="K22" s="43" t="s">
        <v>16</v>
      </c>
      <c r="L22" s="42" t="str">
        <f>IF(A22="","",IF(VLOOKUP(A22,[1]令和3年度契約状況調査票!$D:$AR,28,FALSE)="①公益社団法人","公社",IF(VLOOKUP(A22,[1]令和3年度契約状況調査票!$D:$AR,28,FALSE)="②公益財団法人","公財","")))</f>
        <v/>
      </c>
      <c r="M22" s="42" t="str">
        <f>IF(A22="","",VLOOKUP(A22,[1]令和3年度契約状況調査票!$D:$AR,29,FALSE))</f>
        <v/>
      </c>
      <c r="N22" s="44" t="str">
        <f>IF(A22="","",IF(VLOOKUP(A22,[1]令和3年度契約状況調査票!$D:$AR,29,FALSE)="国所管",VLOOKUP(A22,[1]令和3年度契約状況調査票!$D:$AR,23,FALSE),""))</f>
        <v/>
      </c>
      <c r="O22" s="45" t="str">
        <f>IF(A22="","",IF(AND(Q22="○",P22="分担契約/単価契約"),"単価契約"&amp;CHAR(10)&amp;"予定調達総額 "&amp;TEXT(VLOOKUP(A22,[1]令和3年度契約状況調査票!$D:$AR,17,FALSE),"#,##0円")&amp;"(B)"&amp;CHAR(10)&amp;"分担契約"&amp;CHAR(10)&amp;VLOOKUP(A22,[1]令和3年度契約状況調査票!$D:$AR,33,FALSE),IF(AND(Q22="○",P22="分担契約"),"分担契約"&amp;CHAR(10)&amp;"契約総額 "&amp;TEXT(VLOOKUP(A22,[1]令和3年度契約状況調査票!$D:$AR,17,FALSE),"#,##0円")&amp;"(B)"&amp;CHAR(10)&amp;VLOOKUP(A22,[1]令和3年度契約状況調査票!$D:$AR,33,FALSE),(IF(P22="分担契約/単価契約","単価契約"&amp;CHAR(10)&amp;"予定調達総額 "&amp;TEXT(VLOOKUP(A22,[1]令和3年度契約状況調査票!$D:$AR,17,FALSE),"#,##0円")&amp;CHAR(10)&amp;"分担契約"&amp;CHAR(10)&amp;VLOOKUP(A22,[1]令和3年度契約状況調査票!$D:$AR,33,FALSE),IF(P22="分担契約","分担契約"&amp;CHAR(10)&amp;"契約総額 "&amp;TEXT(VLOOKUP(A22,[1]令和3年度契約状況調査票!$D:$AR,17,FALSE),"#,##0円")&amp;CHAR(10)&amp;VLOOKUP(A22,[1]令和3年度契約状況調査票!$D:$AR,33,FALSE),IF(P22="単価契約","単価契約"&amp;CHAR(10)&amp;"予定調達総額 "&amp;TEXT(VLOOKUP(A22,[1]令和3年度契約状況調査票!$D:$AR,17,FALSE),"#,##0円")&amp;CHAR(10)&amp;VLOOKUP(A22,[1]令和3年度契約状況調査票!$D:$AR,33,FALSE),VLOOKUP(A22,[1]令和3年度契約状況調査票!$D:$AR,33,FALSE))))))))</f>
        <v/>
      </c>
      <c r="P22" s="33" t="str">
        <f>IF(A22="","",VLOOKUP(A22,[1]令和3年度契約状況調査票!$D:$BY,54,FALSE))</f>
        <v/>
      </c>
      <c r="Q22" s="33" t="str">
        <f>IF(A22="","",IF(VLOOKUP(A22,[1]令和3年度契約状況調査票!$D:$AR,15,FALSE)="他官署で調達手続きを実施のため","×",IF(VLOOKUP(A22,[1]令和3年度契約状況調査票!$D:$AR,22,FALSE)="②同種の他の契約の予定価格を類推されるおそれがあるため公表しない","×","○")))</f>
        <v/>
      </c>
    </row>
    <row r="23" spans="1:17" s="34" customFormat="1" ht="60" customHeight="1" x14ac:dyDescent="0.15">
      <c r="A23" s="35" t="str">
        <f>IF(MAX([1]令和3年度契約状況調査票!D15:D252)&gt;=ROW()-5,ROW()-5,"")</f>
        <v/>
      </c>
      <c r="B23" s="36" t="str">
        <f>IF(A23="","",VLOOKUP(A23,[1]令和3年度契約状況調査票!$D:$AR,6,FALSE))</f>
        <v/>
      </c>
      <c r="C23" s="37" t="str">
        <f>IF(A23="","",VLOOKUP(A23,[1]令和3年度契約状況調査票!$D:$AR,7,FALSE))</f>
        <v/>
      </c>
      <c r="D23" s="38" t="str">
        <f>IF(A23="","",VLOOKUP(A23,[1]令和3年度契約状況調査票!$D:$AR,10,FALSE))</f>
        <v/>
      </c>
      <c r="E23" s="36" t="str">
        <f>IF(A23="","",VLOOKUP(A23,[1]令和3年度契約状況調査票!$D:$AR,11,FALSE))</f>
        <v/>
      </c>
      <c r="F23" s="39" t="str">
        <f>IF(A23="","",VLOOKUP(A23,[1]令和3年度契約状況調査票!$D:$AR,12,FALSE))</f>
        <v/>
      </c>
      <c r="G23" s="40" t="str">
        <f>IF(A23="","",VLOOKUP(A23,[1]令和3年度契約状況調査票!$D:$AR,32,FALSE))</f>
        <v/>
      </c>
      <c r="H23" s="41" t="str">
        <f>IF(A23="","",IF(VLOOKUP(A23,[1]令和3年度契約状況調査票!$D:$AR,15,FALSE)="他官署で調達手続きを実施のため","他官署で調達手続きを実施のため",IF(VLOOKUP(A23,[1]令和3年度契約状況調査票!$D:$AR,22,FALSE)="②同種の他の契約の予定価格を類推されるおそれがあるため公表しない","同種の他の契約の予定価格を類推されるおそれがあるため公表しない",IF(VLOOKUP(A23,[1]令和3年度契約状況調査票!$D:$AR,22,FALSE)="－","－",IF(VLOOKUP(A23,[1]令和3年度契約状況調査票!$D:$AR,8,FALSE)&lt;&gt;"",TEXT(VLOOKUP(A23,[1]令和3年度契約状況調査票!$D:$AR,15,FALSE),"#,##0円")&amp;CHAR(10)&amp;"(A)",VLOOKUP(A23,[1]令和3年度契約状況調査票!$D:$AR,15,FALSE))))))</f>
        <v/>
      </c>
      <c r="I23" s="41" t="str">
        <f>IF(A23="","",VLOOKUP(A23,[1]令和3年度契約状況調査票!$D:$AR,16,FALSE))</f>
        <v/>
      </c>
      <c r="J23" s="42" t="str">
        <f>IF(A23="","",IF(VLOOKUP(A23,[1]令和3年度契約状況調査票!$D:$AR,15,FALSE)="他官署で調達手続きを実施のため","－",IF(VLOOKUP(A23,[1]令和3年度契約状況調査票!$D:$AR,22,FALSE)="②同種の他の契約の予定価格を類推されるおそれがあるため公表しない","－",IF(VLOOKUP(A23,[1]令和3年度契約状況調査票!$D:$AR,22,FALSE)="－","－",IF(VLOOKUP(A23,[1]令和3年度契約状況調査票!$D:$AR,8,FALSE)&lt;&gt;"",TEXT(VLOOKUP(A23,[1]令和3年度契約状況調査票!$D:$AR,18,FALSE),"#.0%")&amp;CHAR(10)&amp;"(B/A×100)",VLOOKUP(A23,[1]令和3年度契約状況調査票!$D:$AR,18,FALSE))))))</f>
        <v/>
      </c>
      <c r="K23" s="43" t="s">
        <v>16</v>
      </c>
      <c r="L23" s="42" t="str">
        <f>IF(A23="","",IF(VLOOKUP(A23,[1]令和3年度契約状況調査票!$D:$AR,28,FALSE)="①公益社団法人","公社",IF(VLOOKUP(A23,[1]令和3年度契約状況調査票!$D:$AR,28,FALSE)="②公益財団法人","公財","")))</f>
        <v/>
      </c>
      <c r="M23" s="42" t="str">
        <f>IF(A23="","",VLOOKUP(A23,[1]令和3年度契約状況調査票!$D:$AR,29,FALSE))</f>
        <v/>
      </c>
      <c r="N23" s="44" t="str">
        <f>IF(A23="","",IF(VLOOKUP(A23,[1]令和3年度契約状況調査票!$D:$AR,29,FALSE)="国所管",VLOOKUP(A23,[1]令和3年度契約状況調査票!$D:$AR,23,FALSE),""))</f>
        <v/>
      </c>
      <c r="O23" s="45" t="str">
        <f>IF(A23="","",IF(AND(Q23="○",P23="分担契約/単価契約"),"単価契約"&amp;CHAR(10)&amp;"予定調達総額 "&amp;TEXT(VLOOKUP(A23,[1]令和3年度契約状況調査票!$D:$AR,17,FALSE),"#,##0円")&amp;"(B)"&amp;CHAR(10)&amp;"分担契約"&amp;CHAR(10)&amp;VLOOKUP(A23,[1]令和3年度契約状況調査票!$D:$AR,33,FALSE),IF(AND(Q23="○",P23="分担契約"),"分担契約"&amp;CHAR(10)&amp;"契約総額 "&amp;TEXT(VLOOKUP(A23,[1]令和3年度契約状況調査票!$D:$AR,17,FALSE),"#,##0円")&amp;"(B)"&amp;CHAR(10)&amp;VLOOKUP(A23,[1]令和3年度契約状況調査票!$D:$AR,33,FALSE),(IF(P23="分担契約/単価契約","単価契約"&amp;CHAR(10)&amp;"予定調達総額 "&amp;TEXT(VLOOKUP(A23,[1]令和3年度契約状況調査票!$D:$AR,17,FALSE),"#,##0円")&amp;CHAR(10)&amp;"分担契約"&amp;CHAR(10)&amp;VLOOKUP(A23,[1]令和3年度契約状況調査票!$D:$AR,33,FALSE),IF(P23="分担契約","分担契約"&amp;CHAR(10)&amp;"契約総額 "&amp;TEXT(VLOOKUP(A23,[1]令和3年度契約状況調査票!$D:$AR,17,FALSE),"#,##0円")&amp;CHAR(10)&amp;VLOOKUP(A23,[1]令和3年度契約状況調査票!$D:$AR,33,FALSE),IF(P23="単価契約","単価契約"&amp;CHAR(10)&amp;"予定調達総額 "&amp;TEXT(VLOOKUP(A23,[1]令和3年度契約状況調査票!$D:$AR,17,FALSE),"#,##0円")&amp;CHAR(10)&amp;VLOOKUP(A23,[1]令和3年度契約状況調査票!$D:$AR,33,FALSE),VLOOKUP(A23,[1]令和3年度契約状況調査票!$D:$AR,33,FALSE))))))))</f>
        <v/>
      </c>
      <c r="P23" s="33" t="str">
        <f>IF(A23="","",VLOOKUP(A23,[1]令和3年度契約状況調査票!$D:$BY,54,FALSE))</f>
        <v/>
      </c>
      <c r="Q23" s="33" t="str">
        <f>IF(A23="","",IF(VLOOKUP(A23,[1]令和3年度契約状況調査票!$D:$AR,15,FALSE)="他官署で調達手続きを実施のため","×",IF(VLOOKUP(A23,[1]令和3年度契約状況調査票!$D:$AR,22,FALSE)="②同種の他の契約の予定価格を類推されるおそれがあるため公表しない","×","○")))</f>
        <v/>
      </c>
    </row>
    <row r="24" spans="1:17" s="34" customFormat="1" ht="60" customHeight="1" x14ac:dyDescent="0.15">
      <c r="A24" s="35" t="str">
        <f>IF(MAX([1]令和3年度契約状況調査票!D16:D253)&gt;=ROW()-5,ROW()-5,"")</f>
        <v/>
      </c>
      <c r="B24" s="36" t="str">
        <f>IF(A24="","",VLOOKUP(A24,[1]令和3年度契約状況調査票!$D:$AR,6,FALSE))</f>
        <v/>
      </c>
      <c r="C24" s="37" t="str">
        <f>IF(A24="","",VLOOKUP(A24,[1]令和3年度契約状況調査票!$D:$AR,7,FALSE))</f>
        <v/>
      </c>
      <c r="D24" s="38" t="str">
        <f>IF(A24="","",VLOOKUP(A24,[1]令和3年度契約状況調査票!$D:$AR,10,FALSE))</f>
        <v/>
      </c>
      <c r="E24" s="36" t="str">
        <f>IF(A24="","",VLOOKUP(A24,[1]令和3年度契約状況調査票!$D:$AR,11,FALSE))</f>
        <v/>
      </c>
      <c r="F24" s="39" t="str">
        <f>IF(A24="","",VLOOKUP(A24,[1]令和3年度契約状況調査票!$D:$AR,12,FALSE))</f>
        <v/>
      </c>
      <c r="G24" s="40" t="str">
        <f>IF(A24="","",VLOOKUP(A24,[1]令和3年度契約状況調査票!$D:$AR,32,FALSE))</f>
        <v/>
      </c>
      <c r="H24" s="41" t="str">
        <f>IF(A24="","",IF(VLOOKUP(A24,[1]令和3年度契約状況調査票!$D:$AR,15,FALSE)="他官署で調達手続きを実施のため","他官署で調達手続きを実施のため",IF(VLOOKUP(A24,[1]令和3年度契約状況調査票!$D:$AR,22,FALSE)="②同種の他の契約の予定価格を類推されるおそれがあるため公表しない","同種の他の契約の予定価格を類推されるおそれがあるため公表しない",IF(VLOOKUP(A24,[1]令和3年度契約状況調査票!$D:$AR,22,FALSE)="－","－",IF(VLOOKUP(A24,[1]令和3年度契約状況調査票!$D:$AR,8,FALSE)&lt;&gt;"",TEXT(VLOOKUP(A24,[1]令和3年度契約状況調査票!$D:$AR,15,FALSE),"#,##0円")&amp;CHAR(10)&amp;"(A)",VLOOKUP(A24,[1]令和3年度契約状況調査票!$D:$AR,15,FALSE))))))</f>
        <v/>
      </c>
      <c r="I24" s="41" t="str">
        <f>IF(A24="","",VLOOKUP(A24,[1]令和3年度契約状況調査票!$D:$AR,16,FALSE))</f>
        <v/>
      </c>
      <c r="J24" s="42" t="str">
        <f>IF(A24="","",IF(VLOOKUP(A24,[1]令和3年度契約状況調査票!$D:$AR,15,FALSE)="他官署で調達手続きを実施のため","－",IF(VLOOKUP(A24,[1]令和3年度契約状況調査票!$D:$AR,22,FALSE)="②同種の他の契約の予定価格を類推されるおそれがあるため公表しない","－",IF(VLOOKUP(A24,[1]令和3年度契約状況調査票!$D:$AR,22,FALSE)="－","－",IF(VLOOKUP(A24,[1]令和3年度契約状況調査票!$D:$AR,8,FALSE)&lt;&gt;"",TEXT(VLOOKUP(A24,[1]令和3年度契約状況調査票!$D:$AR,18,FALSE),"#.0%")&amp;CHAR(10)&amp;"(B/A×100)",VLOOKUP(A24,[1]令和3年度契約状況調査票!$D:$AR,18,FALSE))))))</f>
        <v/>
      </c>
      <c r="K24" s="43" t="s">
        <v>16</v>
      </c>
      <c r="L24" s="42" t="str">
        <f>IF(A24="","",IF(VLOOKUP(A24,[1]令和3年度契約状況調査票!$D:$AR,28,FALSE)="①公益社団法人","公社",IF(VLOOKUP(A24,[1]令和3年度契約状況調査票!$D:$AR,28,FALSE)="②公益財団法人","公財","")))</f>
        <v/>
      </c>
      <c r="M24" s="42" t="str">
        <f>IF(A24="","",VLOOKUP(A24,[1]令和3年度契約状況調査票!$D:$AR,29,FALSE))</f>
        <v/>
      </c>
      <c r="N24" s="44" t="str">
        <f>IF(A24="","",IF(VLOOKUP(A24,[1]令和3年度契約状況調査票!$D:$AR,29,FALSE)="国所管",VLOOKUP(A24,[1]令和3年度契約状況調査票!$D:$AR,23,FALSE),""))</f>
        <v/>
      </c>
      <c r="O24" s="45" t="str">
        <f>IF(A24="","",IF(AND(Q24="○",P24="分担契約/単価契約"),"単価契約"&amp;CHAR(10)&amp;"予定調達総額 "&amp;TEXT(VLOOKUP(A24,[1]令和3年度契約状況調査票!$D:$AR,17,FALSE),"#,##0円")&amp;"(B)"&amp;CHAR(10)&amp;"分担契約"&amp;CHAR(10)&amp;VLOOKUP(A24,[1]令和3年度契約状況調査票!$D:$AR,33,FALSE),IF(AND(Q24="○",P24="分担契約"),"分担契約"&amp;CHAR(10)&amp;"契約総額 "&amp;TEXT(VLOOKUP(A24,[1]令和3年度契約状況調査票!$D:$AR,17,FALSE),"#,##0円")&amp;"(B)"&amp;CHAR(10)&amp;VLOOKUP(A24,[1]令和3年度契約状況調査票!$D:$AR,33,FALSE),(IF(P24="分担契約/単価契約","単価契約"&amp;CHAR(10)&amp;"予定調達総額 "&amp;TEXT(VLOOKUP(A24,[1]令和3年度契約状況調査票!$D:$AR,17,FALSE),"#,##0円")&amp;CHAR(10)&amp;"分担契約"&amp;CHAR(10)&amp;VLOOKUP(A24,[1]令和3年度契約状況調査票!$D:$AR,33,FALSE),IF(P24="分担契約","分担契約"&amp;CHAR(10)&amp;"契約総額 "&amp;TEXT(VLOOKUP(A24,[1]令和3年度契約状況調査票!$D:$AR,17,FALSE),"#,##0円")&amp;CHAR(10)&amp;VLOOKUP(A24,[1]令和3年度契約状況調査票!$D:$AR,33,FALSE),IF(P24="単価契約","単価契約"&amp;CHAR(10)&amp;"予定調達総額 "&amp;TEXT(VLOOKUP(A24,[1]令和3年度契約状況調査票!$D:$AR,17,FALSE),"#,##0円")&amp;CHAR(10)&amp;VLOOKUP(A24,[1]令和3年度契約状況調査票!$D:$AR,33,FALSE),VLOOKUP(A24,[1]令和3年度契約状況調査票!$D:$AR,33,FALSE))))))))</f>
        <v/>
      </c>
      <c r="P24" s="33" t="str">
        <f>IF(A24="","",VLOOKUP(A24,[1]令和3年度契約状況調査票!$D:$BY,54,FALSE))</f>
        <v/>
      </c>
      <c r="Q24" s="33" t="str">
        <f>IF(A24="","",IF(VLOOKUP(A24,[1]令和3年度契約状況調査票!$D:$AR,15,FALSE)="他官署で調達手続きを実施のため","×",IF(VLOOKUP(A24,[1]令和3年度契約状況調査票!$D:$AR,22,FALSE)="②同種の他の契約の予定価格を類推されるおそれがあるため公表しない","×","○")))</f>
        <v/>
      </c>
    </row>
    <row r="25" spans="1:17" s="34" customFormat="1" ht="60" customHeight="1" x14ac:dyDescent="0.15">
      <c r="A25" s="35" t="str">
        <f>IF(MAX([1]令和3年度契約状況調査票!D16:D254)&gt;=ROW()-5,ROW()-5,"")</f>
        <v/>
      </c>
      <c r="B25" s="36" t="str">
        <f>IF(A25="","",VLOOKUP(A25,[1]令和3年度契約状況調査票!$D:$AR,6,FALSE))</f>
        <v/>
      </c>
      <c r="C25" s="37" t="str">
        <f>IF(A25="","",VLOOKUP(A25,[1]令和3年度契約状況調査票!$D:$AR,7,FALSE))</f>
        <v/>
      </c>
      <c r="D25" s="38" t="str">
        <f>IF(A25="","",VLOOKUP(A25,[1]令和3年度契約状況調査票!$D:$AR,10,FALSE))</f>
        <v/>
      </c>
      <c r="E25" s="36" t="str">
        <f>IF(A25="","",VLOOKUP(A25,[1]令和3年度契約状況調査票!$D:$AR,11,FALSE))</f>
        <v/>
      </c>
      <c r="F25" s="39" t="str">
        <f>IF(A25="","",VLOOKUP(A25,[1]令和3年度契約状況調査票!$D:$AR,12,FALSE))</f>
        <v/>
      </c>
      <c r="G25" s="40" t="str">
        <f>IF(A25="","",VLOOKUP(A25,[1]令和3年度契約状況調査票!$D:$AR,32,FALSE))</f>
        <v/>
      </c>
      <c r="H25" s="41" t="str">
        <f>IF(A25="","",IF(VLOOKUP(A25,[1]令和3年度契約状況調査票!$D:$AR,15,FALSE)="他官署で調達手続きを実施のため","他官署で調達手続きを実施のため",IF(VLOOKUP(A25,[1]令和3年度契約状況調査票!$D:$AR,22,FALSE)="②同種の他の契約の予定価格を類推されるおそれがあるため公表しない","同種の他の契約の予定価格を類推されるおそれがあるため公表しない",IF(VLOOKUP(A25,[1]令和3年度契約状況調査票!$D:$AR,22,FALSE)="－","－",IF(VLOOKUP(A25,[1]令和3年度契約状況調査票!$D:$AR,8,FALSE)&lt;&gt;"",TEXT(VLOOKUP(A25,[1]令和3年度契約状況調査票!$D:$AR,15,FALSE),"#,##0円")&amp;CHAR(10)&amp;"(A)",VLOOKUP(A25,[1]令和3年度契約状況調査票!$D:$AR,15,FALSE))))))</f>
        <v/>
      </c>
      <c r="I25" s="41" t="str">
        <f>IF(A25="","",VLOOKUP(A25,[1]令和3年度契約状況調査票!$D:$AR,16,FALSE))</f>
        <v/>
      </c>
      <c r="J25" s="42" t="str">
        <f>IF(A25="","",IF(VLOOKUP(A25,[1]令和3年度契約状況調査票!$D:$AR,15,FALSE)="他官署で調達手続きを実施のため","－",IF(VLOOKUP(A25,[1]令和3年度契約状況調査票!$D:$AR,22,FALSE)="②同種の他の契約の予定価格を類推されるおそれがあるため公表しない","－",IF(VLOOKUP(A25,[1]令和3年度契約状況調査票!$D:$AR,22,FALSE)="－","－",IF(VLOOKUP(A25,[1]令和3年度契約状況調査票!$D:$AR,8,FALSE)&lt;&gt;"",TEXT(VLOOKUP(A25,[1]令和3年度契約状況調査票!$D:$AR,18,FALSE),"#.0%")&amp;CHAR(10)&amp;"(B/A×100)",VLOOKUP(A25,[1]令和3年度契約状況調査票!$D:$AR,18,FALSE))))))</f>
        <v/>
      </c>
      <c r="K25" s="43" t="s">
        <v>16</v>
      </c>
      <c r="L25" s="42" t="str">
        <f>IF(A25="","",IF(VLOOKUP(A25,[1]令和3年度契約状況調査票!$D:$AR,28,FALSE)="①公益社団法人","公社",IF(VLOOKUP(A25,[1]令和3年度契約状況調査票!$D:$AR,28,FALSE)="②公益財団法人","公財","")))</f>
        <v/>
      </c>
      <c r="M25" s="42" t="str">
        <f>IF(A25="","",VLOOKUP(A25,[1]令和3年度契約状況調査票!$D:$AR,29,FALSE))</f>
        <v/>
      </c>
      <c r="N25" s="44" t="str">
        <f>IF(A25="","",IF(VLOOKUP(A25,[1]令和3年度契約状況調査票!$D:$AR,29,FALSE)="国所管",VLOOKUP(A25,[1]令和3年度契約状況調査票!$D:$AR,23,FALSE),""))</f>
        <v/>
      </c>
      <c r="O25" s="45" t="str">
        <f>IF(A25="","",IF(AND(Q25="○",P25="分担契約/単価契約"),"単価契約"&amp;CHAR(10)&amp;"予定調達総額 "&amp;TEXT(VLOOKUP(A25,[1]令和3年度契約状況調査票!$D:$AR,17,FALSE),"#,##0円")&amp;"(B)"&amp;CHAR(10)&amp;"分担契約"&amp;CHAR(10)&amp;VLOOKUP(A25,[1]令和3年度契約状況調査票!$D:$AR,33,FALSE),IF(AND(Q25="○",P25="分担契約"),"分担契約"&amp;CHAR(10)&amp;"契約総額 "&amp;TEXT(VLOOKUP(A25,[1]令和3年度契約状況調査票!$D:$AR,17,FALSE),"#,##0円")&amp;"(B)"&amp;CHAR(10)&amp;VLOOKUP(A25,[1]令和3年度契約状況調査票!$D:$AR,33,FALSE),(IF(P25="分担契約/単価契約","単価契約"&amp;CHAR(10)&amp;"予定調達総額 "&amp;TEXT(VLOOKUP(A25,[1]令和3年度契約状況調査票!$D:$AR,17,FALSE),"#,##0円")&amp;CHAR(10)&amp;"分担契約"&amp;CHAR(10)&amp;VLOOKUP(A25,[1]令和3年度契約状況調査票!$D:$AR,33,FALSE),IF(P25="分担契約","分担契約"&amp;CHAR(10)&amp;"契約総額 "&amp;TEXT(VLOOKUP(A25,[1]令和3年度契約状況調査票!$D:$AR,17,FALSE),"#,##0円")&amp;CHAR(10)&amp;VLOOKUP(A25,[1]令和3年度契約状況調査票!$D:$AR,33,FALSE),IF(P25="単価契約","単価契約"&amp;CHAR(10)&amp;"予定調達総額 "&amp;TEXT(VLOOKUP(A25,[1]令和3年度契約状況調査票!$D:$AR,17,FALSE),"#,##0円")&amp;CHAR(10)&amp;VLOOKUP(A25,[1]令和3年度契約状況調査票!$D:$AR,33,FALSE),VLOOKUP(A25,[1]令和3年度契約状況調査票!$D:$AR,33,FALSE))))))))</f>
        <v/>
      </c>
      <c r="P25" s="33" t="str">
        <f>IF(A25="","",VLOOKUP(A25,[1]令和3年度契約状況調査票!$D:$BY,54,FALSE))</f>
        <v/>
      </c>
      <c r="Q25" s="33" t="str">
        <f>IF(A25="","",IF(VLOOKUP(A25,[1]令和3年度契約状況調査票!$D:$AR,15,FALSE)="他官署で調達手続きを実施のため","×",IF(VLOOKUP(A25,[1]令和3年度契約状況調査票!$D:$AR,22,FALSE)="②同種の他の契約の予定価格を類推されるおそれがあるため公表しない","×","○")))</f>
        <v/>
      </c>
    </row>
    <row r="26" spans="1:17" s="34" customFormat="1" ht="60" customHeight="1" x14ac:dyDescent="0.15">
      <c r="A26" s="35" t="str">
        <f>IF(MAX([1]令和3年度契約状況調査票!D16:D255)&gt;=ROW()-5,ROW()-5,"")</f>
        <v/>
      </c>
      <c r="B26" s="36" t="str">
        <f>IF(A26="","",VLOOKUP(A26,[1]令和3年度契約状況調査票!$D:$AR,6,FALSE))</f>
        <v/>
      </c>
      <c r="C26" s="37" t="str">
        <f>IF(A26="","",VLOOKUP(A26,[1]令和3年度契約状況調査票!$D:$AR,7,FALSE))</f>
        <v/>
      </c>
      <c r="D26" s="38" t="str">
        <f>IF(A26="","",VLOOKUP(A26,[1]令和3年度契約状況調査票!$D:$AR,10,FALSE))</f>
        <v/>
      </c>
      <c r="E26" s="36" t="str">
        <f>IF(A26="","",VLOOKUP(A26,[1]令和3年度契約状況調査票!$D:$AR,11,FALSE))</f>
        <v/>
      </c>
      <c r="F26" s="39" t="str">
        <f>IF(A26="","",VLOOKUP(A26,[1]令和3年度契約状況調査票!$D:$AR,12,FALSE))</f>
        <v/>
      </c>
      <c r="G26" s="40" t="str">
        <f>IF(A26="","",VLOOKUP(A26,[1]令和3年度契約状況調査票!$D:$AR,32,FALSE))</f>
        <v/>
      </c>
      <c r="H26" s="41" t="str">
        <f>IF(A26="","",IF(VLOOKUP(A26,[1]令和3年度契約状況調査票!$D:$AR,15,FALSE)="他官署で調達手続きを実施のため","他官署で調達手続きを実施のため",IF(VLOOKUP(A26,[1]令和3年度契約状況調査票!$D:$AR,22,FALSE)="②同種の他の契約の予定価格を類推されるおそれがあるため公表しない","同種の他の契約の予定価格を類推されるおそれがあるため公表しない",IF(VLOOKUP(A26,[1]令和3年度契約状況調査票!$D:$AR,22,FALSE)="－","－",IF(VLOOKUP(A26,[1]令和3年度契約状況調査票!$D:$AR,8,FALSE)&lt;&gt;"",TEXT(VLOOKUP(A26,[1]令和3年度契約状況調査票!$D:$AR,15,FALSE),"#,##0円")&amp;CHAR(10)&amp;"(A)",VLOOKUP(A26,[1]令和3年度契約状況調査票!$D:$AR,15,FALSE))))))</f>
        <v/>
      </c>
      <c r="I26" s="41" t="str">
        <f>IF(A26="","",VLOOKUP(A26,[1]令和3年度契約状況調査票!$D:$AR,16,FALSE))</f>
        <v/>
      </c>
      <c r="J26" s="42" t="str">
        <f>IF(A26="","",IF(VLOOKUP(A26,[1]令和3年度契約状況調査票!$D:$AR,15,FALSE)="他官署で調達手続きを実施のため","－",IF(VLOOKUP(A26,[1]令和3年度契約状況調査票!$D:$AR,22,FALSE)="②同種の他の契約の予定価格を類推されるおそれがあるため公表しない","－",IF(VLOOKUP(A26,[1]令和3年度契約状況調査票!$D:$AR,22,FALSE)="－","－",IF(VLOOKUP(A26,[1]令和3年度契約状況調査票!$D:$AR,8,FALSE)&lt;&gt;"",TEXT(VLOOKUP(A26,[1]令和3年度契約状況調査票!$D:$AR,18,FALSE),"#.0%")&amp;CHAR(10)&amp;"(B/A×100)",VLOOKUP(A26,[1]令和3年度契約状況調査票!$D:$AR,18,FALSE))))))</f>
        <v/>
      </c>
      <c r="K26" s="43" t="s">
        <v>16</v>
      </c>
      <c r="L26" s="42" t="str">
        <f>IF(A26="","",IF(VLOOKUP(A26,[1]令和3年度契約状況調査票!$D:$AR,28,FALSE)="①公益社団法人","公社",IF(VLOOKUP(A26,[1]令和3年度契約状況調査票!$D:$AR,28,FALSE)="②公益財団法人","公財","")))</f>
        <v/>
      </c>
      <c r="M26" s="42" t="str">
        <f>IF(A26="","",VLOOKUP(A26,[1]令和3年度契約状況調査票!$D:$AR,29,FALSE))</f>
        <v/>
      </c>
      <c r="N26" s="44" t="str">
        <f>IF(A26="","",IF(VLOOKUP(A26,[1]令和3年度契約状況調査票!$D:$AR,29,FALSE)="国所管",VLOOKUP(A26,[1]令和3年度契約状況調査票!$D:$AR,23,FALSE),""))</f>
        <v/>
      </c>
      <c r="O26" s="45" t="str">
        <f>IF(A26="","",IF(AND(Q26="○",P26="分担契約/単価契約"),"単価契約"&amp;CHAR(10)&amp;"予定調達総額 "&amp;TEXT(VLOOKUP(A26,[1]令和3年度契約状況調査票!$D:$AR,17,FALSE),"#,##0円")&amp;"(B)"&amp;CHAR(10)&amp;"分担契約"&amp;CHAR(10)&amp;VLOOKUP(A26,[1]令和3年度契約状況調査票!$D:$AR,33,FALSE),IF(AND(Q26="○",P26="分担契約"),"分担契約"&amp;CHAR(10)&amp;"契約総額 "&amp;TEXT(VLOOKUP(A26,[1]令和3年度契約状況調査票!$D:$AR,17,FALSE),"#,##0円")&amp;"(B)"&amp;CHAR(10)&amp;VLOOKUP(A26,[1]令和3年度契約状況調査票!$D:$AR,33,FALSE),(IF(P26="分担契約/単価契約","単価契約"&amp;CHAR(10)&amp;"予定調達総額 "&amp;TEXT(VLOOKUP(A26,[1]令和3年度契約状況調査票!$D:$AR,17,FALSE),"#,##0円")&amp;CHAR(10)&amp;"分担契約"&amp;CHAR(10)&amp;VLOOKUP(A26,[1]令和3年度契約状況調査票!$D:$AR,33,FALSE),IF(P26="分担契約","分担契約"&amp;CHAR(10)&amp;"契約総額 "&amp;TEXT(VLOOKUP(A26,[1]令和3年度契約状況調査票!$D:$AR,17,FALSE),"#,##0円")&amp;CHAR(10)&amp;VLOOKUP(A26,[1]令和3年度契約状況調査票!$D:$AR,33,FALSE),IF(P26="単価契約","単価契約"&amp;CHAR(10)&amp;"予定調達総額 "&amp;TEXT(VLOOKUP(A26,[1]令和3年度契約状況調査票!$D:$AR,17,FALSE),"#,##0円")&amp;CHAR(10)&amp;VLOOKUP(A26,[1]令和3年度契約状況調査票!$D:$AR,33,FALSE),VLOOKUP(A26,[1]令和3年度契約状況調査票!$D:$AR,33,FALSE))))))))</f>
        <v/>
      </c>
      <c r="P26" s="33" t="str">
        <f>IF(A26="","",VLOOKUP(A26,[1]令和3年度契約状況調査票!$D:$BY,54,FALSE))</f>
        <v/>
      </c>
      <c r="Q26" s="33" t="str">
        <f>IF(A26="","",IF(VLOOKUP(A26,[1]令和3年度契約状況調査票!$D:$AR,15,FALSE)="他官署で調達手続きを実施のため","×",IF(VLOOKUP(A26,[1]令和3年度契約状況調査票!$D:$AR,22,FALSE)="②同種の他の契約の予定価格を類推されるおそれがあるため公表しない","×","○")))</f>
        <v/>
      </c>
    </row>
    <row r="27" spans="1:17" s="34" customFormat="1" ht="60" customHeight="1" x14ac:dyDescent="0.15">
      <c r="A27" s="35" t="str">
        <f>IF(MAX([1]令和3年度契約状況調査票!D17:D256)&gt;=ROW()-5,ROW()-5,"")</f>
        <v/>
      </c>
      <c r="B27" s="36" t="str">
        <f>IF(A27="","",VLOOKUP(A27,[1]令和3年度契約状況調査票!$D:$AR,6,FALSE))</f>
        <v/>
      </c>
      <c r="C27" s="37" t="str">
        <f>IF(A27="","",VLOOKUP(A27,[1]令和3年度契約状況調査票!$D:$AR,7,FALSE))</f>
        <v/>
      </c>
      <c r="D27" s="38" t="str">
        <f>IF(A27="","",VLOOKUP(A27,[1]令和3年度契約状況調査票!$D:$AR,10,FALSE))</f>
        <v/>
      </c>
      <c r="E27" s="36" t="str">
        <f>IF(A27="","",VLOOKUP(A27,[1]令和3年度契約状況調査票!$D:$AR,11,FALSE))</f>
        <v/>
      </c>
      <c r="F27" s="39" t="str">
        <f>IF(A27="","",VLOOKUP(A27,[1]令和3年度契約状況調査票!$D:$AR,12,FALSE))</f>
        <v/>
      </c>
      <c r="G27" s="40" t="str">
        <f>IF(A27="","",VLOOKUP(A27,[1]令和3年度契約状況調査票!$D:$AR,32,FALSE))</f>
        <v/>
      </c>
      <c r="H27" s="41" t="str">
        <f>IF(A27="","",IF(VLOOKUP(A27,[1]令和3年度契約状況調査票!$D:$AR,15,FALSE)="他官署で調達手続きを実施のため","他官署で調達手続きを実施のため",IF(VLOOKUP(A27,[1]令和3年度契約状況調査票!$D:$AR,22,FALSE)="②同種の他の契約の予定価格を類推されるおそれがあるため公表しない","同種の他の契約の予定価格を類推されるおそれがあるため公表しない",IF(VLOOKUP(A27,[1]令和3年度契約状況調査票!$D:$AR,22,FALSE)="－","－",IF(VLOOKUP(A27,[1]令和3年度契約状況調査票!$D:$AR,8,FALSE)&lt;&gt;"",TEXT(VLOOKUP(A27,[1]令和3年度契約状況調査票!$D:$AR,15,FALSE),"#,##0円")&amp;CHAR(10)&amp;"(A)",VLOOKUP(A27,[1]令和3年度契約状況調査票!$D:$AR,15,FALSE))))))</f>
        <v/>
      </c>
      <c r="I27" s="41" t="str">
        <f>IF(A27="","",VLOOKUP(A27,[1]令和3年度契約状況調査票!$D:$AR,16,FALSE))</f>
        <v/>
      </c>
      <c r="J27" s="42" t="str">
        <f>IF(A27="","",IF(VLOOKUP(A27,[1]令和3年度契約状況調査票!$D:$AR,15,FALSE)="他官署で調達手続きを実施のため","－",IF(VLOOKUP(A27,[1]令和3年度契約状況調査票!$D:$AR,22,FALSE)="②同種の他の契約の予定価格を類推されるおそれがあるため公表しない","－",IF(VLOOKUP(A27,[1]令和3年度契約状況調査票!$D:$AR,22,FALSE)="－","－",IF(VLOOKUP(A27,[1]令和3年度契約状況調査票!$D:$AR,8,FALSE)&lt;&gt;"",TEXT(VLOOKUP(A27,[1]令和3年度契約状況調査票!$D:$AR,18,FALSE),"#.0%")&amp;CHAR(10)&amp;"(B/A×100)",VLOOKUP(A27,[1]令和3年度契約状況調査票!$D:$AR,18,FALSE))))))</f>
        <v/>
      </c>
      <c r="K27" s="43" t="s">
        <v>16</v>
      </c>
      <c r="L27" s="42" t="str">
        <f>IF(A27="","",IF(VLOOKUP(A27,[1]令和3年度契約状況調査票!$D:$AR,28,FALSE)="①公益社団法人","公社",IF(VLOOKUP(A27,[1]令和3年度契約状況調査票!$D:$AR,28,FALSE)="②公益財団法人","公財","")))</f>
        <v/>
      </c>
      <c r="M27" s="42" t="str">
        <f>IF(A27="","",VLOOKUP(A27,[1]令和3年度契約状況調査票!$D:$AR,29,FALSE))</f>
        <v/>
      </c>
      <c r="N27" s="44" t="str">
        <f>IF(A27="","",IF(VLOOKUP(A27,[1]令和3年度契約状況調査票!$D:$AR,29,FALSE)="国所管",VLOOKUP(A27,[1]令和3年度契約状況調査票!$D:$AR,23,FALSE),""))</f>
        <v/>
      </c>
      <c r="O27" s="45" t="str">
        <f>IF(A27="","",IF(AND(Q27="○",P27="分担契約/単価契約"),"単価契約"&amp;CHAR(10)&amp;"予定調達総額 "&amp;TEXT(VLOOKUP(A27,[1]令和3年度契約状況調査票!$D:$AR,17,FALSE),"#,##0円")&amp;"(B)"&amp;CHAR(10)&amp;"分担契約"&amp;CHAR(10)&amp;VLOOKUP(A27,[1]令和3年度契約状況調査票!$D:$AR,33,FALSE),IF(AND(Q27="○",P27="分担契約"),"分担契約"&amp;CHAR(10)&amp;"契約総額 "&amp;TEXT(VLOOKUP(A27,[1]令和3年度契約状況調査票!$D:$AR,17,FALSE),"#,##0円")&amp;"(B)"&amp;CHAR(10)&amp;VLOOKUP(A27,[1]令和3年度契約状況調査票!$D:$AR,33,FALSE),(IF(P27="分担契約/単価契約","単価契約"&amp;CHAR(10)&amp;"予定調達総額 "&amp;TEXT(VLOOKUP(A27,[1]令和3年度契約状況調査票!$D:$AR,17,FALSE),"#,##0円")&amp;CHAR(10)&amp;"分担契約"&amp;CHAR(10)&amp;VLOOKUP(A27,[1]令和3年度契約状況調査票!$D:$AR,33,FALSE),IF(P27="分担契約","分担契約"&amp;CHAR(10)&amp;"契約総額 "&amp;TEXT(VLOOKUP(A27,[1]令和3年度契約状況調査票!$D:$AR,17,FALSE),"#,##0円")&amp;CHAR(10)&amp;VLOOKUP(A27,[1]令和3年度契約状況調査票!$D:$AR,33,FALSE),IF(P27="単価契約","単価契約"&amp;CHAR(10)&amp;"予定調達総額 "&amp;TEXT(VLOOKUP(A27,[1]令和3年度契約状況調査票!$D:$AR,17,FALSE),"#,##0円")&amp;CHAR(10)&amp;VLOOKUP(A27,[1]令和3年度契約状況調査票!$D:$AR,33,FALSE),VLOOKUP(A27,[1]令和3年度契約状況調査票!$D:$AR,33,FALSE))))))))</f>
        <v/>
      </c>
      <c r="P27" s="33" t="str">
        <f>IF(A27="","",VLOOKUP(A27,[1]令和3年度契約状況調査票!$D:$BY,54,FALSE))</f>
        <v/>
      </c>
      <c r="Q27" s="33" t="str">
        <f>IF(A27="","",IF(VLOOKUP(A27,[1]令和3年度契約状況調査票!$D:$AR,15,FALSE)="他官署で調達手続きを実施のため","×",IF(VLOOKUP(A27,[1]令和3年度契約状況調査票!$D:$AR,22,FALSE)="②同種の他の契約の予定価格を類推されるおそれがあるため公表しない","×","○")))</f>
        <v/>
      </c>
    </row>
    <row r="28" spans="1:17" s="34" customFormat="1" ht="60" customHeight="1" x14ac:dyDescent="0.15">
      <c r="A28" s="35" t="str">
        <f>IF(MAX([1]令和3年度契約状況調査票!D17:D257)&gt;=ROW()-5,ROW()-5,"")</f>
        <v/>
      </c>
      <c r="B28" s="36" t="str">
        <f>IF(A28="","",VLOOKUP(A28,[1]令和3年度契約状況調査票!$D:$AR,6,FALSE))</f>
        <v/>
      </c>
      <c r="C28" s="37" t="str">
        <f>IF(A28="","",VLOOKUP(A28,[1]令和3年度契約状況調査票!$D:$AR,7,FALSE))</f>
        <v/>
      </c>
      <c r="D28" s="38" t="str">
        <f>IF(A28="","",VLOOKUP(A28,[1]令和3年度契約状況調査票!$D:$AR,10,FALSE))</f>
        <v/>
      </c>
      <c r="E28" s="36" t="str">
        <f>IF(A28="","",VLOOKUP(A28,[1]令和3年度契約状況調査票!$D:$AR,11,FALSE))</f>
        <v/>
      </c>
      <c r="F28" s="39" t="str">
        <f>IF(A28="","",VLOOKUP(A28,[1]令和3年度契約状況調査票!$D:$AR,12,FALSE))</f>
        <v/>
      </c>
      <c r="G28" s="40" t="str">
        <f>IF(A28="","",VLOOKUP(A28,[1]令和3年度契約状況調査票!$D:$AR,32,FALSE))</f>
        <v/>
      </c>
      <c r="H28" s="41" t="str">
        <f>IF(A28="","",IF(VLOOKUP(A28,[1]令和3年度契約状況調査票!$D:$AR,15,FALSE)="他官署で調達手続きを実施のため","他官署で調達手続きを実施のため",IF(VLOOKUP(A28,[1]令和3年度契約状況調査票!$D:$AR,22,FALSE)="②同種の他の契約の予定価格を類推されるおそれがあるため公表しない","同種の他の契約の予定価格を類推されるおそれがあるため公表しない",IF(VLOOKUP(A28,[1]令和3年度契約状況調査票!$D:$AR,22,FALSE)="－","－",IF(VLOOKUP(A28,[1]令和3年度契約状況調査票!$D:$AR,8,FALSE)&lt;&gt;"",TEXT(VLOOKUP(A28,[1]令和3年度契約状況調査票!$D:$AR,15,FALSE),"#,##0円")&amp;CHAR(10)&amp;"(A)",VLOOKUP(A28,[1]令和3年度契約状況調査票!$D:$AR,15,FALSE))))))</f>
        <v/>
      </c>
      <c r="I28" s="41" t="str">
        <f>IF(A28="","",VLOOKUP(A28,[1]令和3年度契約状況調査票!$D:$AR,16,FALSE))</f>
        <v/>
      </c>
      <c r="J28" s="42" t="str">
        <f>IF(A28="","",IF(VLOOKUP(A28,[1]令和3年度契約状況調査票!$D:$AR,15,FALSE)="他官署で調達手続きを実施のため","－",IF(VLOOKUP(A28,[1]令和3年度契約状況調査票!$D:$AR,22,FALSE)="②同種の他の契約の予定価格を類推されるおそれがあるため公表しない","－",IF(VLOOKUP(A28,[1]令和3年度契約状況調査票!$D:$AR,22,FALSE)="－","－",IF(VLOOKUP(A28,[1]令和3年度契約状況調査票!$D:$AR,8,FALSE)&lt;&gt;"",TEXT(VLOOKUP(A28,[1]令和3年度契約状況調査票!$D:$AR,18,FALSE),"#.0%")&amp;CHAR(10)&amp;"(B/A×100)",VLOOKUP(A28,[1]令和3年度契約状況調査票!$D:$AR,18,FALSE))))))</f>
        <v/>
      </c>
      <c r="K28" s="43" t="s">
        <v>16</v>
      </c>
      <c r="L28" s="42" t="str">
        <f>IF(A28="","",IF(VLOOKUP(A28,[1]令和3年度契約状況調査票!$D:$AR,28,FALSE)="①公益社団法人","公社",IF(VLOOKUP(A28,[1]令和3年度契約状況調査票!$D:$AR,28,FALSE)="②公益財団法人","公財","")))</f>
        <v/>
      </c>
      <c r="M28" s="42" t="str">
        <f>IF(A28="","",VLOOKUP(A28,[1]令和3年度契約状況調査票!$D:$AR,29,FALSE))</f>
        <v/>
      </c>
      <c r="N28" s="44" t="str">
        <f>IF(A28="","",IF(VLOOKUP(A28,[1]令和3年度契約状況調査票!$D:$AR,29,FALSE)="国所管",VLOOKUP(A28,[1]令和3年度契約状況調査票!$D:$AR,23,FALSE),""))</f>
        <v/>
      </c>
      <c r="O28" s="45" t="str">
        <f>IF(A28="","",IF(AND(Q28="○",P28="分担契約/単価契約"),"単価契約"&amp;CHAR(10)&amp;"予定調達総額 "&amp;TEXT(VLOOKUP(A28,[1]令和3年度契約状況調査票!$D:$AR,17,FALSE),"#,##0円")&amp;"(B)"&amp;CHAR(10)&amp;"分担契約"&amp;CHAR(10)&amp;VLOOKUP(A28,[1]令和3年度契約状況調査票!$D:$AR,33,FALSE),IF(AND(Q28="○",P28="分担契約"),"分担契約"&amp;CHAR(10)&amp;"契約総額 "&amp;TEXT(VLOOKUP(A28,[1]令和3年度契約状況調査票!$D:$AR,17,FALSE),"#,##0円")&amp;"(B)"&amp;CHAR(10)&amp;VLOOKUP(A28,[1]令和3年度契約状況調査票!$D:$AR,33,FALSE),(IF(P28="分担契約/単価契約","単価契約"&amp;CHAR(10)&amp;"予定調達総額 "&amp;TEXT(VLOOKUP(A28,[1]令和3年度契約状況調査票!$D:$AR,17,FALSE),"#,##0円")&amp;CHAR(10)&amp;"分担契約"&amp;CHAR(10)&amp;VLOOKUP(A28,[1]令和3年度契約状況調査票!$D:$AR,33,FALSE),IF(P28="分担契約","分担契約"&amp;CHAR(10)&amp;"契約総額 "&amp;TEXT(VLOOKUP(A28,[1]令和3年度契約状況調査票!$D:$AR,17,FALSE),"#,##0円")&amp;CHAR(10)&amp;VLOOKUP(A28,[1]令和3年度契約状況調査票!$D:$AR,33,FALSE),IF(P28="単価契約","単価契約"&amp;CHAR(10)&amp;"予定調達総額 "&amp;TEXT(VLOOKUP(A28,[1]令和3年度契約状況調査票!$D:$AR,17,FALSE),"#,##0円")&amp;CHAR(10)&amp;VLOOKUP(A28,[1]令和3年度契約状況調査票!$D:$AR,33,FALSE),VLOOKUP(A28,[1]令和3年度契約状況調査票!$D:$AR,33,FALSE))))))))</f>
        <v/>
      </c>
      <c r="P28" s="33" t="str">
        <f>IF(A28="","",VLOOKUP(A28,[1]令和3年度契約状況調査票!$D:$BY,54,FALSE))</f>
        <v/>
      </c>
      <c r="Q28" s="33" t="str">
        <f>IF(A28="","",IF(VLOOKUP(A28,[1]令和3年度契約状況調査票!$D:$AR,15,FALSE)="他官署で調達手続きを実施のため","×",IF(VLOOKUP(A28,[1]令和3年度契約状況調査票!$D:$AR,22,FALSE)="②同種の他の契約の予定価格を類推されるおそれがあるため公表しない","×","○")))</f>
        <v/>
      </c>
    </row>
    <row r="29" spans="1:17" s="34" customFormat="1" ht="60" customHeight="1" x14ac:dyDescent="0.15">
      <c r="A29" s="35" t="str">
        <f>IF(MAX([1]令和3年度契約状況調査票!D17:D258)&gt;=ROW()-5,ROW()-5,"")</f>
        <v/>
      </c>
      <c r="B29" s="36" t="str">
        <f>IF(A29="","",VLOOKUP(A29,[1]令和3年度契約状況調査票!$D:$AR,6,FALSE))</f>
        <v/>
      </c>
      <c r="C29" s="37" t="str">
        <f>IF(A29="","",VLOOKUP(A29,[1]令和3年度契約状況調査票!$D:$AR,7,FALSE))</f>
        <v/>
      </c>
      <c r="D29" s="38" t="str">
        <f>IF(A29="","",VLOOKUP(A29,[1]令和3年度契約状況調査票!$D:$AR,10,FALSE))</f>
        <v/>
      </c>
      <c r="E29" s="36" t="str">
        <f>IF(A29="","",VLOOKUP(A29,[1]令和3年度契約状況調査票!$D:$AR,11,FALSE))</f>
        <v/>
      </c>
      <c r="F29" s="39" t="str">
        <f>IF(A29="","",VLOOKUP(A29,[1]令和3年度契約状況調査票!$D:$AR,12,FALSE))</f>
        <v/>
      </c>
      <c r="G29" s="40" t="str">
        <f>IF(A29="","",VLOOKUP(A29,[1]令和3年度契約状況調査票!$D:$AR,32,FALSE))</f>
        <v/>
      </c>
      <c r="H29" s="41" t="str">
        <f>IF(A29="","",IF(VLOOKUP(A29,[1]令和3年度契約状況調査票!$D:$AR,15,FALSE)="他官署で調達手続きを実施のため","他官署で調達手続きを実施のため",IF(VLOOKUP(A29,[1]令和3年度契約状況調査票!$D:$AR,22,FALSE)="②同種の他の契約の予定価格を類推されるおそれがあるため公表しない","同種の他の契約の予定価格を類推されるおそれがあるため公表しない",IF(VLOOKUP(A29,[1]令和3年度契約状況調査票!$D:$AR,22,FALSE)="－","－",IF(VLOOKUP(A29,[1]令和3年度契約状況調査票!$D:$AR,8,FALSE)&lt;&gt;"",TEXT(VLOOKUP(A29,[1]令和3年度契約状況調査票!$D:$AR,15,FALSE),"#,##0円")&amp;CHAR(10)&amp;"(A)",VLOOKUP(A29,[1]令和3年度契約状況調査票!$D:$AR,15,FALSE))))))</f>
        <v/>
      </c>
      <c r="I29" s="41" t="str">
        <f>IF(A29="","",VLOOKUP(A29,[1]令和3年度契約状況調査票!$D:$AR,16,FALSE))</f>
        <v/>
      </c>
      <c r="J29" s="42" t="str">
        <f>IF(A29="","",IF(VLOOKUP(A29,[1]令和3年度契約状況調査票!$D:$AR,15,FALSE)="他官署で調達手続きを実施のため","－",IF(VLOOKUP(A29,[1]令和3年度契約状況調査票!$D:$AR,22,FALSE)="②同種の他の契約の予定価格を類推されるおそれがあるため公表しない","－",IF(VLOOKUP(A29,[1]令和3年度契約状況調査票!$D:$AR,22,FALSE)="－","－",IF(VLOOKUP(A29,[1]令和3年度契約状況調査票!$D:$AR,8,FALSE)&lt;&gt;"",TEXT(VLOOKUP(A29,[1]令和3年度契約状況調査票!$D:$AR,18,FALSE),"#.0%")&amp;CHAR(10)&amp;"(B/A×100)",VLOOKUP(A29,[1]令和3年度契約状況調査票!$D:$AR,18,FALSE))))))</f>
        <v/>
      </c>
      <c r="K29" s="43" t="s">
        <v>16</v>
      </c>
      <c r="L29" s="42" t="str">
        <f>IF(A29="","",IF(VLOOKUP(A29,[1]令和3年度契約状況調査票!$D:$AR,28,FALSE)="①公益社団法人","公社",IF(VLOOKUP(A29,[1]令和3年度契約状況調査票!$D:$AR,28,FALSE)="②公益財団法人","公財","")))</f>
        <v/>
      </c>
      <c r="M29" s="42" t="str">
        <f>IF(A29="","",VLOOKUP(A29,[1]令和3年度契約状況調査票!$D:$AR,29,FALSE))</f>
        <v/>
      </c>
      <c r="N29" s="44" t="str">
        <f>IF(A29="","",IF(VLOOKUP(A29,[1]令和3年度契約状況調査票!$D:$AR,29,FALSE)="国所管",VLOOKUP(A29,[1]令和3年度契約状況調査票!$D:$AR,23,FALSE),""))</f>
        <v/>
      </c>
      <c r="O29" s="45" t="str">
        <f>IF(A29="","",IF(AND(Q29="○",P29="分担契約/単価契約"),"単価契約"&amp;CHAR(10)&amp;"予定調達総額 "&amp;TEXT(VLOOKUP(A29,[1]令和3年度契約状況調査票!$D:$AR,17,FALSE),"#,##0円")&amp;"(B)"&amp;CHAR(10)&amp;"分担契約"&amp;CHAR(10)&amp;VLOOKUP(A29,[1]令和3年度契約状況調査票!$D:$AR,33,FALSE),IF(AND(Q29="○",P29="分担契約"),"分担契約"&amp;CHAR(10)&amp;"契約総額 "&amp;TEXT(VLOOKUP(A29,[1]令和3年度契約状況調査票!$D:$AR,17,FALSE),"#,##0円")&amp;"(B)"&amp;CHAR(10)&amp;VLOOKUP(A29,[1]令和3年度契約状況調査票!$D:$AR,33,FALSE),(IF(P29="分担契約/単価契約","単価契約"&amp;CHAR(10)&amp;"予定調達総額 "&amp;TEXT(VLOOKUP(A29,[1]令和3年度契約状況調査票!$D:$AR,17,FALSE),"#,##0円")&amp;CHAR(10)&amp;"分担契約"&amp;CHAR(10)&amp;VLOOKUP(A29,[1]令和3年度契約状況調査票!$D:$AR,33,FALSE),IF(P29="分担契約","分担契約"&amp;CHAR(10)&amp;"契約総額 "&amp;TEXT(VLOOKUP(A29,[1]令和3年度契約状況調査票!$D:$AR,17,FALSE),"#,##0円")&amp;CHAR(10)&amp;VLOOKUP(A29,[1]令和3年度契約状況調査票!$D:$AR,33,FALSE),IF(P29="単価契約","単価契約"&amp;CHAR(10)&amp;"予定調達総額 "&amp;TEXT(VLOOKUP(A29,[1]令和3年度契約状況調査票!$D:$AR,17,FALSE),"#,##0円")&amp;CHAR(10)&amp;VLOOKUP(A29,[1]令和3年度契約状況調査票!$D:$AR,33,FALSE),VLOOKUP(A29,[1]令和3年度契約状況調査票!$D:$AR,33,FALSE))))))))</f>
        <v/>
      </c>
      <c r="P29" s="33" t="str">
        <f>IF(A29="","",VLOOKUP(A29,[1]令和3年度契約状況調査票!$D:$BY,54,FALSE))</f>
        <v/>
      </c>
      <c r="Q29" s="33" t="str">
        <f>IF(A29="","",IF(VLOOKUP(A29,[1]令和3年度契約状況調査票!$D:$AR,15,FALSE)="他官署で調達手続きを実施のため","×",IF(VLOOKUP(A29,[1]令和3年度契約状況調査票!$D:$AR,22,FALSE)="②同種の他の契約の予定価格を類推されるおそれがあるため公表しない","×","○")))</f>
        <v/>
      </c>
    </row>
    <row r="30" spans="1:17" s="34" customFormat="1" ht="67.5" customHeight="1" x14ac:dyDescent="0.15">
      <c r="A30" s="35" t="str">
        <f>IF(MAX([1]令和3年度契約状況調査票!D17:D259)&gt;=ROW()-5,ROW()-5,"")</f>
        <v/>
      </c>
      <c r="B30" s="36" t="str">
        <f>IF(A30="","",VLOOKUP(A30,[1]令和3年度契約状況調査票!$D:$AR,6,FALSE))</f>
        <v/>
      </c>
      <c r="C30" s="37" t="str">
        <f>IF(A30="","",VLOOKUP(A30,[1]令和3年度契約状況調査票!$D:$AR,7,FALSE))</f>
        <v/>
      </c>
      <c r="D30" s="38" t="str">
        <f>IF(A30="","",VLOOKUP(A30,[1]令和3年度契約状況調査票!$D:$AR,10,FALSE))</f>
        <v/>
      </c>
      <c r="E30" s="36" t="str">
        <f>IF(A30="","",VLOOKUP(A30,[1]令和3年度契約状況調査票!$D:$AR,11,FALSE))</f>
        <v/>
      </c>
      <c r="F30" s="39" t="str">
        <f>IF(A30="","",VLOOKUP(A30,[1]令和3年度契約状況調査票!$D:$AR,12,FALSE))</f>
        <v/>
      </c>
      <c r="G30" s="40" t="str">
        <f>IF(A30="","",VLOOKUP(A30,[1]令和3年度契約状況調査票!$D:$AR,32,FALSE))</f>
        <v/>
      </c>
      <c r="H30" s="41" t="str">
        <f>IF(A30="","",IF(VLOOKUP(A30,[1]令和3年度契約状況調査票!$D:$AR,15,FALSE)="他官署で調達手続きを実施のため","他官署で調達手続きを実施のため",IF(VLOOKUP(A30,[1]令和3年度契約状況調査票!$D:$AR,22,FALSE)="②同種の他の契約の予定価格を類推されるおそれがあるため公表しない","同種の他の契約の予定価格を類推されるおそれがあるため公表しない",IF(VLOOKUP(A30,[1]令和3年度契約状況調査票!$D:$AR,22,FALSE)="－","－",IF(VLOOKUP(A30,[1]令和3年度契約状況調査票!$D:$AR,8,FALSE)&lt;&gt;"",TEXT(VLOOKUP(A30,[1]令和3年度契約状況調査票!$D:$AR,15,FALSE),"#,##0円")&amp;CHAR(10)&amp;"(A)",VLOOKUP(A30,[1]令和3年度契約状況調査票!$D:$AR,15,FALSE))))))</f>
        <v/>
      </c>
      <c r="I30" s="41" t="str">
        <f>IF(A30="","",VLOOKUP(A30,[1]令和3年度契約状況調査票!$D:$AR,16,FALSE))</f>
        <v/>
      </c>
      <c r="J30" s="42" t="str">
        <f>IF(A30="","",IF(VLOOKUP(A30,[1]令和3年度契約状況調査票!$D:$AR,15,FALSE)="他官署で調達手続きを実施のため","－",IF(VLOOKUP(A30,[1]令和3年度契約状況調査票!$D:$AR,22,FALSE)="②同種の他の契約の予定価格を類推されるおそれがあるため公表しない","－",IF(VLOOKUP(A30,[1]令和3年度契約状況調査票!$D:$AR,22,FALSE)="－","－",IF(VLOOKUP(A30,[1]令和3年度契約状況調査票!$D:$AR,8,FALSE)&lt;&gt;"",TEXT(VLOOKUP(A30,[1]令和3年度契約状況調査票!$D:$AR,18,FALSE),"#.0%")&amp;CHAR(10)&amp;"(B/A×100)",VLOOKUP(A30,[1]令和3年度契約状況調査票!$D:$AR,18,FALSE))))))</f>
        <v/>
      </c>
      <c r="K30" s="43" t="s">
        <v>16</v>
      </c>
      <c r="L30" s="42" t="str">
        <f>IF(A30="","",IF(VLOOKUP(A30,[1]令和3年度契約状況調査票!$D:$AR,28,FALSE)="①公益社団法人","公社",IF(VLOOKUP(A30,[1]令和3年度契約状況調査票!$D:$AR,28,FALSE)="②公益財団法人","公財","")))</f>
        <v/>
      </c>
      <c r="M30" s="42" t="str">
        <f>IF(A30="","",VLOOKUP(A30,[1]令和3年度契約状況調査票!$D:$AR,29,FALSE))</f>
        <v/>
      </c>
      <c r="N30" s="44" t="str">
        <f>IF(A30="","",IF(VLOOKUP(A30,[1]令和3年度契約状況調査票!$D:$AR,29,FALSE)="国所管",VLOOKUP(A30,[1]令和3年度契約状況調査票!$D:$AR,23,FALSE),""))</f>
        <v/>
      </c>
      <c r="O30" s="45" t="str">
        <f>IF(A30="","",IF(AND(Q30="○",P30="分担契約/単価契約"),"単価契約"&amp;CHAR(10)&amp;"予定調達総額 "&amp;TEXT(VLOOKUP(A30,[1]令和3年度契約状況調査票!$D:$AR,17,FALSE),"#,##0円")&amp;"(B)"&amp;CHAR(10)&amp;"分担契約"&amp;CHAR(10)&amp;VLOOKUP(A30,[1]令和3年度契約状況調査票!$D:$AR,33,FALSE),IF(AND(Q30="○",P30="分担契約"),"分担契約"&amp;CHAR(10)&amp;"契約総額 "&amp;TEXT(VLOOKUP(A30,[1]令和3年度契約状況調査票!$D:$AR,17,FALSE),"#,##0円")&amp;"(B)"&amp;CHAR(10)&amp;VLOOKUP(A30,[1]令和3年度契約状況調査票!$D:$AR,33,FALSE),(IF(P30="分担契約/単価契約","単価契約"&amp;CHAR(10)&amp;"予定調達総額 "&amp;TEXT(VLOOKUP(A30,[1]令和3年度契約状況調査票!$D:$AR,17,FALSE),"#,##0円")&amp;CHAR(10)&amp;"分担契約"&amp;CHAR(10)&amp;VLOOKUP(A30,[1]令和3年度契約状況調査票!$D:$AR,33,FALSE),IF(P30="分担契約","分担契約"&amp;CHAR(10)&amp;"契約総額 "&amp;TEXT(VLOOKUP(A30,[1]令和3年度契約状況調査票!$D:$AR,17,FALSE),"#,##0円")&amp;CHAR(10)&amp;VLOOKUP(A30,[1]令和3年度契約状況調査票!$D:$AR,33,FALSE),IF(P30="単価契約","単価契約"&amp;CHAR(10)&amp;"予定調達総額 "&amp;TEXT(VLOOKUP(A30,[1]令和3年度契約状況調査票!$D:$AR,17,FALSE),"#,##0円")&amp;CHAR(10)&amp;VLOOKUP(A30,[1]令和3年度契約状況調査票!$D:$AR,33,FALSE),VLOOKUP(A30,[1]令和3年度契約状況調査票!$D:$AR,33,FALSE))))))))</f>
        <v/>
      </c>
      <c r="P30" s="33" t="str">
        <f>IF(A30="","",VLOOKUP(A30,[1]令和3年度契約状況調査票!$D:$BY,54,FALSE))</f>
        <v/>
      </c>
      <c r="Q30" s="33" t="str">
        <f>IF(A30="","",IF(VLOOKUP(A30,[1]令和3年度契約状況調査票!$D:$AR,15,FALSE)="他官署で調達手続きを実施のため","×",IF(VLOOKUP(A30,[1]令和3年度契約状況調査票!$D:$AR,22,FALSE)="②同種の他の契約の予定価格を類推されるおそれがあるため公表しない","×","○")))</f>
        <v/>
      </c>
    </row>
    <row r="31" spans="1:17" s="34" customFormat="1" ht="60" customHeight="1" x14ac:dyDescent="0.15">
      <c r="A31" s="35" t="str">
        <f>IF(MAX([1]令和3年度契約状況調査票!D17:D260)&gt;=ROW()-5,ROW()-5,"")</f>
        <v/>
      </c>
      <c r="B31" s="36" t="str">
        <f>IF(A31="","",VLOOKUP(A31,[1]令和3年度契約状況調査票!$D:$AR,6,FALSE))</f>
        <v/>
      </c>
      <c r="C31" s="37" t="str">
        <f>IF(A31="","",VLOOKUP(A31,[1]令和3年度契約状況調査票!$D:$AR,7,FALSE))</f>
        <v/>
      </c>
      <c r="D31" s="38" t="str">
        <f>IF(A31="","",VLOOKUP(A31,[1]令和3年度契約状況調査票!$D:$AR,10,FALSE))</f>
        <v/>
      </c>
      <c r="E31" s="36" t="str">
        <f>IF(A31="","",VLOOKUP(A31,[1]令和3年度契約状況調査票!$D:$AR,11,FALSE))</f>
        <v/>
      </c>
      <c r="F31" s="39" t="str">
        <f>IF(A31="","",VLOOKUP(A31,[1]令和3年度契約状況調査票!$D:$AR,12,FALSE))</f>
        <v/>
      </c>
      <c r="G31" s="40" t="str">
        <f>IF(A31="","",VLOOKUP(A31,[1]令和3年度契約状況調査票!$D:$AR,32,FALSE))</f>
        <v/>
      </c>
      <c r="H31" s="41" t="str">
        <f>IF(A31="","",IF(VLOOKUP(A31,[1]令和3年度契約状況調査票!$D:$AR,15,FALSE)="他官署で調達手続きを実施のため","他官署で調達手続きを実施のため",IF(VLOOKUP(A31,[1]令和3年度契約状況調査票!$D:$AR,22,FALSE)="②同種の他の契約の予定価格を類推されるおそれがあるため公表しない","同種の他の契約の予定価格を類推されるおそれがあるため公表しない",IF(VLOOKUP(A31,[1]令和3年度契約状況調査票!$D:$AR,22,FALSE)="－","－",IF(VLOOKUP(A31,[1]令和3年度契約状況調査票!$D:$AR,8,FALSE)&lt;&gt;"",TEXT(VLOOKUP(A31,[1]令和3年度契約状況調査票!$D:$AR,15,FALSE),"#,##0円")&amp;CHAR(10)&amp;"(A)",VLOOKUP(A31,[1]令和3年度契約状況調査票!$D:$AR,15,FALSE))))))</f>
        <v/>
      </c>
      <c r="I31" s="41" t="str">
        <f>IF(A31="","",VLOOKUP(A31,[1]令和3年度契約状況調査票!$D:$AR,16,FALSE))</f>
        <v/>
      </c>
      <c r="J31" s="42" t="str">
        <f>IF(A31="","",IF(VLOOKUP(A31,[1]令和3年度契約状況調査票!$D:$AR,15,FALSE)="他官署で調達手続きを実施のため","－",IF(VLOOKUP(A31,[1]令和3年度契約状況調査票!$D:$AR,22,FALSE)="②同種の他の契約の予定価格を類推されるおそれがあるため公表しない","－",IF(VLOOKUP(A31,[1]令和3年度契約状況調査票!$D:$AR,22,FALSE)="－","－",IF(VLOOKUP(A31,[1]令和3年度契約状況調査票!$D:$AR,8,FALSE)&lt;&gt;"",TEXT(VLOOKUP(A31,[1]令和3年度契約状況調査票!$D:$AR,18,FALSE),"#.0%")&amp;CHAR(10)&amp;"(B/A×100)",VLOOKUP(A31,[1]令和3年度契約状況調査票!$D:$AR,18,FALSE))))))</f>
        <v/>
      </c>
      <c r="K31" s="43" t="s">
        <v>16</v>
      </c>
      <c r="L31" s="42" t="str">
        <f>IF(A31="","",IF(VLOOKUP(A31,[1]令和3年度契約状況調査票!$D:$AR,28,FALSE)="①公益社団法人","公社",IF(VLOOKUP(A31,[1]令和3年度契約状況調査票!$D:$AR,28,FALSE)="②公益財団法人","公財","")))</f>
        <v/>
      </c>
      <c r="M31" s="42" t="str">
        <f>IF(A31="","",VLOOKUP(A31,[1]令和3年度契約状況調査票!$D:$AR,29,FALSE))</f>
        <v/>
      </c>
      <c r="N31" s="44" t="str">
        <f>IF(A31="","",IF(VLOOKUP(A31,[1]令和3年度契約状況調査票!$D:$AR,29,FALSE)="国所管",VLOOKUP(A31,[1]令和3年度契約状況調査票!$D:$AR,23,FALSE),""))</f>
        <v/>
      </c>
      <c r="O31" s="45" t="str">
        <f>IF(A31="","",IF(AND(Q31="○",P31="分担契約/単価契約"),"単価契約"&amp;CHAR(10)&amp;"予定調達総額 "&amp;TEXT(VLOOKUP(A31,[1]令和3年度契約状況調査票!$D:$AR,17,FALSE),"#,##0円")&amp;"(B)"&amp;CHAR(10)&amp;"分担契約"&amp;CHAR(10)&amp;VLOOKUP(A31,[1]令和3年度契約状況調査票!$D:$AR,33,FALSE),IF(AND(Q31="○",P31="分担契約"),"分担契約"&amp;CHAR(10)&amp;"契約総額 "&amp;TEXT(VLOOKUP(A31,[1]令和3年度契約状況調査票!$D:$AR,17,FALSE),"#,##0円")&amp;"(B)"&amp;CHAR(10)&amp;VLOOKUP(A31,[1]令和3年度契約状況調査票!$D:$AR,33,FALSE),(IF(P31="分担契約/単価契約","単価契約"&amp;CHAR(10)&amp;"予定調達総額 "&amp;TEXT(VLOOKUP(A31,[1]令和3年度契約状況調査票!$D:$AR,17,FALSE),"#,##0円")&amp;CHAR(10)&amp;"分担契約"&amp;CHAR(10)&amp;VLOOKUP(A31,[1]令和3年度契約状況調査票!$D:$AR,33,FALSE),IF(P31="分担契約","分担契約"&amp;CHAR(10)&amp;"契約総額 "&amp;TEXT(VLOOKUP(A31,[1]令和3年度契約状況調査票!$D:$AR,17,FALSE),"#,##0円")&amp;CHAR(10)&amp;VLOOKUP(A31,[1]令和3年度契約状況調査票!$D:$AR,33,FALSE),IF(P31="単価契約","単価契約"&amp;CHAR(10)&amp;"予定調達総額 "&amp;TEXT(VLOOKUP(A31,[1]令和3年度契約状況調査票!$D:$AR,17,FALSE),"#,##0円")&amp;CHAR(10)&amp;VLOOKUP(A31,[1]令和3年度契約状況調査票!$D:$AR,33,FALSE),VLOOKUP(A31,[1]令和3年度契約状況調査票!$D:$AR,33,FALSE))))))))</f>
        <v/>
      </c>
      <c r="P31" s="33" t="str">
        <f>IF(A31="","",VLOOKUP(A31,[1]令和3年度契約状況調査票!$D:$BY,54,FALSE))</f>
        <v/>
      </c>
      <c r="Q31" s="33" t="str">
        <f>IF(A31="","",IF(VLOOKUP(A31,[1]令和3年度契約状況調査票!$D:$AR,15,FALSE)="他官署で調達手続きを実施のため","×",IF(VLOOKUP(A31,[1]令和3年度契約状況調査票!$D:$AR,22,FALSE)="②同種の他の契約の予定価格を類推されるおそれがあるため公表しない","×","○")))</f>
        <v/>
      </c>
    </row>
    <row r="32" spans="1:17" s="34" customFormat="1" ht="60" customHeight="1" x14ac:dyDescent="0.15">
      <c r="A32" s="35" t="str">
        <f>IF(MAX([1]令和3年度契約状況調査票!D18:D261)&gt;=ROW()-5,ROW()-5,"")</f>
        <v/>
      </c>
      <c r="B32" s="36" t="str">
        <f>IF(A32="","",VLOOKUP(A32,[1]令和3年度契約状況調査票!$D:$AR,6,FALSE))</f>
        <v/>
      </c>
      <c r="C32" s="37" t="str">
        <f>IF(A32="","",VLOOKUP(A32,[1]令和3年度契約状況調査票!$D:$AR,7,FALSE))</f>
        <v/>
      </c>
      <c r="D32" s="38" t="str">
        <f>IF(A32="","",VLOOKUP(A32,[1]令和3年度契約状況調査票!$D:$AR,10,FALSE))</f>
        <v/>
      </c>
      <c r="E32" s="36" t="str">
        <f>IF(A32="","",VLOOKUP(A32,[1]令和3年度契約状況調査票!$D:$AR,11,FALSE))</f>
        <v/>
      </c>
      <c r="F32" s="39" t="str">
        <f>IF(A32="","",VLOOKUP(A32,[1]令和3年度契約状況調査票!$D:$AR,12,FALSE))</f>
        <v/>
      </c>
      <c r="G32" s="40" t="str">
        <f>IF(A32="","",VLOOKUP(A32,[1]令和3年度契約状況調査票!$D:$AR,32,FALSE))</f>
        <v/>
      </c>
      <c r="H32" s="41" t="str">
        <f>IF(A32="","",IF(VLOOKUP(A32,[1]令和3年度契約状況調査票!$D:$AR,15,FALSE)="他官署で調達手続きを実施のため","他官署で調達手続きを実施のため",IF(VLOOKUP(A32,[1]令和3年度契約状況調査票!$D:$AR,22,FALSE)="②同種の他の契約の予定価格を類推されるおそれがあるため公表しない","同種の他の契約の予定価格を類推されるおそれがあるため公表しない",IF(VLOOKUP(A32,[1]令和3年度契約状況調査票!$D:$AR,22,FALSE)="－","－",IF(VLOOKUP(A32,[1]令和3年度契約状況調査票!$D:$AR,8,FALSE)&lt;&gt;"",TEXT(VLOOKUP(A32,[1]令和3年度契約状況調査票!$D:$AR,15,FALSE),"#,##0円")&amp;CHAR(10)&amp;"(A)",VLOOKUP(A32,[1]令和3年度契約状況調査票!$D:$AR,15,FALSE))))))</f>
        <v/>
      </c>
      <c r="I32" s="41" t="str">
        <f>IF(A32="","",VLOOKUP(A32,[1]令和3年度契約状況調査票!$D:$AR,16,FALSE))</f>
        <v/>
      </c>
      <c r="J32" s="42" t="str">
        <f>IF(A32="","",IF(VLOOKUP(A32,[1]令和3年度契約状況調査票!$D:$AR,15,FALSE)="他官署で調達手続きを実施のため","－",IF(VLOOKUP(A32,[1]令和3年度契約状況調査票!$D:$AR,22,FALSE)="②同種の他の契約の予定価格を類推されるおそれがあるため公表しない","－",IF(VLOOKUP(A32,[1]令和3年度契約状況調査票!$D:$AR,22,FALSE)="－","－",IF(VLOOKUP(A32,[1]令和3年度契約状況調査票!$D:$AR,8,FALSE)&lt;&gt;"",TEXT(VLOOKUP(A32,[1]令和3年度契約状況調査票!$D:$AR,18,FALSE),"#.0%")&amp;CHAR(10)&amp;"(B/A×100)",VLOOKUP(A32,[1]令和3年度契約状況調査票!$D:$AR,18,FALSE))))))</f>
        <v/>
      </c>
      <c r="K32" s="43" t="s">
        <v>16</v>
      </c>
      <c r="L32" s="42" t="str">
        <f>IF(A32="","",IF(VLOOKUP(A32,[1]令和3年度契約状況調査票!$D:$AR,28,FALSE)="①公益社団法人","公社",IF(VLOOKUP(A32,[1]令和3年度契約状況調査票!$D:$AR,28,FALSE)="②公益財団法人","公財","")))</f>
        <v/>
      </c>
      <c r="M32" s="42" t="str">
        <f>IF(A32="","",VLOOKUP(A32,[1]令和3年度契約状況調査票!$D:$AR,29,FALSE))</f>
        <v/>
      </c>
      <c r="N32" s="44" t="str">
        <f>IF(A32="","",IF(VLOOKUP(A32,[1]令和3年度契約状況調査票!$D:$AR,29,FALSE)="国所管",VLOOKUP(A32,[1]令和3年度契約状況調査票!$D:$AR,23,FALSE),""))</f>
        <v/>
      </c>
      <c r="O32" s="45" t="str">
        <f>IF(A32="","",IF(AND(Q32="○",P32="分担契約/単価契約"),"単価契約"&amp;CHAR(10)&amp;"予定調達総額 "&amp;TEXT(VLOOKUP(A32,[1]令和3年度契約状況調査票!$D:$AR,17,FALSE),"#,##0円")&amp;"(B)"&amp;CHAR(10)&amp;"分担契約"&amp;CHAR(10)&amp;VLOOKUP(A32,[1]令和3年度契約状況調査票!$D:$AR,33,FALSE),IF(AND(Q32="○",P32="分担契約"),"分担契約"&amp;CHAR(10)&amp;"契約総額 "&amp;TEXT(VLOOKUP(A32,[1]令和3年度契約状況調査票!$D:$AR,17,FALSE),"#,##0円")&amp;"(B)"&amp;CHAR(10)&amp;VLOOKUP(A32,[1]令和3年度契約状況調査票!$D:$AR,33,FALSE),(IF(P32="分担契約/単価契約","単価契約"&amp;CHAR(10)&amp;"予定調達総額 "&amp;TEXT(VLOOKUP(A32,[1]令和3年度契約状況調査票!$D:$AR,17,FALSE),"#,##0円")&amp;CHAR(10)&amp;"分担契約"&amp;CHAR(10)&amp;VLOOKUP(A32,[1]令和3年度契約状況調査票!$D:$AR,33,FALSE),IF(P32="分担契約","分担契約"&amp;CHAR(10)&amp;"契約総額 "&amp;TEXT(VLOOKUP(A32,[1]令和3年度契約状況調査票!$D:$AR,17,FALSE),"#,##0円")&amp;CHAR(10)&amp;VLOOKUP(A32,[1]令和3年度契約状況調査票!$D:$AR,33,FALSE),IF(P32="単価契約","単価契約"&amp;CHAR(10)&amp;"予定調達総額 "&amp;TEXT(VLOOKUP(A32,[1]令和3年度契約状況調査票!$D:$AR,17,FALSE),"#,##0円")&amp;CHAR(10)&amp;VLOOKUP(A32,[1]令和3年度契約状況調査票!$D:$AR,33,FALSE),VLOOKUP(A32,[1]令和3年度契約状況調査票!$D:$AR,33,FALSE))))))))</f>
        <v/>
      </c>
      <c r="P32" s="33" t="str">
        <f>IF(A32="","",VLOOKUP(A32,[1]令和3年度契約状況調査票!$D:$BY,54,FALSE))</f>
        <v/>
      </c>
      <c r="Q32" s="33" t="str">
        <f>IF(A32="","",IF(VLOOKUP(A32,[1]令和3年度契約状況調査票!$D:$AR,15,FALSE)="他官署で調達手続きを実施のため","×",IF(VLOOKUP(A32,[1]令和3年度契約状況調査票!$D:$AR,22,FALSE)="②同種の他の契約の予定価格を類推されるおそれがあるため公表しない","×","○")))</f>
        <v/>
      </c>
    </row>
    <row r="33" spans="1:17" s="34" customFormat="1" ht="60" customHeight="1" x14ac:dyDescent="0.15">
      <c r="A33" s="35" t="str">
        <f>IF(MAX([1]令和3年度契約状況調査票!D18:D262)&gt;=ROW()-5,ROW()-5,"")</f>
        <v/>
      </c>
      <c r="B33" s="36" t="str">
        <f>IF(A33="","",VLOOKUP(A33,[1]令和3年度契約状況調査票!$D:$AR,6,FALSE))</f>
        <v/>
      </c>
      <c r="C33" s="37" t="str">
        <f>IF(A33="","",VLOOKUP(A33,[1]令和3年度契約状況調査票!$D:$AR,7,FALSE))</f>
        <v/>
      </c>
      <c r="D33" s="38" t="str">
        <f>IF(A33="","",VLOOKUP(A33,[1]令和3年度契約状況調査票!$D:$AR,10,FALSE))</f>
        <v/>
      </c>
      <c r="E33" s="36" t="str">
        <f>IF(A33="","",VLOOKUP(A33,[1]令和3年度契約状況調査票!$D:$AR,11,FALSE))</f>
        <v/>
      </c>
      <c r="F33" s="39" t="str">
        <f>IF(A33="","",VLOOKUP(A33,[1]令和3年度契約状況調査票!$D:$AR,12,FALSE))</f>
        <v/>
      </c>
      <c r="G33" s="40" t="str">
        <f>IF(A33="","",VLOOKUP(A33,[1]令和3年度契約状況調査票!$D:$AR,32,FALSE))</f>
        <v/>
      </c>
      <c r="H33" s="41" t="str">
        <f>IF(A33="","",IF(VLOOKUP(A33,[1]令和3年度契約状況調査票!$D:$AR,15,FALSE)="他官署で調達手続きを実施のため","他官署で調達手続きを実施のため",IF(VLOOKUP(A33,[1]令和3年度契約状況調査票!$D:$AR,22,FALSE)="②同種の他の契約の予定価格を類推されるおそれがあるため公表しない","同種の他の契約の予定価格を類推されるおそれがあるため公表しない",IF(VLOOKUP(A33,[1]令和3年度契約状況調査票!$D:$AR,22,FALSE)="－","－",IF(VLOOKUP(A33,[1]令和3年度契約状況調査票!$D:$AR,8,FALSE)&lt;&gt;"",TEXT(VLOOKUP(A33,[1]令和3年度契約状況調査票!$D:$AR,15,FALSE),"#,##0円")&amp;CHAR(10)&amp;"(A)",VLOOKUP(A33,[1]令和3年度契約状況調査票!$D:$AR,15,FALSE))))))</f>
        <v/>
      </c>
      <c r="I33" s="41" t="str">
        <f>IF(A33="","",VLOOKUP(A33,[1]令和3年度契約状況調査票!$D:$AR,16,FALSE))</f>
        <v/>
      </c>
      <c r="J33" s="42" t="str">
        <f>IF(A33="","",IF(VLOOKUP(A33,[1]令和3年度契約状況調査票!$D:$AR,15,FALSE)="他官署で調達手続きを実施のため","－",IF(VLOOKUP(A33,[1]令和3年度契約状況調査票!$D:$AR,22,FALSE)="②同種の他の契約の予定価格を類推されるおそれがあるため公表しない","－",IF(VLOOKUP(A33,[1]令和3年度契約状況調査票!$D:$AR,22,FALSE)="－","－",IF(VLOOKUP(A33,[1]令和3年度契約状況調査票!$D:$AR,8,FALSE)&lt;&gt;"",TEXT(VLOOKUP(A33,[1]令和3年度契約状況調査票!$D:$AR,18,FALSE),"#.0%")&amp;CHAR(10)&amp;"(B/A×100)",VLOOKUP(A33,[1]令和3年度契約状況調査票!$D:$AR,18,FALSE))))))</f>
        <v/>
      </c>
      <c r="K33" s="43" t="s">
        <v>16</v>
      </c>
      <c r="L33" s="42" t="str">
        <f>IF(A33="","",IF(VLOOKUP(A33,[1]令和3年度契約状況調査票!$D:$AR,28,FALSE)="①公益社団法人","公社",IF(VLOOKUP(A33,[1]令和3年度契約状況調査票!$D:$AR,28,FALSE)="②公益財団法人","公財","")))</f>
        <v/>
      </c>
      <c r="M33" s="42" t="str">
        <f>IF(A33="","",VLOOKUP(A33,[1]令和3年度契約状況調査票!$D:$AR,29,FALSE))</f>
        <v/>
      </c>
      <c r="N33" s="44" t="str">
        <f>IF(A33="","",IF(VLOOKUP(A33,[1]令和3年度契約状況調査票!$D:$AR,29,FALSE)="国所管",VLOOKUP(A33,[1]令和3年度契約状況調査票!$D:$AR,23,FALSE),""))</f>
        <v/>
      </c>
      <c r="O33" s="45" t="str">
        <f>IF(A33="","",IF(AND(Q33="○",P33="分担契約/単価契約"),"単価契約"&amp;CHAR(10)&amp;"予定調達総額 "&amp;TEXT(VLOOKUP(A33,[1]令和3年度契約状況調査票!$D:$AR,17,FALSE),"#,##0円")&amp;"(B)"&amp;CHAR(10)&amp;"分担契約"&amp;CHAR(10)&amp;VLOOKUP(A33,[1]令和3年度契約状況調査票!$D:$AR,33,FALSE),IF(AND(Q33="○",P33="分担契約"),"分担契約"&amp;CHAR(10)&amp;"契約総額 "&amp;TEXT(VLOOKUP(A33,[1]令和3年度契約状況調査票!$D:$AR,17,FALSE),"#,##0円")&amp;"(B)"&amp;CHAR(10)&amp;VLOOKUP(A33,[1]令和3年度契約状況調査票!$D:$AR,33,FALSE),(IF(P33="分担契約/単価契約","単価契約"&amp;CHAR(10)&amp;"予定調達総額 "&amp;TEXT(VLOOKUP(A33,[1]令和3年度契約状況調査票!$D:$AR,17,FALSE),"#,##0円")&amp;CHAR(10)&amp;"分担契約"&amp;CHAR(10)&amp;VLOOKUP(A33,[1]令和3年度契約状況調査票!$D:$AR,33,FALSE),IF(P33="分担契約","分担契約"&amp;CHAR(10)&amp;"契約総額 "&amp;TEXT(VLOOKUP(A33,[1]令和3年度契約状況調査票!$D:$AR,17,FALSE),"#,##0円")&amp;CHAR(10)&amp;VLOOKUP(A33,[1]令和3年度契約状況調査票!$D:$AR,33,FALSE),IF(P33="単価契約","単価契約"&amp;CHAR(10)&amp;"予定調達総額 "&amp;TEXT(VLOOKUP(A33,[1]令和3年度契約状況調査票!$D:$AR,17,FALSE),"#,##0円")&amp;CHAR(10)&amp;VLOOKUP(A33,[1]令和3年度契約状況調査票!$D:$AR,33,FALSE),VLOOKUP(A33,[1]令和3年度契約状況調査票!$D:$AR,33,FALSE))))))))</f>
        <v/>
      </c>
      <c r="P33" s="33" t="str">
        <f>IF(A33="","",VLOOKUP(A33,[1]令和3年度契約状況調査票!$D:$BY,54,FALSE))</f>
        <v/>
      </c>
      <c r="Q33" s="33" t="str">
        <f>IF(A33="","",IF(VLOOKUP(A33,[1]令和3年度契約状況調査票!$D:$AR,15,FALSE)="他官署で調達手続きを実施のため","×",IF(VLOOKUP(A33,[1]令和3年度契約状況調査票!$D:$AR,22,FALSE)="②同種の他の契約の予定価格を類推されるおそれがあるため公表しない","×","○")))</f>
        <v/>
      </c>
    </row>
    <row r="34" spans="1:17" s="34" customFormat="1" ht="67.5" customHeight="1" x14ac:dyDescent="0.15">
      <c r="A34" s="35" t="str">
        <f>IF(MAX([1]令和3年度契約状況調査票!D18:D263)&gt;=ROW()-5,ROW()-5,"")</f>
        <v/>
      </c>
      <c r="B34" s="36" t="str">
        <f>IF(A34="","",VLOOKUP(A34,[1]令和3年度契約状況調査票!$D:$AR,6,FALSE))</f>
        <v/>
      </c>
      <c r="C34" s="37" t="str">
        <f>IF(A34="","",VLOOKUP(A34,[1]令和3年度契約状況調査票!$D:$AR,7,FALSE))</f>
        <v/>
      </c>
      <c r="D34" s="38" t="str">
        <f>IF(A34="","",VLOOKUP(A34,[1]令和3年度契約状況調査票!$D:$AR,10,FALSE))</f>
        <v/>
      </c>
      <c r="E34" s="36" t="str">
        <f>IF(A34="","",VLOOKUP(A34,[1]令和3年度契約状況調査票!$D:$AR,11,FALSE))</f>
        <v/>
      </c>
      <c r="F34" s="39" t="str">
        <f>IF(A34="","",VLOOKUP(A34,[1]令和3年度契約状況調査票!$D:$AR,12,FALSE))</f>
        <v/>
      </c>
      <c r="G34" s="40" t="str">
        <f>IF(A34="","",VLOOKUP(A34,[1]令和3年度契約状況調査票!$D:$AR,32,FALSE))</f>
        <v/>
      </c>
      <c r="H34" s="41" t="str">
        <f>IF(A34="","",IF(VLOOKUP(A34,[1]令和3年度契約状況調査票!$D:$AR,15,FALSE)="他官署で調達手続きを実施のため","他官署で調達手続きを実施のため",IF(VLOOKUP(A34,[1]令和3年度契約状況調査票!$D:$AR,22,FALSE)="②同種の他の契約の予定価格を類推されるおそれがあるため公表しない","同種の他の契約の予定価格を類推されるおそれがあるため公表しない",IF(VLOOKUP(A34,[1]令和3年度契約状況調査票!$D:$AR,22,FALSE)="－","－",IF(VLOOKUP(A34,[1]令和3年度契約状況調査票!$D:$AR,8,FALSE)&lt;&gt;"",TEXT(VLOOKUP(A34,[1]令和3年度契約状況調査票!$D:$AR,15,FALSE),"#,##0円")&amp;CHAR(10)&amp;"(A)",VLOOKUP(A34,[1]令和3年度契約状況調査票!$D:$AR,15,FALSE))))))</f>
        <v/>
      </c>
      <c r="I34" s="41" t="str">
        <f>IF(A34="","",VLOOKUP(A34,[1]令和3年度契約状況調査票!$D:$AR,16,FALSE))</f>
        <v/>
      </c>
      <c r="J34" s="42" t="str">
        <f>IF(A34="","",IF(VLOOKUP(A34,[1]令和3年度契約状況調査票!$D:$AR,15,FALSE)="他官署で調達手続きを実施のため","－",IF(VLOOKUP(A34,[1]令和3年度契約状況調査票!$D:$AR,22,FALSE)="②同種の他の契約の予定価格を類推されるおそれがあるため公表しない","－",IF(VLOOKUP(A34,[1]令和3年度契約状況調査票!$D:$AR,22,FALSE)="－","－",IF(VLOOKUP(A34,[1]令和3年度契約状況調査票!$D:$AR,8,FALSE)&lt;&gt;"",TEXT(VLOOKUP(A34,[1]令和3年度契約状況調査票!$D:$AR,18,FALSE),"#.0%")&amp;CHAR(10)&amp;"(B/A×100)",VLOOKUP(A34,[1]令和3年度契約状況調査票!$D:$AR,18,FALSE))))))</f>
        <v/>
      </c>
      <c r="K34" s="43" t="s">
        <v>16</v>
      </c>
      <c r="L34" s="42" t="str">
        <f>IF(A34="","",IF(VLOOKUP(A34,[1]令和3年度契約状況調査票!$D:$AR,28,FALSE)="①公益社団法人","公社",IF(VLOOKUP(A34,[1]令和3年度契約状況調査票!$D:$AR,28,FALSE)="②公益財団法人","公財","")))</f>
        <v/>
      </c>
      <c r="M34" s="42" t="str">
        <f>IF(A34="","",VLOOKUP(A34,[1]令和3年度契約状況調査票!$D:$AR,29,FALSE))</f>
        <v/>
      </c>
      <c r="N34" s="44" t="str">
        <f>IF(A34="","",IF(VLOOKUP(A34,[1]令和3年度契約状況調査票!$D:$AR,29,FALSE)="国所管",VLOOKUP(A34,[1]令和3年度契約状況調査票!$D:$AR,23,FALSE),""))</f>
        <v/>
      </c>
      <c r="O34" s="45" t="str">
        <f>IF(A34="","",IF(AND(Q34="○",P34="分担契約/単価契約"),"単価契約"&amp;CHAR(10)&amp;"予定調達総額 "&amp;TEXT(VLOOKUP(A34,[1]令和3年度契約状況調査票!$D:$AR,17,FALSE),"#,##0円")&amp;"(B)"&amp;CHAR(10)&amp;"分担契約"&amp;CHAR(10)&amp;VLOOKUP(A34,[1]令和3年度契約状況調査票!$D:$AR,33,FALSE),IF(AND(Q34="○",P34="分担契約"),"分担契約"&amp;CHAR(10)&amp;"契約総額 "&amp;TEXT(VLOOKUP(A34,[1]令和3年度契約状況調査票!$D:$AR,17,FALSE),"#,##0円")&amp;"(B)"&amp;CHAR(10)&amp;VLOOKUP(A34,[1]令和3年度契約状況調査票!$D:$AR,33,FALSE),(IF(P34="分担契約/単価契約","単価契約"&amp;CHAR(10)&amp;"予定調達総額 "&amp;TEXT(VLOOKUP(A34,[1]令和3年度契約状況調査票!$D:$AR,17,FALSE),"#,##0円")&amp;CHAR(10)&amp;"分担契約"&amp;CHAR(10)&amp;VLOOKUP(A34,[1]令和3年度契約状況調査票!$D:$AR,33,FALSE),IF(P34="分担契約","分担契約"&amp;CHAR(10)&amp;"契約総額 "&amp;TEXT(VLOOKUP(A34,[1]令和3年度契約状況調査票!$D:$AR,17,FALSE),"#,##0円")&amp;CHAR(10)&amp;VLOOKUP(A34,[1]令和3年度契約状況調査票!$D:$AR,33,FALSE),IF(P34="単価契約","単価契約"&amp;CHAR(10)&amp;"予定調達総額 "&amp;TEXT(VLOOKUP(A34,[1]令和3年度契約状況調査票!$D:$AR,17,FALSE),"#,##0円")&amp;CHAR(10)&amp;VLOOKUP(A34,[1]令和3年度契約状況調査票!$D:$AR,33,FALSE),VLOOKUP(A34,[1]令和3年度契約状況調査票!$D:$AR,33,FALSE))))))))</f>
        <v/>
      </c>
      <c r="P34" s="33" t="str">
        <f>IF(A34="","",VLOOKUP(A34,[1]令和3年度契約状況調査票!$D:$BY,54,FALSE))</f>
        <v/>
      </c>
      <c r="Q34" s="33" t="str">
        <f>IF(A34="","",IF(VLOOKUP(A34,[1]令和3年度契約状況調査票!$D:$AR,15,FALSE)="他官署で調達手続きを実施のため","×",IF(VLOOKUP(A34,[1]令和3年度契約状況調査票!$D:$AR,22,FALSE)="②同種の他の契約の予定価格を類推されるおそれがあるため公表しない","×","○")))</f>
        <v/>
      </c>
    </row>
    <row r="35" spans="1:17" s="34" customFormat="1" ht="67.5" customHeight="1" x14ac:dyDescent="0.15">
      <c r="A35" s="35" t="str">
        <f>IF(MAX([1]令和3年度契約状況調査票!D20:D264)&gt;=ROW()-5,ROW()-5,"")</f>
        <v/>
      </c>
      <c r="B35" s="36" t="str">
        <f>IF(A35="","",VLOOKUP(A35,[1]令和3年度契約状況調査票!$D:$AR,6,FALSE))</f>
        <v/>
      </c>
      <c r="C35" s="37" t="str">
        <f>IF(A35="","",VLOOKUP(A35,[1]令和3年度契約状況調査票!$D:$AR,7,FALSE))</f>
        <v/>
      </c>
      <c r="D35" s="38" t="str">
        <f>IF(A35="","",VLOOKUP(A35,[1]令和3年度契約状況調査票!$D:$AR,10,FALSE))</f>
        <v/>
      </c>
      <c r="E35" s="36" t="str">
        <f>IF(A35="","",VLOOKUP(A35,[1]令和3年度契約状況調査票!$D:$AR,11,FALSE))</f>
        <v/>
      </c>
      <c r="F35" s="39" t="str">
        <f>IF(A35="","",VLOOKUP(A35,[1]令和3年度契約状況調査票!$D:$AR,12,FALSE))</f>
        <v/>
      </c>
      <c r="G35" s="40" t="str">
        <f>IF(A35="","",VLOOKUP(A35,[1]令和3年度契約状況調査票!$D:$AR,32,FALSE))</f>
        <v/>
      </c>
      <c r="H35" s="41" t="str">
        <f>IF(A35="","",IF(VLOOKUP(A35,[1]令和3年度契約状況調査票!$D:$AR,15,FALSE)="他官署で調達手続きを実施のため","他官署で調達手続きを実施のため",IF(VLOOKUP(A35,[1]令和3年度契約状況調査票!$D:$AR,22,FALSE)="②同種の他の契約の予定価格を類推されるおそれがあるため公表しない","同種の他の契約の予定価格を類推されるおそれがあるため公表しない",IF(VLOOKUP(A35,[1]令和3年度契約状況調査票!$D:$AR,22,FALSE)="－","－",IF(VLOOKUP(A35,[1]令和3年度契約状況調査票!$D:$AR,8,FALSE)&lt;&gt;"",TEXT(VLOOKUP(A35,[1]令和3年度契約状況調査票!$D:$AR,15,FALSE),"#,##0円")&amp;CHAR(10)&amp;"(A)",VLOOKUP(A35,[1]令和3年度契約状況調査票!$D:$AR,15,FALSE))))))</f>
        <v/>
      </c>
      <c r="I35" s="41" t="str">
        <f>IF(A35="","",VLOOKUP(A35,[1]令和3年度契約状況調査票!$D:$AR,16,FALSE))</f>
        <v/>
      </c>
      <c r="J35" s="42" t="str">
        <f>IF(A35="","",IF(VLOOKUP(A35,[1]令和3年度契約状況調査票!$D:$AR,15,FALSE)="他官署で調達手続きを実施のため","－",IF(VLOOKUP(A35,[1]令和3年度契約状況調査票!$D:$AR,22,FALSE)="②同種の他の契約の予定価格を類推されるおそれがあるため公表しない","－",IF(VLOOKUP(A35,[1]令和3年度契約状況調査票!$D:$AR,22,FALSE)="－","－",IF(VLOOKUP(A35,[1]令和3年度契約状況調査票!$D:$AR,8,FALSE)&lt;&gt;"",TEXT(VLOOKUP(A35,[1]令和3年度契約状況調査票!$D:$AR,18,FALSE),"#.0%")&amp;CHAR(10)&amp;"(B/A×100)",VLOOKUP(A35,[1]令和3年度契約状況調査票!$D:$AR,18,FALSE))))))</f>
        <v/>
      </c>
      <c r="K35" s="43" t="s">
        <v>16</v>
      </c>
      <c r="L35" s="42" t="str">
        <f>IF(A35="","",IF(VLOOKUP(A35,[1]令和3年度契約状況調査票!$D:$AR,28,FALSE)="①公益社団法人","公社",IF(VLOOKUP(A35,[1]令和3年度契約状況調査票!$D:$AR,28,FALSE)="②公益財団法人","公財","")))</f>
        <v/>
      </c>
      <c r="M35" s="42" t="str">
        <f>IF(A35="","",VLOOKUP(A35,[1]令和3年度契約状況調査票!$D:$AR,29,FALSE))</f>
        <v/>
      </c>
      <c r="N35" s="44" t="str">
        <f>IF(A35="","",IF(VLOOKUP(A35,[1]令和3年度契約状況調査票!$D:$AR,29,FALSE)="国所管",VLOOKUP(A35,[1]令和3年度契約状況調査票!$D:$AR,23,FALSE),""))</f>
        <v/>
      </c>
      <c r="O35" s="45" t="str">
        <f>IF(A35="","",IF(AND(Q35="○",P35="分担契約/単価契約"),"単価契約"&amp;CHAR(10)&amp;"予定調達総額 "&amp;TEXT(VLOOKUP(A35,[1]令和3年度契約状況調査票!$D:$AR,17,FALSE),"#,##0円")&amp;"(B)"&amp;CHAR(10)&amp;"分担契約"&amp;CHAR(10)&amp;VLOOKUP(A35,[1]令和3年度契約状況調査票!$D:$AR,33,FALSE),IF(AND(Q35="○",P35="分担契約"),"分担契約"&amp;CHAR(10)&amp;"契約総額 "&amp;TEXT(VLOOKUP(A35,[1]令和3年度契約状況調査票!$D:$AR,17,FALSE),"#,##0円")&amp;"(B)"&amp;CHAR(10)&amp;VLOOKUP(A35,[1]令和3年度契約状況調査票!$D:$AR,33,FALSE),(IF(P35="分担契約/単価契約","単価契約"&amp;CHAR(10)&amp;"予定調達総額 "&amp;TEXT(VLOOKUP(A35,[1]令和3年度契約状況調査票!$D:$AR,17,FALSE),"#,##0円")&amp;CHAR(10)&amp;"分担契約"&amp;CHAR(10)&amp;VLOOKUP(A35,[1]令和3年度契約状況調査票!$D:$AR,33,FALSE),IF(P35="分担契約","分担契約"&amp;CHAR(10)&amp;"契約総額 "&amp;TEXT(VLOOKUP(A35,[1]令和3年度契約状況調査票!$D:$AR,17,FALSE),"#,##0円")&amp;CHAR(10)&amp;VLOOKUP(A35,[1]令和3年度契約状況調査票!$D:$AR,33,FALSE),IF(P35="単価契約","単価契約"&amp;CHAR(10)&amp;"予定調達総額 "&amp;TEXT(VLOOKUP(A35,[1]令和3年度契約状況調査票!$D:$AR,17,FALSE),"#,##0円")&amp;CHAR(10)&amp;VLOOKUP(A35,[1]令和3年度契約状況調査票!$D:$AR,33,FALSE),VLOOKUP(A35,[1]令和3年度契約状況調査票!$D:$AR,33,FALSE))))))))</f>
        <v/>
      </c>
      <c r="P35" s="33" t="str">
        <f>IF(A35="","",VLOOKUP(A35,[1]令和3年度契約状況調査票!$D:$BY,54,FALSE))</f>
        <v/>
      </c>
      <c r="Q35" s="33" t="str">
        <f>IF(A35="","",IF(VLOOKUP(A35,[1]令和3年度契約状況調査票!$D:$AR,15,FALSE)="他官署で調達手続きを実施のため","×",IF(VLOOKUP(A35,[1]令和3年度契約状況調査票!$D:$AR,22,FALSE)="②同種の他の契約の予定価格を類推されるおそれがあるため公表しない","×","○")))</f>
        <v/>
      </c>
    </row>
    <row r="36" spans="1:17" s="34" customFormat="1" ht="67.5" customHeight="1" x14ac:dyDescent="0.15">
      <c r="A36" s="35" t="str">
        <f>IF(MAX([1]令和3年度契約状況調査票!D20:D265)&gt;=ROW()-5,ROW()-5,"")</f>
        <v/>
      </c>
      <c r="B36" s="36" t="str">
        <f>IF(A36="","",VLOOKUP(A36,[1]令和3年度契約状況調査票!$D:$AR,6,FALSE))</f>
        <v/>
      </c>
      <c r="C36" s="37" t="str">
        <f>IF(A36="","",VLOOKUP(A36,[1]令和3年度契約状況調査票!$D:$AR,7,FALSE))</f>
        <v/>
      </c>
      <c r="D36" s="38" t="str">
        <f>IF(A36="","",VLOOKUP(A36,[1]令和3年度契約状況調査票!$D:$AR,10,FALSE))</f>
        <v/>
      </c>
      <c r="E36" s="36" t="str">
        <f>IF(A36="","",VLOOKUP(A36,[1]令和3年度契約状況調査票!$D:$AR,11,FALSE))</f>
        <v/>
      </c>
      <c r="F36" s="39" t="str">
        <f>IF(A36="","",VLOOKUP(A36,[1]令和3年度契約状況調査票!$D:$AR,12,FALSE))</f>
        <v/>
      </c>
      <c r="G36" s="40" t="str">
        <f>IF(A36="","",VLOOKUP(A36,[1]令和3年度契約状況調査票!$D:$AR,32,FALSE))</f>
        <v/>
      </c>
      <c r="H36" s="41" t="str">
        <f>IF(A36="","",IF(VLOOKUP(A36,[1]令和3年度契約状況調査票!$D:$AR,15,FALSE)="他官署で調達手続きを実施のため","他官署で調達手続きを実施のため",IF(VLOOKUP(A36,[1]令和3年度契約状況調査票!$D:$AR,22,FALSE)="②同種の他の契約の予定価格を類推されるおそれがあるため公表しない","同種の他の契約の予定価格を類推されるおそれがあるため公表しない",IF(VLOOKUP(A36,[1]令和3年度契約状況調査票!$D:$AR,22,FALSE)="－","－",IF(VLOOKUP(A36,[1]令和3年度契約状況調査票!$D:$AR,8,FALSE)&lt;&gt;"",TEXT(VLOOKUP(A36,[1]令和3年度契約状況調査票!$D:$AR,15,FALSE),"#,##0円")&amp;CHAR(10)&amp;"(A)",VLOOKUP(A36,[1]令和3年度契約状況調査票!$D:$AR,15,FALSE))))))</f>
        <v/>
      </c>
      <c r="I36" s="41" t="str">
        <f>IF(A36="","",VLOOKUP(A36,[1]令和3年度契約状況調査票!$D:$AR,16,FALSE))</f>
        <v/>
      </c>
      <c r="J36" s="42" t="str">
        <f>IF(A36="","",IF(VLOOKUP(A36,[1]令和3年度契約状況調査票!$D:$AR,15,FALSE)="他官署で調達手続きを実施のため","－",IF(VLOOKUP(A36,[1]令和3年度契約状況調査票!$D:$AR,22,FALSE)="②同種の他の契約の予定価格を類推されるおそれがあるため公表しない","－",IF(VLOOKUP(A36,[1]令和3年度契約状況調査票!$D:$AR,22,FALSE)="－","－",IF(VLOOKUP(A36,[1]令和3年度契約状況調査票!$D:$AR,8,FALSE)&lt;&gt;"",TEXT(VLOOKUP(A36,[1]令和3年度契約状況調査票!$D:$AR,18,FALSE),"#.0%")&amp;CHAR(10)&amp;"(B/A×100)",VLOOKUP(A36,[1]令和3年度契約状況調査票!$D:$AR,18,FALSE))))))</f>
        <v/>
      </c>
      <c r="K36" s="43" t="s">
        <v>16</v>
      </c>
      <c r="L36" s="42" t="str">
        <f>IF(A36="","",IF(VLOOKUP(A36,[1]令和3年度契約状況調査票!$D:$AR,28,FALSE)="①公益社団法人","公社",IF(VLOOKUP(A36,[1]令和3年度契約状況調査票!$D:$AR,28,FALSE)="②公益財団法人","公財","")))</f>
        <v/>
      </c>
      <c r="M36" s="42" t="str">
        <f>IF(A36="","",VLOOKUP(A36,[1]令和3年度契約状況調査票!$D:$AR,29,FALSE))</f>
        <v/>
      </c>
      <c r="N36" s="44" t="str">
        <f>IF(A36="","",IF(VLOOKUP(A36,[1]令和3年度契約状況調査票!$D:$AR,29,FALSE)="国所管",VLOOKUP(A36,[1]令和3年度契約状況調査票!$D:$AR,23,FALSE),""))</f>
        <v/>
      </c>
      <c r="O36" s="45" t="str">
        <f>IF(A36="","",IF(AND(Q36="○",P36="分担契約/単価契約"),"単価契約"&amp;CHAR(10)&amp;"予定調達総額 "&amp;TEXT(VLOOKUP(A36,[1]令和3年度契約状況調査票!$D:$AR,17,FALSE),"#,##0円")&amp;"(B)"&amp;CHAR(10)&amp;"分担契約"&amp;CHAR(10)&amp;VLOOKUP(A36,[1]令和3年度契約状況調査票!$D:$AR,33,FALSE),IF(AND(Q36="○",P36="分担契約"),"分担契約"&amp;CHAR(10)&amp;"契約総額 "&amp;TEXT(VLOOKUP(A36,[1]令和3年度契約状況調査票!$D:$AR,17,FALSE),"#,##0円")&amp;"(B)"&amp;CHAR(10)&amp;VLOOKUP(A36,[1]令和3年度契約状況調査票!$D:$AR,33,FALSE),(IF(P36="分担契約/単価契約","単価契約"&amp;CHAR(10)&amp;"予定調達総額 "&amp;TEXT(VLOOKUP(A36,[1]令和3年度契約状況調査票!$D:$AR,17,FALSE),"#,##0円")&amp;CHAR(10)&amp;"分担契約"&amp;CHAR(10)&amp;VLOOKUP(A36,[1]令和3年度契約状況調査票!$D:$AR,33,FALSE),IF(P36="分担契約","分担契約"&amp;CHAR(10)&amp;"契約総額 "&amp;TEXT(VLOOKUP(A36,[1]令和3年度契約状況調査票!$D:$AR,17,FALSE),"#,##0円")&amp;CHAR(10)&amp;VLOOKUP(A36,[1]令和3年度契約状況調査票!$D:$AR,33,FALSE),IF(P36="単価契約","単価契約"&amp;CHAR(10)&amp;"予定調達総額 "&amp;TEXT(VLOOKUP(A36,[1]令和3年度契約状況調査票!$D:$AR,17,FALSE),"#,##0円")&amp;CHAR(10)&amp;VLOOKUP(A36,[1]令和3年度契約状況調査票!$D:$AR,33,FALSE),VLOOKUP(A36,[1]令和3年度契約状況調査票!$D:$AR,33,FALSE))))))))</f>
        <v/>
      </c>
      <c r="P36" s="33" t="str">
        <f>IF(A36="","",VLOOKUP(A36,[1]令和3年度契約状況調査票!$D:$BY,54,FALSE))</f>
        <v/>
      </c>
      <c r="Q36" s="33" t="str">
        <f>IF(A36="","",IF(VLOOKUP(A36,[1]令和3年度契約状況調査票!$D:$AR,15,FALSE)="他官署で調達手続きを実施のため","×",IF(VLOOKUP(A36,[1]令和3年度契約状況調査票!$D:$AR,22,FALSE)="②同種の他の契約の予定価格を類推されるおそれがあるため公表しない","×","○")))</f>
        <v/>
      </c>
    </row>
    <row r="37" spans="1:17" s="34" customFormat="1" ht="67.5" customHeight="1" x14ac:dyDescent="0.15">
      <c r="A37" s="35" t="str">
        <f>IF(MAX([1]令和3年度契約状況調査票!D21:D266)&gt;=ROW()-5,ROW()-5,"")</f>
        <v/>
      </c>
      <c r="B37" s="36" t="str">
        <f>IF(A37="","",VLOOKUP(A37,[1]令和3年度契約状況調査票!$D:$AR,6,FALSE))</f>
        <v/>
      </c>
      <c r="C37" s="37" t="str">
        <f>IF(A37="","",VLOOKUP(A37,[1]令和3年度契約状況調査票!$D:$AR,7,FALSE))</f>
        <v/>
      </c>
      <c r="D37" s="38" t="str">
        <f>IF(A37="","",VLOOKUP(A37,[1]令和3年度契約状況調査票!$D:$AR,10,FALSE))</f>
        <v/>
      </c>
      <c r="E37" s="36" t="str">
        <f>IF(A37="","",VLOOKUP(A37,[1]令和3年度契約状況調査票!$D:$AR,11,FALSE))</f>
        <v/>
      </c>
      <c r="F37" s="39" t="str">
        <f>IF(A37="","",VLOOKUP(A37,[1]令和3年度契約状況調査票!$D:$AR,12,FALSE))</f>
        <v/>
      </c>
      <c r="G37" s="40" t="str">
        <f>IF(A37="","",VLOOKUP(A37,[1]令和3年度契約状況調査票!$D:$AR,32,FALSE))</f>
        <v/>
      </c>
      <c r="H37" s="41" t="str">
        <f>IF(A37="","",IF(VLOOKUP(A37,[1]令和3年度契約状況調査票!$D:$AR,15,FALSE)="他官署で調達手続きを実施のため","他官署で調達手続きを実施のため",IF(VLOOKUP(A37,[1]令和3年度契約状況調査票!$D:$AR,22,FALSE)="②同種の他の契約の予定価格を類推されるおそれがあるため公表しない","同種の他の契約の予定価格を類推されるおそれがあるため公表しない",IF(VLOOKUP(A37,[1]令和3年度契約状況調査票!$D:$AR,22,FALSE)="－","－",IF(VLOOKUP(A37,[1]令和3年度契約状況調査票!$D:$AR,8,FALSE)&lt;&gt;"",TEXT(VLOOKUP(A37,[1]令和3年度契約状況調査票!$D:$AR,15,FALSE),"#,##0円")&amp;CHAR(10)&amp;"(A)",VLOOKUP(A37,[1]令和3年度契約状況調査票!$D:$AR,15,FALSE))))))</f>
        <v/>
      </c>
      <c r="I37" s="41" t="str">
        <f>IF(A37="","",VLOOKUP(A37,[1]令和3年度契約状況調査票!$D:$AR,16,FALSE))</f>
        <v/>
      </c>
      <c r="J37" s="42" t="str">
        <f>IF(A37="","",IF(VLOOKUP(A37,[1]令和3年度契約状況調査票!$D:$AR,15,FALSE)="他官署で調達手続きを実施のため","－",IF(VLOOKUP(A37,[1]令和3年度契約状況調査票!$D:$AR,22,FALSE)="②同種の他の契約の予定価格を類推されるおそれがあるため公表しない","－",IF(VLOOKUP(A37,[1]令和3年度契約状況調査票!$D:$AR,22,FALSE)="－","－",IF(VLOOKUP(A37,[1]令和3年度契約状況調査票!$D:$AR,8,FALSE)&lt;&gt;"",TEXT(VLOOKUP(A37,[1]令和3年度契約状況調査票!$D:$AR,18,FALSE),"#.0%")&amp;CHAR(10)&amp;"(B/A×100)",VLOOKUP(A37,[1]令和3年度契約状況調査票!$D:$AR,18,FALSE))))))</f>
        <v/>
      </c>
      <c r="K37" s="43" t="s">
        <v>16</v>
      </c>
      <c r="L37" s="42" t="str">
        <f>IF(A37="","",IF(VLOOKUP(A37,[1]令和3年度契約状況調査票!$D:$AR,28,FALSE)="①公益社団法人","公社",IF(VLOOKUP(A37,[1]令和3年度契約状況調査票!$D:$AR,28,FALSE)="②公益財団法人","公財","")))</f>
        <v/>
      </c>
      <c r="M37" s="42" t="str">
        <f>IF(A37="","",VLOOKUP(A37,[1]令和3年度契約状況調査票!$D:$AR,29,FALSE))</f>
        <v/>
      </c>
      <c r="N37" s="44" t="str">
        <f>IF(A37="","",IF(VLOOKUP(A37,[1]令和3年度契約状況調査票!$D:$AR,29,FALSE)="国所管",VLOOKUP(A37,[1]令和3年度契約状況調査票!$D:$AR,23,FALSE),""))</f>
        <v/>
      </c>
      <c r="O37" s="45" t="str">
        <f>IF(A37="","",IF(AND(Q37="○",P37="分担契約/単価契約"),"単価契約"&amp;CHAR(10)&amp;"予定調達総額 "&amp;TEXT(VLOOKUP(A37,[1]令和3年度契約状況調査票!$D:$AR,17,FALSE),"#,##0円")&amp;"(B)"&amp;CHAR(10)&amp;"分担契約"&amp;CHAR(10)&amp;VLOOKUP(A37,[1]令和3年度契約状況調査票!$D:$AR,33,FALSE),IF(AND(Q37="○",P37="分担契約"),"分担契約"&amp;CHAR(10)&amp;"契約総額 "&amp;TEXT(VLOOKUP(A37,[1]令和3年度契約状況調査票!$D:$AR,17,FALSE),"#,##0円")&amp;"(B)"&amp;CHAR(10)&amp;VLOOKUP(A37,[1]令和3年度契約状況調査票!$D:$AR,33,FALSE),(IF(P37="分担契約/単価契約","単価契約"&amp;CHAR(10)&amp;"予定調達総額 "&amp;TEXT(VLOOKUP(A37,[1]令和3年度契約状況調査票!$D:$AR,17,FALSE),"#,##0円")&amp;CHAR(10)&amp;"分担契約"&amp;CHAR(10)&amp;VLOOKUP(A37,[1]令和3年度契約状況調査票!$D:$AR,33,FALSE),IF(P37="分担契約","分担契約"&amp;CHAR(10)&amp;"契約総額 "&amp;TEXT(VLOOKUP(A37,[1]令和3年度契約状況調査票!$D:$AR,17,FALSE),"#,##0円")&amp;CHAR(10)&amp;VLOOKUP(A37,[1]令和3年度契約状況調査票!$D:$AR,33,FALSE),IF(P37="単価契約","単価契約"&amp;CHAR(10)&amp;"予定調達総額 "&amp;TEXT(VLOOKUP(A37,[1]令和3年度契約状況調査票!$D:$AR,17,FALSE),"#,##0円")&amp;CHAR(10)&amp;VLOOKUP(A37,[1]令和3年度契約状況調査票!$D:$AR,33,FALSE),VLOOKUP(A37,[1]令和3年度契約状況調査票!$D:$AR,33,FALSE))))))))</f>
        <v/>
      </c>
      <c r="P37" s="33" t="str">
        <f>IF(A37="","",VLOOKUP(A37,[1]令和3年度契約状況調査票!$D:$BY,54,FALSE))</f>
        <v/>
      </c>
      <c r="Q37" s="33" t="str">
        <f>IF(A37="","",IF(VLOOKUP(A37,[1]令和3年度契約状況調査票!$D:$AR,15,FALSE)="他官署で調達手続きを実施のため","×",IF(VLOOKUP(A37,[1]令和3年度契約状況調査票!$D:$AR,22,FALSE)="②同種の他の契約の予定価格を類推されるおそれがあるため公表しない","×","○")))</f>
        <v/>
      </c>
    </row>
    <row r="38" spans="1:17" s="34" customFormat="1" ht="67.5" customHeight="1" x14ac:dyDescent="0.15">
      <c r="A38" s="35" t="str">
        <f>IF(MAX([1]令和3年度契約状況調査票!D22:D267)&gt;=ROW()-5,ROW()-5,"")</f>
        <v/>
      </c>
      <c r="B38" s="36" t="str">
        <f>IF(A38="","",VLOOKUP(A38,[1]令和3年度契約状況調査票!$D:$AR,6,FALSE))</f>
        <v/>
      </c>
      <c r="C38" s="37" t="str">
        <f>IF(A38="","",VLOOKUP(A38,[1]令和3年度契約状況調査票!$D:$AR,7,FALSE))</f>
        <v/>
      </c>
      <c r="D38" s="38" t="str">
        <f>IF(A38="","",VLOOKUP(A38,[1]令和3年度契約状況調査票!$D:$AR,10,FALSE))</f>
        <v/>
      </c>
      <c r="E38" s="36" t="str">
        <f>IF(A38="","",VLOOKUP(A38,[1]令和3年度契約状況調査票!$D:$AR,11,FALSE))</f>
        <v/>
      </c>
      <c r="F38" s="39" t="str">
        <f>IF(A38="","",VLOOKUP(A38,[1]令和3年度契約状況調査票!$D:$AR,12,FALSE))</f>
        <v/>
      </c>
      <c r="G38" s="40" t="str">
        <f>IF(A38="","",VLOOKUP(A38,[1]令和3年度契約状況調査票!$D:$AR,32,FALSE))</f>
        <v/>
      </c>
      <c r="H38" s="41" t="str">
        <f>IF(A38="","",IF(VLOOKUP(A38,[1]令和3年度契約状況調査票!$D:$AR,15,FALSE)="他官署で調達手続きを実施のため","他官署で調達手続きを実施のため",IF(VLOOKUP(A38,[1]令和3年度契約状況調査票!$D:$AR,22,FALSE)="②同種の他の契約の予定価格を類推されるおそれがあるため公表しない","同種の他の契約の予定価格を類推されるおそれがあるため公表しない",IF(VLOOKUP(A38,[1]令和3年度契約状況調査票!$D:$AR,22,FALSE)="－","－",IF(VLOOKUP(A38,[1]令和3年度契約状況調査票!$D:$AR,8,FALSE)&lt;&gt;"",TEXT(VLOOKUP(A38,[1]令和3年度契約状況調査票!$D:$AR,15,FALSE),"#,##0円")&amp;CHAR(10)&amp;"(A)",VLOOKUP(A38,[1]令和3年度契約状況調査票!$D:$AR,15,FALSE))))))</f>
        <v/>
      </c>
      <c r="I38" s="41" t="str">
        <f>IF(A38="","",VLOOKUP(A38,[1]令和3年度契約状況調査票!$D:$AR,16,FALSE))</f>
        <v/>
      </c>
      <c r="J38" s="42" t="str">
        <f>IF(A38="","",IF(VLOOKUP(A38,[1]令和3年度契約状況調査票!$D:$AR,15,FALSE)="他官署で調達手続きを実施のため","－",IF(VLOOKUP(A38,[1]令和3年度契約状況調査票!$D:$AR,22,FALSE)="②同種の他の契約の予定価格を類推されるおそれがあるため公表しない","－",IF(VLOOKUP(A38,[1]令和3年度契約状況調査票!$D:$AR,22,FALSE)="－","－",IF(VLOOKUP(A38,[1]令和3年度契約状況調査票!$D:$AR,8,FALSE)&lt;&gt;"",TEXT(VLOOKUP(A38,[1]令和3年度契約状況調査票!$D:$AR,18,FALSE),"#.0%")&amp;CHAR(10)&amp;"(B/A×100)",VLOOKUP(A38,[1]令和3年度契約状況調査票!$D:$AR,18,FALSE))))))</f>
        <v/>
      </c>
      <c r="K38" s="43" t="s">
        <v>16</v>
      </c>
      <c r="L38" s="42" t="str">
        <f>IF(A38="","",IF(VLOOKUP(A38,[1]令和3年度契約状況調査票!$D:$AR,28,FALSE)="①公益社団法人","公社",IF(VLOOKUP(A38,[1]令和3年度契約状況調査票!$D:$AR,28,FALSE)="②公益財団法人","公財","")))</f>
        <v/>
      </c>
      <c r="M38" s="42" t="str">
        <f>IF(A38="","",VLOOKUP(A38,[1]令和3年度契約状況調査票!$D:$AR,29,FALSE))</f>
        <v/>
      </c>
      <c r="N38" s="44" t="str">
        <f>IF(A38="","",IF(VLOOKUP(A38,[1]令和3年度契約状況調査票!$D:$AR,29,FALSE)="国所管",VLOOKUP(A38,[1]令和3年度契約状況調査票!$D:$AR,23,FALSE),""))</f>
        <v/>
      </c>
      <c r="O38" s="45" t="str">
        <f>IF(A38="","",IF(AND(Q38="○",P38="分担契約/単価契約"),"単価契約"&amp;CHAR(10)&amp;"予定調達総額 "&amp;TEXT(VLOOKUP(A38,[1]令和3年度契約状況調査票!$D:$AR,17,FALSE),"#,##0円")&amp;"(B)"&amp;CHAR(10)&amp;"分担契約"&amp;CHAR(10)&amp;VLOOKUP(A38,[1]令和3年度契約状況調査票!$D:$AR,33,FALSE),IF(AND(Q38="○",P38="分担契約"),"分担契約"&amp;CHAR(10)&amp;"契約総額 "&amp;TEXT(VLOOKUP(A38,[1]令和3年度契約状況調査票!$D:$AR,17,FALSE),"#,##0円")&amp;"(B)"&amp;CHAR(10)&amp;VLOOKUP(A38,[1]令和3年度契約状況調査票!$D:$AR,33,FALSE),(IF(P38="分担契約/単価契約","単価契約"&amp;CHAR(10)&amp;"予定調達総額 "&amp;TEXT(VLOOKUP(A38,[1]令和3年度契約状況調査票!$D:$AR,17,FALSE),"#,##0円")&amp;CHAR(10)&amp;"分担契約"&amp;CHAR(10)&amp;VLOOKUP(A38,[1]令和3年度契約状況調査票!$D:$AR,33,FALSE),IF(P38="分担契約","分担契約"&amp;CHAR(10)&amp;"契約総額 "&amp;TEXT(VLOOKUP(A38,[1]令和3年度契約状況調査票!$D:$AR,17,FALSE),"#,##0円")&amp;CHAR(10)&amp;VLOOKUP(A38,[1]令和3年度契約状況調査票!$D:$AR,33,FALSE),IF(P38="単価契約","単価契約"&amp;CHAR(10)&amp;"予定調達総額 "&amp;TEXT(VLOOKUP(A38,[1]令和3年度契約状況調査票!$D:$AR,17,FALSE),"#,##0円")&amp;CHAR(10)&amp;VLOOKUP(A38,[1]令和3年度契約状況調査票!$D:$AR,33,FALSE),VLOOKUP(A38,[1]令和3年度契約状況調査票!$D:$AR,33,FALSE))))))))</f>
        <v/>
      </c>
      <c r="P38" s="33" t="str">
        <f>IF(A38="","",VLOOKUP(A38,[1]令和3年度契約状況調査票!$D:$BY,54,FALSE))</f>
        <v/>
      </c>
      <c r="Q38" s="33" t="str">
        <f>IF(A38="","",IF(VLOOKUP(A38,[1]令和3年度契約状況調査票!$D:$AR,15,FALSE)="他官署で調達手続きを実施のため","×",IF(VLOOKUP(A38,[1]令和3年度契約状況調査票!$D:$AR,22,FALSE)="②同種の他の契約の予定価格を類推されるおそれがあるため公表しない","×","○")))</f>
        <v/>
      </c>
    </row>
    <row r="39" spans="1:17" s="34" customFormat="1" ht="67.5" customHeight="1" x14ac:dyDescent="0.15">
      <c r="A39" s="35" t="str">
        <f>IF(MAX([1]令和3年度契約状況調査票!D23:D268)&gt;=ROW()-5,ROW()-5,"")</f>
        <v/>
      </c>
      <c r="B39" s="36" t="str">
        <f>IF(A39="","",VLOOKUP(A39,[1]令和3年度契約状況調査票!$D:$AR,6,FALSE))</f>
        <v/>
      </c>
      <c r="C39" s="37" t="str">
        <f>IF(A39="","",VLOOKUP(A39,[1]令和3年度契約状況調査票!$D:$AR,7,FALSE))</f>
        <v/>
      </c>
      <c r="D39" s="38" t="str">
        <f>IF(A39="","",VLOOKUP(A39,[1]令和3年度契約状況調査票!$D:$AR,10,FALSE))</f>
        <v/>
      </c>
      <c r="E39" s="36" t="str">
        <f>IF(A39="","",VLOOKUP(A39,[1]令和3年度契約状況調査票!$D:$AR,11,FALSE))</f>
        <v/>
      </c>
      <c r="F39" s="39" t="str">
        <f>IF(A39="","",VLOOKUP(A39,[1]令和3年度契約状況調査票!$D:$AR,12,FALSE))</f>
        <v/>
      </c>
      <c r="G39" s="40" t="str">
        <f>IF(A39="","",VLOOKUP(A39,[1]令和3年度契約状況調査票!$D:$AR,32,FALSE))</f>
        <v/>
      </c>
      <c r="H39" s="41" t="str">
        <f>IF(A39="","",IF(VLOOKUP(A39,[1]令和3年度契約状況調査票!$D:$AR,15,FALSE)="他官署で調達手続きを実施のため","他官署で調達手続きを実施のため",IF(VLOOKUP(A39,[1]令和3年度契約状況調査票!$D:$AR,22,FALSE)="②同種の他の契約の予定価格を類推されるおそれがあるため公表しない","同種の他の契約の予定価格を類推されるおそれがあるため公表しない",IF(VLOOKUP(A39,[1]令和3年度契約状況調査票!$D:$AR,22,FALSE)="－","－",IF(VLOOKUP(A39,[1]令和3年度契約状況調査票!$D:$AR,8,FALSE)&lt;&gt;"",TEXT(VLOOKUP(A39,[1]令和3年度契約状況調査票!$D:$AR,15,FALSE),"#,##0円")&amp;CHAR(10)&amp;"(A)",VLOOKUP(A39,[1]令和3年度契約状況調査票!$D:$AR,15,FALSE))))))</f>
        <v/>
      </c>
      <c r="I39" s="41" t="str">
        <f>IF(A39="","",VLOOKUP(A39,[1]令和3年度契約状況調査票!$D:$AR,16,FALSE))</f>
        <v/>
      </c>
      <c r="J39" s="42" t="str">
        <f>IF(A39="","",IF(VLOOKUP(A39,[1]令和3年度契約状況調査票!$D:$AR,15,FALSE)="他官署で調達手続きを実施のため","－",IF(VLOOKUP(A39,[1]令和3年度契約状況調査票!$D:$AR,22,FALSE)="②同種の他の契約の予定価格を類推されるおそれがあるため公表しない","－",IF(VLOOKUP(A39,[1]令和3年度契約状況調査票!$D:$AR,22,FALSE)="－","－",IF(VLOOKUP(A39,[1]令和3年度契約状況調査票!$D:$AR,8,FALSE)&lt;&gt;"",TEXT(VLOOKUP(A39,[1]令和3年度契約状況調査票!$D:$AR,18,FALSE),"#.0%")&amp;CHAR(10)&amp;"(B/A×100)",VLOOKUP(A39,[1]令和3年度契約状況調査票!$D:$AR,18,FALSE))))))</f>
        <v/>
      </c>
      <c r="K39" s="43" t="s">
        <v>16</v>
      </c>
      <c r="L39" s="42" t="str">
        <f>IF(A39="","",IF(VLOOKUP(A39,[1]令和3年度契約状況調査票!$D:$AR,28,FALSE)="①公益社団法人","公社",IF(VLOOKUP(A39,[1]令和3年度契約状況調査票!$D:$AR,28,FALSE)="②公益財団法人","公財","")))</f>
        <v/>
      </c>
      <c r="M39" s="42" t="str">
        <f>IF(A39="","",VLOOKUP(A39,[1]令和3年度契約状況調査票!$D:$AR,29,FALSE))</f>
        <v/>
      </c>
      <c r="N39" s="44" t="str">
        <f>IF(A39="","",IF(VLOOKUP(A39,[1]令和3年度契約状況調査票!$D:$AR,29,FALSE)="国所管",VLOOKUP(A39,[1]令和3年度契約状況調査票!$D:$AR,23,FALSE),""))</f>
        <v/>
      </c>
      <c r="O39" s="45" t="str">
        <f>IF(A39="","",IF(AND(Q39="○",P39="分担契約/単価契約"),"単価契約"&amp;CHAR(10)&amp;"予定調達総額 "&amp;TEXT(VLOOKUP(A39,[1]令和3年度契約状況調査票!$D:$AR,17,FALSE),"#,##0円")&amp;"(B)"&amp;CHAR(10)&amp;"分担契約"&amp;CHAR(10)&amp;VLOOKUP(A39,[1]令和3年度契約状況調査票!$D:$AR,33,FALSE),IF(AND(Q39="○",P39="分担契約"),"分担契約"&amp;CHAR(10)&amp;"契約総額 "&amp;TEXT(VLOOKUP(A39,[1]令和3年度契約状況調査票!$D:$AR,17,FALSE),"#,##0円")&amp;"(B)"&amp;CHAR(10)&amp;VLOOKUP(A39,[1]令和3年度契約状況調査票!$D:$AR,33,FALSE),(IF(P39="分担契約/単価契約","単価契約"&amp;CHAR(10)&amp;"予定調達総額 "&amp;TEXT(VLOOKUP(A39,[1]令和3年度契約状況調査票!$D:$AR,17,FALSE),"#,##0円")&amp;CHAR(10)&amp;"分担契約"&amp;CHAR(10)&amp;VLOOKUP(A39,[1]令和3年度契約状況調査票!$D:$AR,33,FALSE),IF(P39="分担契約","分担契約"&amp;CHAR(10)&amp;"契約総額 "&amp;TEXT(VLOOKUP(A39,[1]令和3年度契約状況調査票!$D:$AR,17,FALSE),"#,##0円")&amp;CHAR(10)&amp;VLOOKUP(A39,[1]令和3年度契約状況調査票!$D:$AR,33,FALSE),IF(P39="単価契約","単価契約"&amp;CHAR(10)&amp;"予定調達総額 "&amp;TEXT(VLOOKUP(A39,[1]令和3年度契約状況調査票!$D:$AR,17,FALSE),"#,##0円")&amp;CHAR(10)&amp;VLOOKUP(A39,[1]令和3年度契約状況調査票!$D:$AR,33,FALSE),VLOOKUP(A39,[1]令和3年度契約状況調査票!$D:$AR,33,FALSE))))))))</f>
        <v/>
      </c>
      <c r="P39" s="33" t="str">
        <f>IF(A39="","",VLOOKUP(A39,[1]令和3年度契約状況調査票!$D:$BY,54,FALSE))</f>
        <v/>
      </c>
      <c r="Q39" s="33" t="str">
        <f>IF(A39="","",IF(VLOOKUP(A39,[1]令和3年度契約状況調査票!$D:$AR,15,FALSE)="他官署で調達手続きを実施のため","×",IF(VLOOKUP(A39,[1]令和3年度契約状況調査票!$D:$AR,22,FALSE)="②同種の他の契約の予定価格を類推されるおそれがあるため公表しない","×","○")))</f>
        <v/>
      </c>
    </row>
    <row r="40" spans="1:17" s="34" customFormat="1" ht="67.5" customHeight="1" x14ac:dyDescent="0.15">
      <c r="A40" s="35" t="str">
        <f>IF(MAX([1]令和3年度契約状況調査票!D24:D269)&gt;=ROW()-5,ROW()-5,"")</f>
        <v/>
      </c>
      <c r="B40" s="36" t="str">
        <f>IF(A40="","",VLOOKUP(A40,[1]令和3年度契約状況調査票!$D:$AR,6,FALSE))</f>
        <v/>
      </c>
      <c r="C40" s="37" t="str">
        <f>IF(A40="","",VLOOKUP(A40,[1]令和3年度契約状況調査票!$D:$AR,7,FALSE))</f>
        <v/>
      </c>
      <c r="D40" s="38" t="str">
        <f>IF(A40="","",VLOOKUP(A40,[1]令和3年度契約状況調査票!$D:$AR,10,FALSE))</f>
        <v/>
      </c>
      <c r="E40" s="36" t="str">
        <f>IF(A40="","",VLOOKUP(A40,[1]令和3年度契約状況調査票!$D:$AR,11,FALSE))</f>
        <v/>
      </c>
      <c r="F40" s="39" t="str">
        <f>IF(A40="","",VLOOKUP(A40,[1]令和3年度契約状況調査票!$D:$AR,12,FALSE))</f>
        <v/>
      </c>
      <c r="G40" s="40" t="str">
        <f>IF(A40="","",VLOOKUP(A40,[1]令和3年度契約状況調査票!$D:$AR,32,FALSE))</f>
        <v/>
      </c>
      <c r="H40" s="41" t="str">
        <f>IF(A40="","",IF(VLOOKUP(A40,[1]令和3年度契約状況調査票!$D:$AR,15,FALSE)="他官署で調達手続きを実施のため","他官署で調達手続きを実施のため",IF(VLOOKUP(A40,[1]令和3年度契約状況調査票!$D:$AR,22,FALSE)="②同種の他の契約の予定価格を類推されるおそれがあるため公表しない","同種の他の契約の予定価格を類推されるおそれがあるため公表しない",IF(VLOOKUP(A40,[1]令和3年度契約状況調査票!$D:$AR,22,FALSE)="－","－",IF(VLOOKUP(A40,[1]令和3年度契約状況調査票!$D:$AR,8,FALSE)&lt;&gt;"",TEXT(VLOOKUP(A40,[1]令和3年度契約状況調査票!$D:$AR,15,FALSE),"#,##0円")&amp;CHAR(10)&amp;"(A)",VLOOKUP(A40,[1]令和3年度契約状況調査票!$D:$AR,15,FALSE))))))</f>
        <v/>
      </c>
      <c r="I40" s="41" t="str">
        <f>IF(A40="","",VLOOKUP(A40,[1]令和3年度契約状況調査票!$D:$AR,16,FALSE))</f>
        <v/>
      </c>
      <c r="J40" s="42" t="str">
        <f>IF(A40="","",IF(VLOOKUP(A40,[1]令和3年度契約状況調査票!$D:$AR,15,FALSE)="他官署で調達手続きを実施のため","－",IF(VLOOKUP(A40,[1]令和3年度契約状況調査票!$D:$AR,22,FALSE)="②同種の他の契約の予定価格を類推されるおそれがあるため公表しない","－",IF(VLOOKUP(A40,[1]令和3年度契約状況調査票!$D:$AR,22,FALSE)="－","－",IF(VLOOKUP(A40,[1]令和3年度契約状況調査票!$D:$AR,8,FALSE)&lt;&gt;"",TEXT(VLOOKUP(A40,[1]令和3年度契約状況調査票!$D:$AR,18,FALSE),"#.0%")&amp;CHAR(10)&amp;"(B/A×100)",VLOOKUP(A40,[1]令和3年度契約状況調査票!$D:$AR,18,FALSE))))))</f>
        <v/>
      </c>
      <c r="K40" s="43" t="s">
        <v>16</v>
      </c>
      <c r="L40" s="42" t="str">
        <f>IF(A40="","",IF(VLOOKUP(A40,[1]令和3年度契約状況調査票!$D:$AR,28,FALSE)="①公益社団法人","公社",IF(VLOOKUP(A40,[1]令和3年度契約状況調査票!$D:$AR,28,FALSE)="②公益財団法人","公財","")))</f>
        <v/>
      </c>
      <c r="M40" s="42" t="str">
        <f>IF(A40="","",VLOOKUP(A40,[1]令和3年度契約状況調査票!$D:$AR,29,FALSE))</f>
        <v/>
      </c>
      <c r="N40" s="44" t="str">
        <f>IF(A40="","",IF(VLOOKUP(A40,[1]令和3年度契約状況調査票!$D:$AR,29,FALSE)="国所管",VLOOKUP(A40,[1]令和3年度契約状況調査票!$D:$AR,23,FALSE),""))</f>
        <v/>
      </c>
      <c r="O40" s="45" t="str">
        <f>IF(A40="","",IF(AND(Q40="○",P40="分担契約/単価契約"),"単価契約"&amp;CHAR(10)&amp;"予定調達総額 "&amp;TEXT(VLOOKUP(A40,[1]令和3年度契約状況調査票!$D:$AR,17,FALSE),"#,##0円")&amp;"(B)"&amp;CHAR(10)&amp;"分担契約"&amp;CHAR(10)&amp;VLOOKUP(A40,[1]令和3年度契約状況調査票!$D:$AR,33,FALSE),IF(AND(Q40="○",P40="分担契約"),"分担契約"&amp;CHAR(10)&amp;"契約総額 "&amp;TEXT(VLOOKUP(A40,[1]令和3年度契約状況調査票!$D:$AR,17,FALSE),"#,##0円")&amp;"(B)"&amp;CHAR(10)&amp;VLOOKUP(A40,[1]令和3年度契約状況調査票!$D:$AR,33,FALSE),(IF(P40="分担契約/単価契約","単価契約"&amp;CHAR(10)&amp;"予定調達総額 "&amp;TEXT(VLOOKUP(A40,[1]令和3年度契約状況調査票!$D:$AR,17,FALSE),"#,##0円")&amp;CHAR(10)&amp;"分担契約"&amp;CHAR(10)&amp;VLOOKUP(A40,[1]令和3年度契約状況調査票!$D:$AR,33,FALSE),IF(P40="分担契約","分担契約"&amp;CHAR(10)&amp;"契約総額 "&amp;TEXT(VLOOKUP(A40,[1]令和3年度契約状況調査票!$D:$AR,17,FALSE),"#,##0円")&amp;CHAR(10)&amp;VLOOKUP(A40,[1]令和3年度契約状況調査票!$D:$AR,33,FALSE),IF(P40="単価契約","単価契約"&amp;CHAR(10)&amp;"予定調達総額 "&amp;TEXT(VLOOKUP(A40,[1]令和3年度契約状況調査票!$D:$AR,17,FALSE),"#,##0円")&amp;CHAR(10)&amp;VLOOKUP(A40,[1]令和3年度契約状況調査票!$D:$AR,33,FALSE),VLOOKUP(A40,[1]令和3年度契約状況調査票!$D:$AR,33,FALSE))))))))</f>
        <v/>
      </c>
      <c r="P40" s="33" t="str">
        <f>IF(A40="","",VLOOKUP(A40,[1]令和3年度契約状況調査票!$D:$BY,54,FALSE))</f>
        <v/>
      </c>
      <c r="Q40" s="33" t="str">
        <f>IF(A40="","",IF(VLOOKUP(A40,[1]令和3年度契約状況調査票!$D:$AR,15,FALSE)="他官署で調達手続きを実施のため","×",IF(VLOOKUP(A40,[1]令和3年度契約状況調査票!$D:$AR,22,FALSE)="②同種の他の契約の予定価格を類推されるおそれがあるため公表しない","×","○")))</f>
        <v/>
      </c>
    </row>
    <row r="41" spans="1:17" s="34" customFormat="1" ht="67.5" customHeight="1" x14ac:dyDescent="0.15">
      <c r="A41" s="35" t="str">
        <f>IF(MAX([1]令和3年度契約状況調査票!D25:D270)&gt;=ROW()-5,ROW()-5,"")</f>
        <v/>
      </c>
      <c r="B41" s="36" t="str">
        <f>IF(A41="","",VLOOKUP(A41,[1]令和3年度契約状況調査票!$D:$AR,6,FALSE))</f>
        <v/>
      </c>
      <c r="C41" s="37" t="str">
        <f>IF(A41="","",VLOOKUP(A41,[1]令和3年度契約状況調査票!$D:$AR,7,FALSE))</f>
        <v/>
      </c>
      <c r="D41" s="38" t="str">
        <f>IF(A41="","",VLOOKUP(A41,[1]令和3年度契約状況調査票!$D:$AR,10,FALSE))</f>
        <v/>
      </c>
      <c r="E41" s="36" t="str">
        <f>IF(A41="","",VLOOKUP(A41,[1]令和3年度契約状況調査票!$D:$AR,11,FALSE))</f>
        <v/>
      </c>
      <c r="F41" s="39" t="str">
        <f>IF(A41="","",VLOOKUP(A41,[1]令和3年度契約状況調査票!$D:$AR,12,FALSE))</f>
        <v/>
      </c>
      <c r="G41" s="40" t="str">
        <f>IF(A41="","",VLOOKUP(A41,[1]令和3年度契約状況調査票!$D:$AR,32,FALSE))</f>
        <v/>
      </c>
      <c r="H41" s="41" t="str">
        <f>IF(A41="","",IF(VLOOKUP(A41,[1]令和3年度契約状況調査票!$D:$AR,15,FALSE)="他官署で調達手続きを実施のため","他官署で調達手続きを実施のため",IF(VLOOKUP(A41,[1]令和3年度契約状況調査票!$D:$AR,22,FALSE)="②同種の他の契約の予定価格を類推されるおそれがあるため公表しない","同種の他の契約の予定価格を類推されるおそれがあるため公表しない",IF(VLOOKUP(A41,[1]令和3年度契約状況調査票!$D:$AR,22,FALSE)="－","－",IF(VLOOKUP(A41,[1]令和3年度契約状況調査票!$D:$AR,8,FALSE)&lt;&gt;"",TEXT(VLOOKUP(A41,[1]令和3年度契約状況調査票!$D:$AR,15,FALSE),"#,##0円")&amp;CHAR(10)&amp;"(A)",VLOOKUP(A41,[1]令和3年度契約状況調査票!$D:$AR,15,FALSE))))))</f>
        <v/>
      </c>
      <c r="I41" s="41" t="str">
        <f>IF(A41="","",VLOOKUP(A41,[1]令和3年度契約状況調査票!$D:$AR,16,FALSE))</f>
        <v/>
      </c>
      <c r="J41" s="42" t="str">
        <f>IF(A41="","",IF(VLOOKUP(A41,[1]令和3年度契約状況調査票!$D:$AR,15,FALSE)="他官署で調達手続きを実施のため","－",IF(VLOOKUP(A41,[1]令和3年度契約状況調査票!$D:$AR,22,FALSE)="②同種の他の契約の予定価格を類推されるおそれがあるため公表しない","－",IF(VLOOKUP(A41,[1]令和3年度契約状況調査票!$D:$AR,22,FALSE)="－","－",IF(VLOOKUP(A41,[1]令和3年度契約状況調査票!$D:$AR,8,FALSE)&lt;&gt;"",TEXT(VLOOKUP(A41,[1]令和3年度契約状況調査票!$D:$AR,18,FALSE),"#.0%")&amp;CHAR(10)&amp;"(B/A×100)",VLOOKUP(A41,[1]令和3年度契約状況調査票!$D:$AR,18,FALSE))))))</f>
        <v/>
      </c>
      <c r="K41" s="43" t="s">
        <v>16</v>
      </c>
      <c r="L41" s="42" t="str">
        <f>IF(A41="","",IF(VLOOKUP(A41,[1]令和3年度契約状況調査票!$D:$AR,28,FALSE)="①公益社団法人","公社",IF(VLOOKUP(A41,[1]令和3年度契約状況調査票!$D:$AR,28,FALSE)="②公益財団法人","公財","")))</f>
        <v/>
      </c>
      <c r="M41" s="42" t="str">
        <f>IF(A41="","",VLOOKUP(A41,[1]令和3年度契約状況調査票!$D:$AR,29,FALSE))</f>
        <v/>
      </c>
      <c r="N41" s="44" t="str">
        <f>IF(A41="","",IF(VLOOKUP(A41,[1]令和3年度契約状況調査票!$D:$AR,29,FALSE)="国所管",VLOOKUP(A41,[1]令和3年度契約状況調査票!$D:$AR,23,FALSE),""))</f>
        <v/>
      </c>
      <c r="O41" s="45" t="str">
        <f>IF(A41="","",IF(AND(Q41="○",P41="分担契約/単価契約"),"単価契約"&amp;CHAR(10)&amp;"予定調達総額 "&amp;TEXT(VLOOKUP(A41,[1]令和3年度契約状況調査票!$D:$AR,17,FALSE),"#,##0円")&amp;"(B)"&amp;CHAR(10)&amp;"分担契約"&amp;CHAR(10)&amp;VLOOKUP(A41,[1]令和3年度契約状況調査票!$D:$AR,33,FALSE),IF(AND(Q41="○",P41="分担契約"),"分担契約"&amp;CHAR(10)&amp;"契約総額 "&amp;TEXT(VLOOKUP(A41,[1]令和3年度契約状況調査票!$D:$AR,17,FALSE),"#,##0円")&amp;"(B)"&amp;CHAR(10)&amp;VLOOKUP(A41,[1]令和3年度契約状況調査票!$D:$AR,33,FALSE),(IF(P41="分担契約/単価契約","単価契約"&amp;CHAR(10)&amp;"予定調達総額 "&amp;TEXT(VLOOKUP(A41,[1]令和3年度契約状況調査票!$D:$AR,17,FALSE),"#,##0円")&amp;CHAR(10)&amp;"分担契約"&amp;CHAR(10)&amp;VLOOKUP(A41,[1]令和3年度契約状況調査票!$D:$AR,33,FALSE),IF(P41="分担契約","分担契約"&amp;CHAR(10)&amp;"契約総額 "&amp;TEXT(VLOOKUP(A41,[1]令和3年度契約状況調査票!$D:$AR,17,FALSE),"#,##0円")&amp;CHAR(10)&amp;VLOOKUP(A41,[1]令和3年度契約状況調査票!$D:$AR,33,FALSE),IF(P41="単価契約","単価契約"&amp;CHAR(10)&amp;"予定調達総額 "&amp;TEXT(VLOOKUP(A41,[1]令和3年度契約状況調査票!$D:$AR,17,FALSE),"#,##0円")&amp;CHAR(10)&amp;VLOOKUP(A41,[1]令和3年度契約状況調査票!$D:$AR,33,FALSE),VLOOKUP(A41,[1]令和3年度契約状況調査票!$D:$AR,33,FALSE))))))))</f>
        <v/>
      </c>
      <c r="P41" s="33" t="str">
        <f>IF(A41="","",VLOOKUP(A41,[1]令和3年度契約状況調査票!$D:$BY,54,FALSE))</f>
        <v/>
      </c>
      <c r="Q41" s="33" t="str">
        <f>IF(A41="","",IF(VLOOKUP(A41,[1]令和3年度契約状況調査票!$D:$AR,15,FALSE)="他官署で調達手続きを実施のため","×",IF(VLOOKUP(A41,[1]令和3年度契約状況調査票!$D:$AR,22,FALSE)="②同種の他の契約の予定価格を類推されるおそれがあるため公表しない","×","○")))</f>
        <v/>
      </c>
    </row>
    <row r="42" spans="1:17" s="34" customFormat="1" ht="67.5" customHeight="1" x14ac:dyDescent="0.15">
      <c r="A42" s="35" t="str">
        <f>IF(MAX([1]令和3年度契約状況調査票!D26:D271)&gt;=ROW()-5,ROW()-5,"")</f>
        <v/>
      </c>
      <c r="B42" s="36" t="str">
        <f>IF(A42="","",VLOOKUP(A42,[1]令和3年度契約状況調査票!$D:$AR,6,FALSE))</f>
        <v/>
      </c>
      <c r="C42" s="37" t="str">
        <f>IF(A42="","",VLOOKUP(A42,[1]令和3年度契約状況調査票!$D:$AR,7,FALSE))</f>
        <v/>
      </c>
      <c r="D42" s="38" t="str">
        <f>IF(A42="","",VLOOKUP(A42,[1]令和3年度契約状況調査票!$D:$AR,10,FALSE))</f>
        <v/>
      </c>
      <c r="E42" s="36" t="str">
        <f>IF(A42="","",VLOOKUP(A42,[1]令和3年度契約状況調査票!$D:$AR,11,FALSE))</f>
        <v/>
      </c>
      <c r="F42" s="39" t="str">
        <f>IF(A42="","",VLOOKUP(A42,[1]令和3年度契約状況調査票!$D:$AR,12,FALSE))</f>
        <v/>
      </c>
      <c r="G42" s="40" t="str">
        <f>IF(A42="","",VLOOKUP(A42,[1]令和3年度契約状況調査票!$D:$AR,32,FALSE))</f>
        <v/>
      </c>
      <c r="H42" s="41" t="str">
        <f>IF(A42="","",IF(VLOOKUP(A42,[1]令和3年度契約状況調査票!$D:$AR,15,FALSE)="他官署で調達手続きを実施のため","他官署で調達手続きを実施のため",IF(VLOOKUP(A42,[1]令和3年度契約状況調査票!$D:$AR,22,FALSE)="②同種の他の契約の予定価格を類推されるおそれがあるため公表しない","同種の他の契約の予定価格を類推されるおそれがあるため公表しない",IF(VLOOKUP(A42,[1]令和3年度契約状況調査票!$D:$AR,22,FALSE)="－","－",IF(VLOOKUP(A42,[1]令和3年度契約状況調査票!$D:$AR,8,FALSE)&lt;&gt;"",TEXT(VLOOKUP(A42,[1]令和3年度契約状況調査票!$D:$AR,15,FALSE),"#,##0円")&amp;CHAR(10)&amp;"(A)",VLOOKUP(A42,[1]令和3年度契約状況調査票!$D:$AR,15,FALSE))))))</f>
        <v/>
      </c>
      <c r="I42" s="41" t="str">
        <f>IF(A42="","",VLOOKUP(A42,[1]令和3年度契約状況調査票!$D:$AR,16,FALSE))</f>
        <v/>
      </c>
      <c r="J42" s="42" t="str">
        <f>IF(A42="","",IF(VLOOKUP(A42,[1]令和3年度契約状況調査票!$D:$AR,15,FALSE)="他官署で調達手続きを実施のため","－",IF(VLOOKUP(A42,[1]令和3年度契約状況調査票!$D:$AR,22,FALSE)="②同種の他の契約の予定価格を類推されるおそれがあるため公表しない","－",IF(VLOOKUP(A42,[1]令和3年度契約状況調査票!$D:$AR,22,FALSE)="－","－",IF(VLOOKUP(A42,[1]令和3年度契約状況調査票!$D:$AR,8,FALSE)&lt;&gt;"",TEXT(VLOOKUP(A42,[1]令和3年度契約状況調査票!$D:$AR,18,FALSE),"#.0%")&amp;CHAR(10)&amp;"(B/A×100)",VLOOKUP(A42,[1]令和3年度契約状況調査票!$D:$AR,18,FALSE))))))</f>
        <v/>
      </c>
      <c r="K42" s="43" t="s">
        <v>16</v>
      </c>
      <c r="L42" s="42" t="str">
        <f>IF(A42="","",IF(VLOOKUP(A42,[1]令和3年度契約状況調査票!$D:$AR,28,FALSE)="①公益社団法人","公社",IF(VLOOKUP(A42,[1]令和3年度契約状況調査票!$D:$AR,28,FALSE)="②公益財団法人","公財","")))</f>
        <v/>
      </c>
      <c r="M42" s="42" t="str">
        <f>IF(A42="","",VLOOKUP(A42,[1]令和3年度契約状況調査票!$D:$AR,29,FALSE))</f>
        <v/>
      </c>
      <c r="N42" s="44" t="str">
        <f>IF(A42="","",IF(VLOOKUP(A42,[1]令和3年度契約状況調査票!$D:$AR,29,FALSE)="国所管",VLOOKUP(A42,[1]令和3年度契約状況調査票!$D:$AR,23,FALSE),""))</f>
        <v/>
      </c>
      <c r="O42" s="45" t="str">
        <f>IF(A42="","",IF(AND(Q42="○",P42="分担契約/単価契約"),"単価契約"&amp;CHAR(10)&amp;"予定調達総額 "&amp;TEXT(VLOOKUP(A42,[1]令和3年度契約状況調査票!$D:$AR,17,FALSE),"#,##0円")&amp;"(B)"&amp;CHAR(10)&amp;"分担契約"&amp;CHAR(10)&amp;VLOOKUP(A42,[1]令和3年度契約状況調査票!$D:$AR,33,FALSE),IF(AND(Q42="○",P42="分担契約"),"分担契約"&amp;CHAR(10)&amp;"契約総額 "&amp;TEXT(VLOOKUP(A42,[1]令和3年度契約状況調査票!$D:$AR,17,FALSE),"#,##0円")&amp;"(B)"&amp;CHAR(10)&amp;VLOOKUP(A42,[1]令和3年度契約状況調査票!$D:$AR,33,FALSE),(IF(P42="分担契約/単価契約","単価契約"&amp;CHAR(10)&amp;"予定調達総額 "&amp;TEXT(VLOOKUP(A42,[1]令和3年度契約状況調査票!$D:$AR,17,FALSE),"#,##0円")&amp;CHAR(10)&amp;"分担契約"&amp;CHAR(10)&amp;VLOOKUP(A42,[1]令和3年度契約状況調査票!$D:$AR,33,FALSE),IF(P42="分担契約","分担契約"&amp;CHAR(10)&amp;"契約総額 "&amp;TEXT(VLOOKUP(A42,[1]令和3年度契約状況調査票!$D:$AR,17,FALSE),"#,##0円")&amp;CHAR(10)&amp;VLOOKUP(A42,[1]令和3年度契約状況調査票!$D:$AR,33,FALSE),IF(P42="単価契約","単価契約"&amp;CHAR(10)&amp;"予定調達総額 "&amp;TEXT(VLOOKUP(A42,[1]令和3年度契約状況調査票!$D:$AR,17,FALSE),"#,##0円")&amp;CHAR(10)&amp;VLOOKUP(A42,[1]令和3年度契約状況調査票!$D:$AR,33,FALSE),VLOOKUP(A42,[1]令和3年度契約状況調査票!$D:$AR,33,FALSE))))))))</f>
        <v/>
      </c>
      <c r="P42" s="33" t="str">
        <f>IF(A42="","",VLOOKUP(A42,[1]令和3年度契約状況調査票!$D:$BY,54,FALSE))</f>
        <v/>
      </c>
      <c r="Q42" s="33" t="str">
        <f>IF(A42="","",IF(VLOOKUP(A42,[1]令和3年度契約状況調査票!$D:$AR,15,FALSE)="他官署で調達手続きを実施のため","×",IF(VLOOKUP(A42,[1]令和3年度契約状況調査票!$D:$AR,22,FALSE)="②同種の他の契約の予定価格を類推されるおそれがあるため公表しない","×","○")))</f>
        <v/>
      </c>
    </row>
    <row r="43" spans="1:17" s="34" customFormat="1" ht="67.5" customHeight="1" x14ac:dyDescent="0.15">
      <c r="A43" s="35" t="str">
        <f>IF(MAX([1]令和3年度契約状況調査票!D27:D272)&gt;=ROW()-5,ROW()-5,"")</f>
        <v/>
      </c>
      <c r="B43" s="36" t="str">
        <f>IF(A43="","",VLOOKUP(A43,[1]令和3年度契約状況調査票!$D:$AR,6,FALSE))</f>
        <v/>
      </c>
      <c r="C43" s="37" t="str">
        <f>IF(A43="","",VLOOKUP(A43,[1]令和3年度契約状況調査票!$D:$AR,7,FALSE))</f>
        <v/>
      </c>
      <c r="D43" s="38" t="str">
        <f>IF(A43="","",VLOOKUP(A43,[1]令和3年度契約状況調査票!$D:$AR,10,FALSE))</f>
        <v/>
      </c>
      <c r="E43" s="36" t="str">
        <f>IF(A43="","",VLOOKUP(A43,[1]令和3年度契約状況調査票!$D:$AR,11,FALSE))</f>
        <v/>
      </c>
      <c r="F43" s="39" t="str">
        <f>IF(A43="","",VLOOKUP(A43,[1]令和3年度契約状況調査票!$D:$AR,12,FALSE))</f>
        <v/>
      </c>
      <c r="G43" s="40" t="str">
        <f>IF(A43="","",VLOOKUP(A43,[1]令和3年度契約状況調査票!$D:$AR,32,FALSE))</f>
        <v/>
      </c>
      <c r="H43" s="41" t="str">
        <f>IF(A43="","",IF(VLOOKUP(A43,[1]令和3年度契約状況調査票!$D:$AR,15,FALSE)="他官署で調達手続きを実施のため","他官署で調達手続きを実施のため",IF(VLOOKUP(A43,[1]令和3年度契約状況調査票!$D:$AR,22,FALSE)="②同種の他の契約の予定価格を類推されるおそれがあるため公表しない","同種の他の契約の予定価格を類推されるおそれがあるため公表しない",IF(VLOOKUP(A43,[1]令和3年度契約状況調査票!$D:$AR,22,FALSE)="－","－",IF(VLOOKUP(A43,[1]令和3年度契約状況調査票!$D:$AR,8,FALSE)&lt;&gt;"",TEXT(VLOOKUP(A43,[1]令和3年度契約状況調査票!$D:$AR,15,FALSE),"#,##0円")&amp;CHAR(10)&amp;"(A)",VLOOKUP(A43,[1]令和3年度契約状況調査票!$D:$AR,15,FALSE))))))</f>
        <v/>
      </c>
      <c r="I43" s="41" t="str">
        <f>IF(A43="","",VLOOKUP(A43,[1]令和3年度契約状況調査票!$D:$AR,16,FALSE))</f>
        <v/>
      </c>
      <c r="J43" s="42" t="str">
        <f>IF(A43="","",IF(VLOOKUP(A43,[1]令和3年度契約状況調査票!$D:$AR,15,FALSE)="他官署で調達手続きを実施のため","－",IF(VLOOKUP(A43,[1]令和3年度契約状況調査票!$D:$AR,22,FALSE)="②同種の他の契約の予定価格を類推されるおそれがあるため公表しない","－",IF(VLOOKUP(A43,[1]令和3年度契約状況調査票!$D:$AR,22,FALSE)="－","－",IF(VLOOKUP(A43,[1]令和3年度契約状況調査票!$D:$AR,8,FALSE)&lt;&gt;"",TEXT(VLOOKUP(A43,[1]令和3年度契約状況調査票!$D:$AR,18,FALSE),"#.0%")&amp;CHAR(10)&amp;"(B/A×100)",VLOOKUP(A43,[1]令和3年度契約状況調査票!$D:$AR,18,FALSE))))))</f>
        <v/>
      </c>
      <c r="K43" s="43" t="s">
        <v>16</v>
      </c>
      <c r="L43" s="42" t="str">
        <f>IF(A43="","",IF(VLOOKUP(A43,[1]令和3年度契約状況調査票!$D:$AR,28,FALSE)="①公益社団法人","公社",IF(VLOOKUP(A43,[1]令和3年度契約状況調査票!$D:$AR,28,FALSE)="②公益財団法人","公財","")))</f>
        <v/>
      </c>
      <c r="M43" s="42" t="str">
        <f>IF(A43="","",VLOOKUP(A43,[1]令和3年度契約状況調査票!$D:$AR,29,FALSE))</f>
        <v/>
      </c>
      <c r="N43" s="44" t="str">
        <f>IF(A43="","",IF(VLOOKUP(A43,[1]令和3年度契約状況調査票!$D:$AR,29,FALSE)="国所管",VLOOKUP(A43,[1]令和3年度契約状況調査票!$D:$AR,23,FALSE),""))</f>
        <v/>
      </c>
      <c r="O43" s="45" t="str">
        <f>IF(A43="","",IF(AND(Q43="○",P43="分担契約/単価契約"),"単価契約"&amp;CHAR(10)&amp;"予定調達総額 "&amp;TEXT(VLOOKUP(A43,[1]令和3年度契約状況調査票!$D:$AR,17,FALSE),"#,##0円")&amp;"(B)"&amp;CHAR(10)&amp;"分担契約"&amp;CHAR(10)&amp;VLOOKUP(A43,[1]令和3年度契約状況調査票!$D:$AR,33,FALSE),IF(AND(Q43="○",P43="分担契約"),"分担契約"&amp;CHAR(10)&amp;"契約総額 "&amp;TEXT(VLOOKUP(A43,[1]令和3年度契約状況調査票!$D:$AR,17,FALSE),"#,##0円")&amp;"(B)"&amp;CHAR(10)&amp;VLOOKUP(A43,[1]令和3年度契約状況調査票!$D:$AR,33,FALSE),(IF(P43="分担契約/単価契約","単価契約"&amp;CHAR(10)&amp;"予定調達総額 "&amp;TEXT(VLOOKUP(A43,[1]令和3年度契約状況調査票!$D:$AR,17,FALSE),"#,##0円")&amp;CHAR(10)&amp;"分担契約"&amp;CHAR(10)&amp;VLOOKUP(A43,[1]令和3年度契約状況調査票!$D:$AR,33,FALSE),IF(P43="分担契約","分担契約"&amp;CHAR(10)&amp;"契約総額 "&amp;TEXT(VLOOKUP(A43,[1]令和3年度契約状況調査票!$D:$AR,17,FALSE),"#,##0円")&amp;CHAR(10)&amp;VLOOKUP(A43,[1]令和3年度契約状況調査票!$D:$AR,33,FALSE),IF(P43="単価契約","単価契約"&amp;CHAR(10)&amp;"予定調達総額 "&amp;TEXT(VLOOKUP(A43,[1]令和3年度契約状況調査票!$D:$AR,17,FALSE),"#,##0円")&amp;CHAR(10)&amp;VLOOKUP(A43,[1]令和3年度契約状況調査票!$D:$AR,33,FALSE),VLOOKUP(A43,[1]令和3年度契約状況調査票!$D:$AR,33,FALSE))))))))</f>
        <v/>
      </c>
      <c r="P43" s="33" t="str">
        <f>IF(A43="","",VLOOKUP(A43,[1]令和3年度契約状況調査票!$D:$BY,54,FALSE))</f>
        <v/>
      </c>
      <c r="Q43" s="33" t="str">
        <f>IF(A43="","",IF(VLOOKUP(A43,[1]令和3年度契約状況調査票!$D:$AR,15,FALSE)="他官署で調達手続きを実施のため","×",IF(VLOOKUP(A43,[1]令和3年度契約状況調査票!$D:$AR,22,FALSE)="②同種の他の契約の予定価格を類推されるおそれがあるため公表しない","×","○")))</f>
        <v/>
      </c>
    </row>
    <row r="44" spans="1:17" s="34" customFormat="1" ht="67.5" customHeight="1" x14ac:dyDescent="0.15">
      <c r="A44" s="35" t="str">
        <f>IF(MAX([1]令和3年度契約状況調査票!D28:D273)&gt;=ROW()-5,ROW()-5,"")</f>
        <v/>
      </c>
      <c r="B44" s="36" t="str">
        <f>IF(A44="","",VLOOKUP(A44,[1]令和3年度契約状況調査票!$D:$AR,6,FALSE))</f>
        <v/>
      </c>
      <c r="C44" s="37" t="str">
        <f>IF(A44="","",VLOOKUP(A44,[1]令和3年度契約状況調査票!$D:$AR,7,FALSE))</f>
        <v/>
      </c>
      <c r="D44" s="38" t="str">
        <f>IF(A44="","",VLOOKUP(A44,[1]令和3年度契約状況調査票!$D:$AR,10,FALSE))</f>
        <v/>
      </c>
      <c r="E44" s="36" t="str">
        <f>IF(A44="","",VLOOKUP(A44,[1]令和3年度契約状況調査票!$D:$AR,11,FALSE))</f>
        <v/>
      </c>
      <c r="F44" s="39" t="str">
        <f>IF(A44="","",VLOOKUP(A44,[1]令和3年度契約状況調査票!$D:$AR,12,FALSE))</f>
        <v/>
      </c>
      <c r="G44" s="40" t="str">
        <f>IF(A44="","",VLOOKUP(A44,[1]令和3年度契約状況調査票!$D:$AR,32,FALSE))</f>
        <v/>
      </c>
      <c r="H44" s="41" t="str">
        <f>IF(A44="","",IF(VLOOKUP(A44,[1]令和3年度契約状況調査票!$D:$AR,15,FALSE)="他官署で調達手続きを実施のため","他官署で調達手続きを実施のため",IF(VLOOKUP(A44,[1]令和3年度契約状況調査票!$D:$AR,22,FALSE)="②同種の他の契約の予定価格を類推されるおそれがあるため公表しない","同種の他の契約の予定価格を類推されるおそれがあるため公表しない",IF(VLOOKUP(A44,[1]令和3年度契約状況調査票!$D:$AR,22,FALSE)="－","－",IF(VLOOKUP(A44,[1]令和3年度契約状況調査票!$D:$AR,8,FALSE)&lt;&gt;"",TEXT(VLOOKUP(A44,[1]令和3年度契約状況調査票!$D:$AR,15,FALSE),"#,##0円")&amp;CHAR(10)&amp;"(A)",VLOOKUP(A44,[1]令和3年度契約状況調査票!$D:$AR,15,FALSE))))))</f>
        <v/>
      </c>
      <c r="I44" s="41" t="str">
        <f>IF(A44="","",VLOOKUP(A44,[1]令和3年度契約状況調査票!$D:$AR,16,FALSE))</f>
        <v/>
      </c>
      <c r="J44" s="42" t="str">
        <f>IF(A44="","",IF(VLOOKUP(A44,[1]令和3年度契約状況調査票!$D:$AR,15,FALSE)="他官署で調達手続きを実施のため","－",IF(VLOOKUP(A44,[1]令和3年度契約状況調査票!$D:$AR,22,FALSE)="②同種の他の契約の予定価格を類推されるおそれがあるため公表しない","－",IF(VLOOKUP(A44,[1]令和3年度契約状況調査票!$D:$AR,22,FALSE)="－","－",IF(VLOOKUP(A44,[1]令和3年度契約状況調査票!$D:$AR,8,FALSE)&lt;&gt;"",TEXT(VLOOKUP(A44,[1]令和3年度契約状況調査票!$D:$AR,18,FALSE),"#.0%")&amp;CHAR(10)&amp;"(B/A×100)",VLOOKUP(A44,[1]令和3年度契約状況調査票!$D:$AR,18,FALSE))))))</f>
        <v/>
      </c>
      <c r="K44" s="43" t="s">
        <v>16</v>
      </c>
      <c r="L44" s="42" t="str">
        <f>IF(A44="","",IF(VLOOKUP(A44,[1]令和3年度契約状況調査票!$D:$AR,28,FALSE)="①公益社団法人","公社",IF(VLOOKUP(A44,[1]令和3年度契約状況調査票!$D:$AR,28,FALSE)="②公益財団法人","公財","")))</f>
        <v/>
      </c>
      <c r="M44" s="42" t="str">
        <f>IF(A44="","",VLOOKUP(A44,[1]令和3年度契約状況調査票!$D:$AR,29,FALSE))</f>
        <v/>
      </c>
      <c r="N44" s="44" t="str">
        <f>IF(A44="","",IF(VLOOKUP(A44,[1]令和3年度契約状況調査票!$D:$AR,29,FALSE)="国所管",VLOOKUP(A44,[1]令和3年度契約状況調査票!$D:$AR,23,FALSE),""))</f>
        <v/>
      </c>
      <c r="O44" s="45" t="str">
        <f>IF(A44="","",IF(AND(Q44="○",P44="分担契約/単価契約"),"単価契約"&amp;CHAR(10)&amp;"予定調達総額 "&amp;TEXT(VLOOKUP(A44,[1]令和3年度契約状況調査票!$D:$AR,17,FALSE),"#,##0円")&amp;"(B)"&amp;CHAR(10)&amp;"分担契約"&amp;CHAR(10)&amp;VLOOKUP(A44,[1]令和3年度契約状況調査票!$D:$AR,33,FALSE),IF(AND(Q44="○",P44="分担契約"),"分担契約"&amp;CHAR(10)&amp;"契約総額 "&amp;TEXT(VLOOKUP(A44,[1]令和3年度契約状況調査票!$D:$AR,17,FALSE),"#,##0円")&amp;"(B)"&amp;CHAR(10)&amp;VLOOKUP(A44,[1]令和3年度契約状況調査票!$D:$AR,33,FALSE),(IF(P44="分担契約/単価契約","単価契約"&amp;CHAR(10)&amp;"予定調達総額 "&amp;TEXT(VLOOKUP(A44,[1]令和3年度契約状況調査票!$D:$AR,17,FALSE),"#,##0円")&amp;CHAR(10)&amp;"分担契約"&amp;CHAR(10)&amp;VLOOKUP(A44,[1]令和3年度契約状況調査票!$D:$AR,33,FALSE),IF(P44="分担契約","分担契約"&amp;CHAR(10)&amp;"契約総額 "&amp;TEXT(VLOOKUP(A44,[1]令和3年度契約状況調査票!$D:$AR,17,FALSE),"#,##0円")&amp;CHAR(10)&amp;VLOOKUP(A44,[1]令和3年度契約状況調査票!$D:$AR,33,FALSE),IF(P44="単価契約","単価契約"&amp;CHAR(10)&amp;"予定調達総額 "&amp;TEXT(VLOOKUP(A44,[1]令和3年度契約状況調査票!$D:$AR,17,FALSE),"#,##0円")&amp;CHAR(10)&amp;VLOOKUP(A44,[1]令和3年度契約状況調査票!$D:$AR,33,FALSE),VLOOKUP(A44,[1]令和3年度契約状況調査票!$D:$AR,33,FALSE))))))))</f>
        <v/>
      </c>
      <c r="P44" s="33" t="str">
        <f>IF(A44="","",VLOOKUP(A44,[1]令和3年度契約状況調査票!$D:$BY,54,FALSE))</f>
        <v/>
      </c>
      <c r="Q44" s="33" t="str">
        <f>IF(A44="","",IF(VLOOKUP(A44,[1]令和3年度契約状況調査票!$D:$AR,15,FALSE)="他官署で調達手続きを実施のため","×",IF(VLOOKUP(A44,[1]令和3年度契約状況調査票!$D:$AR,22,FALSE)="②同種の他の契約の予定価格を類推されるおそれがあるため公表しない","×","○")))</f>
        <v/>
      </c>
    </row>
    <row r="45" spans="1:17" s="34" customFormat="1" ht="67.5" customHeight="1" x14ac:dyDescent="0.15">
      <c r="A45" s="35" t="str">
        <f>IF(MAX([1]令和3年度契約状況調査票!D29:D274)&gt;=ROW()-5,ROW()-5,"")</f>
        <v/>
      </c>
      <c r="B45" s="36" t="str">
        <f>IF(A45="","",VLOOKUP(A45,[1]令和3年度契約状況調査票!$D:$AR,6,FALSE))</f>
        <v/>
      </c>
      <c r="C45" s="37" t="str">
        <f>IF(A45="","",VLOOKUP(A45,[1]令和3年度契約状況調査票!$D:$AR,7,FALSE))</f>
        <v/>
      </c>
      <c r="D45" s="38" t="str">
        <f>IF(A45="","",VLOOKUP(A45,[1]令和3年度契約状況調査票!$D:$AR,10,FALSE))</f>
        <v/>
      </c>
      <c r="E45" s="36" t="str">
        <f>IF(A45="","",VLOOKUP(A45,[1]令和3年度契約状況調査票!$D:$AR,11,FALSE))</f>
        <v/>
      </c>
      <c r="F45" s="39" t="str">
        <f>IF(A45="","",VLOOKUP(A45,[1]令和3年度契約状況調査票!$D:$AR,12,FALSE))</f>
        <v/>
      </c>
      <c r="G45" s="40" t="str">
        <f>IF(A45="","",VLOOKUP(A45,[1]令和3年度契約状況調査票!$D:$AR,32,FALSE))</f>
        <v/>
      </c>
      <c r="H45" s="41" t="str">
        <f>IF(A45="","",IF(VLOOKUP(A45,[1]令和3年度契約状況調査票!$D:$AR,15,FALSE)="他官署で調達手続きを実施のため","他官署で調達手続きを実施のため",IF(VLOOKUP(A45,[1]令和3年度契約状況調査票!$D:$AR,22,FALSE)="②同種の他の契約の予定価格を類推されるおそれがあるため公表しない","同種の他の契約の予定価格を類推されるおそれがあるため公表しない",IF(VLOOKUP(A45,[1]令和3年度契約状況調査票!$D:$AR,22,FALSE)="－","－",IF(VLOOKUP(A45,[1]令和3年度契約状況調査票!$D:$AR,8,FALSE)&lt;&gt;"",TEXT(VLOOKUP(A45,[1]令和3年度契約状況調査票!$D:$AR,15,FALSE),"#,##0円")&amp;CHAR(10)&amp;"(A)",VLOOKUP(A45,[1]令和3年度契約状況調査票!$D:$AR,15,FALSE))))))</f>
        <v/>
      </c>
      <c r="I45" s="41" t="str">
        <f>IF(A45="","",VLOOKUP(A45,[1]令和3年度契約状況調査票!$D:$AR,16,FALSE))</f>
        <v/>
      </c>
      <c r="J45" s="42" t="str">
        <f>IF(A45="","",IF(VLOOKUP(A45,[1]令和3年度契約状況調査票!$D:$AR,15,FALSE)="他官署で調達手続きを実施のため","－",IF(VLOOKUP(A45,[1]令和3年度契約状況調査票!$D:$AR,22,FALSE)="②同種の他の契約の予定価格を類推されるおそれがあるため公表しない","－",IF(VLOOKUP(A45,[1]令和3年度契約状況調査票!$D:$AR,22,FALSE)="－","－",IF(VLOOKUP(A45,[1]令和3年度契約状況調査票!$D:$AR,8,FALSE)&lt;&gt;"",TEXT(VLOOKUP(A45,[1]令和3年度契約状況調査票!$D:$AR,18,FALSE),"#.0%")&amp;CHAR(10)&amp;"(B/A×100)",VLOOKUP(A45,[1]令和3年度契約状況調査票!$D:$AR,18,FALSE))))))</f>
        <v/>
      </c>
      <c r="K45" s="43" t="s">
        <v>16</v>
      </c>
      <c r="L45" s="42" t="str">
        <f>IF(A45="","",IF(VLOOKUP(A45,[1]令和3年度契約状況調査票!$D:$AR,28,FALSE)="①公益社団法人","公社",IF(VLOOKUP(A45,[1]令和3年度契約状況調査票!$D:$AR,28,FALSE)="②公益財団法人","公財","")))</f>
        <v/>
      </c>
      <c r="M45" s="42" t="str">
        <f>IF(A45="","",VLOOKUP(A45,[1]令和3年度契約状況調査票!$D:$AR,29,FALSE))</f>
        <v/>
      </c>
      <c r="N45" s="44" t="str">
        <f>IF(A45="","",IF(VLOOKUP(A45,[1]令和3年度契約状況調査票!$D:$AR,29,FALSE)="国所管",VLOOKUP(A45,[1]令和3年度契約状況調査票!$D:$AR,23,FALSE),""))</f>
        <v/>
      </c>
      <c r="O45" s="45" t="str">
        <f>IF(A45="","",IF(AND(Q45="○",P45="分担契約/単価契約"),"単価契約"&amp;CHAR(10)&amp;"予定調達総額 "&amp;TEXT(VLOOKUP(A45,[1]令和3年度契約状況調査票!$D:$AR,17,FALSE),"#,##0円")&amp;"(B)"&amp;CHAR(10)&amp;"分担契約"&amp;CHAR(10)&amp;VLOOKUP(A45,[1]令和3年度契約状況調査票!$D:$AR,33,FALSE),IF(AND(Q45="○",P45="分担契約"),"分担契約"&amp;CHAR(10)&amp;"契約総額 "&amp;TEXT(VLOOKUP(A45,[1]令和3年度契約状況調査票!$D:$AR,17,FALSE),"#,##0円")&amp;"(B)"&amp;CHAR(10)&amp;VLOOKUP(A45,[1]令和3年度契約状況調査票!$D:$AR,33,FALSE),(IF(P45="分担契約/単価契約","単価契約"&amp;CHAR(10)&amp;"予定調達総額 "&amp;TEXT(VLOOKUP(A45,[1]令和3年度契約状況調査票!$D:$AR,17,FALSE),"#,##0円")&amp;CHAR(10)&amp;"分担契約"&amp;CHAR(10)&amp;VLOOKUP(A45,[1]令和3年度契約状況調査票!$D:$AR,33,FALSE),IF(P45="分担契約","分担契約"&amp;CHAR(10)&amp;"契約総額 "&amp;TEXT(VLOOKUP(A45,[1]令和3年度契約状況調査票!$D:$AR,17,FALSE),"#,##0円")&amp;CHAR(10)&amp;VLOOKUP(A45,[1]令和3年度契約状況調査票!$D:$AR,33,FALSE),IF(P45="単価契約","単価契約"&amp;CHAR(10)&amp;"予定調達総額 "&amp;TEXT(VLOOKUP(A45,[1]令和3年度契約状況調査票!$D:$AR,17,FALSE),"#,##0円")&amp;CHAR(10)&amp;VLOOKUP(A45,[1]令和3年度契約状況調査票!$D:$AR,33,FALSE),VLOOKUP(A45,[1]令和3年度契約状況調査票!$D:$AR,33,FALSE))))))))</f>
        <v/>
      </c>
      <c r="P45" s="33" t="str">
        <f>IF(A45="","",VLOOKUP(A45,[1]令和3年度契約状況調査票!$D:$BY,54,FALSE))</f>
        <v/>
      </c>
      <c r="Q45" s="33" t="str">
        <f>IF(A45="","",IF(VLOOKUP(A45,[1]令和3年度契約状況調査票!$D:$AR,15,FALSE)="他官署で調達手続きを実施のため","×",IF(VLOOKUP(A45,[1]令和3年度契約状況調査票!$D:$AR,22,FALSE)="②同種の他の契約の予定価格を類推されるおそれがあるため公表しない","×","○")))</f>
        <v/>
      </c>
    </row>
    <row r="46" spans="1:17" s="34" customFormat="1" ht="67.5" customHeight="1" x14ac:dyDescent="0.15">
      <c r="A46" s="35" t="str">
        <f>IF(MAX([1]令和3年度契約状況調査票!D30:D275)&gt;=ROW()-5,ROW()-5,"")</f>
        <v/>
      </c>
      <c r="B46" s="36" t="str">
        <f>IF(A46="","",VLOOKUP(A46,[1]令和3年度契約状況調査票!$D:$AR,6,FALSE))</f>
        <v/>
      </c>
      <c r="C46" s="37" t="str">
        <f>IF(A46="","",VLOOKUP(A46,[1]令和3年度契約状況調査票!$D:$AR,7,FALSE))</f>
        <v/>
      </c>
      <c r="D46" s="38" t="str">
        <f>IF(A46="","",VLOOKUP(A46,[1]令和3年度契約状況調査票!$D:$AR,10,FALSE))</f>
        <v/>
      </c>
      <c r="E46" s="36" t="str">
        <f>IF(A46="","",VLOOKUP(A46,[1]令和3年度契約状況調査票!$D:$AR,11,FALSE))</f>
        <v/>
      </c>
      <c r="F46" s="39" t="str">
        <f>IF(A46="","",VLOOKUP(A46,[1]令和3年度契約状況調査票!$D:$AR,12,FALSE))</f>
        <v/>
      </c>
      <c r="G46" s="40" t="str">
        <f>IF(A46="","",VLOOKUP(A46,[1]令和3年度契約状況調査票!$D:$AR,32,FALSE))</f>
        <v/>
      </c>
      <c r="H46" s="41" t="str">
        <f>IF(A46="","",IF(VLOOKUP(A46,[1]令和3年度契約状況調査票!$D:$AR,15,FALSE)="他官署で調達手続きを実施のため","他官署で調達手続きを実施のため",IF(VLOOKUP(A46,[1]令和3年度契約状況調査票!$D:$AR,22,FALSE)="②同種の他の契約の予定価格を類推されるおそれがあるため公表しない","同種の他の契約の予定価格を類推されるおそれがあるため公表しない",IF(VLOOKUP(A46,[1]令和3年度契約状況調査票!$D:$AR,22,FALSE)="－","－",IF(VLOOKUP(A46,[1]令和3年度契約状況調査票!$D:$AR,8,FALSE)&lt;&gt;"",TEXT(VLOOKUP(A46,[1]令和3年度契約状況調査票!$D:$AR,15,FALSE),"#,##0円")&amp;CHAR(10)&amp;"(A)",VLOOKUP(A46,[1]令和3年度契約状況調査票!$D:$AR,15,FALSE))))))</f>
        <v/>
      </c>
      <c r="I46" s="41" t="str">
        <f>IF(A46="","",VLOOKUP(A46,[1]令和3年度契約状況調査票!$D:$AR,16,FALSE))</f>
        <v/>
      </c>
      <c r="J46" s="42" t="str">
        <f>IF(A46="","",IF(VLOOKUP(A46,[1]令和3年度契約状況調査票!$D:$AR,15,FALSE)="他官署で調達手続きを実施のため","－",IF(VLOOKUP(A46,[1]令和3年度契約状況調査票!$D:$AR,22,FALSE)="②同種の他の契約の予定価格を類推されるおそれがあるため公表しない","－",IF(VLOOKUP(A46,[1]令和3年度契約状況調査票!$D:$AR,22,FALSE)="－","－",IF(VLOOKUP(A46,[1]令和3年度契約状況調査票!$D:$AR,8,FALSE)&lt;&gt;"",TEXT(VLOOKUP(A46,[1]令和3年度契約状況調査票!$D:$AR,18,FALSE),"#.0%")&amp;CHAR(10)&amp;"(B/A×100)",VLOOKUP(A46,[1]令和3年度契約状況調査票!$D:$AR,18,FALSE))))))</f>
        <v/>
      </c>
      <c r="K46" s="43" t="s">
        <v>16</v>
      </c>
      <c r="L46" s="42" t="str">
        <f>IF(A46="","",IF(VLOOKUP(A46,[1]令和3年度契約状況調査票!$D:$AR,28,FALSE)="①公益社団法人","公社",IF(VLOOKUP(A46,[1]令和3年度契約状況調査票!$D:$AR,28,FALSE)="②公益財団法人","公財","")))</f>
        <v/>
      </c>
      <c r="M46" s="42" t="str">
        <f>IF(A46="","",VLOOKUP(A46,[1]令和3年度契約状況調査票!$D:$AR,29,FALSE))</f>
        <v/>
      </c>
      <c r="N46" s="44" t="str">
        <f>IF(A46="","",IF(VLOOKUP(A46,[1]令和3年度契約状況調査票!$D:$AR,29,FALSE)="国所管",VLOOKUP(A46,[1]令和3年度契約状況調査票!$D:$AR,23,FALSE),""))</f>
        <v/>
      </c>
      <c r="O46" s="45" t="str">
        <f>IF(A46="","",IF(AND(Q46="○",P46="分担契約/単価契約"),"単価契約"&amp;CHAR(10)&amp;"予定調達総額 "&amp;TEXT(VLOOKUP(A46,[1]令和3年度契約状況調査票!$D:$AR,17,FALSE),"#,##0円")&amp;"(B)"&amp;CHAR(10)&amp;"分担契約"&amp;CHAR(10)&amp;VLOOKUP(A46,[1]令和3年度契約状況調査票!$D:$AR,33,FALSE),IF(AND(Q46="○",P46="分担契約"),"分担契約"&amp;CHAR(10)&amp;"契約総額 "&amp;TEXT(VLOOKUP(A46,[1]令和3年度契約状況調査票!$D:$AR,17,FALSE),"#,##0円")&amp;"(B)"&amp;CHAR(10)&amp;VLOOKUP(A46,[1]令和3年度契約状況調査票!$D:$AR,33,FALSE),(IF(P46="分担契約/単価契約","単価契約"&amp;CHAR(10)&amp;"予定調達総額 "&amp;TEXT(VLOOKUP(A46,[1]令和3年度契約状況調査票!$D:$AR,17,FALSE),"#,##0円")&amp;CHAR(10)&amp;"分担契約"&amp;CHAR(10)&amp;VLOOKUP(A46,[1]令和3年度契約状況調査票!$D:$AR,33,FALSE),IF(P46="分担契約","分担契約"&amp;CHAR(10)&amp;"契約総額 "&amp;TEXT(VLOOKUP(A46,[1]令和3年度契約状況調査票!$D:$AR,17,FALSE),"#,##0円")&amp;CHAR(10)&amp;VLOOKUP(A46,[1]令和3年度契約状況調査票!$D:$AR,33,FALSE),IF(P46="単価契約","単価契約"&amp;CHAR(10)&amp;"予定調達総額 "&amp;TEXT(VLOOKUP(A46,[1]令和3年度契約状況調査票!$D:$AR,17,FALSE),"#,##0円")&amp;CHAR(10)&amp;VLOOKUP(A46,[1]令和3年度契約状況調査票!$D:$AR,33,FALSE),VLOOKUP(A46,[1]令和3年度契約状況調査票!$D:$AR,33,FALSE))))))))</f>
        <v/>
      </c>
      <c r="P46" s="33" t="str">
        <f>IF(A46="","",VLOOKUP(A46,[1]令和3年度契約状況調査票!$D:$BY,54,FALSE))</f>
        <v/>
      </c>
      <c r="Q46" s="33" t="str">
        <f>IF(A46="","",IF(VLOOKUP(A46,[1]令和3年度契約状況調査票!$D:$AR,15,FALSE)="他官署で調達手続きを実施のため","×",IF(VLOOKUP(A46,[1]令和3年度契約状況調査票!$D:$AR,22,FALSE)="②同種の他の契約の予定価格を類推されるおそれがあるため公表しない","×","○")))</f>
        <v/>
      </c>
    </row>
    <row r="47" spans="1:17" s="34" customFormat="1" ht="67.5" customHeight="1" x14ac:dyDescent="0.15">
      <c r="A47" s="35" t="str">
        <f>IF(MAX([1]令和3年度契約状況調査票!D31:D276)&gt;=ROW()-5,ROW()-5,"")</f>
        <v/>
      </c>
      <c r="B47" s="36" t="str">
        <f>IF(A47="","",VLOOKUP(A47,[1]令和3年度契約状況調査票!$D:$AR,6,FALSE))</f>
        <v/>
      </c>
      <c r="C47" s="37" t="str">
        <f>IF(A47="","",VLOOKUP(A47,[1]令和3年度契約状況調査票!$D:$AR,7,FALSE))</f>
        <v/>
      </c>
      <c r="D47" s="38" t="str">
        <f>IF(A47="","",VLOOKUP(A47,[1]令和3年度契約状況調査票!$D:$AR,10,FALSE))</f>
        <v/>
      </c>
      <c r="E47" s="36" t="str">
        <f>IF(A47="","",VLOOKUP(A47,[1]令和3年度契約状況調査票!$D:$AR,11,FALSE))</f>
        <v/>
      </c>
      <c r="F47" s="39" t="str">
        <f>IF(A47="","",VLOOKUP(A47,[1]令和3年度契約状況調査票!$D:$AR,12,FALSE))</f>
        <v/>
      </c>
      <c r="G47" s="40" t="str">
        <f>IF(A47="","",VLOOKUP(A47,[1]令和3年度契約状況調査票!$D:$AR,32,FALSE))</f>
        <v/>
      </c>
      <c r="H47" s="41" t="str">
        <f>IF(A47="","",IF(VLOOKUP(A47,[1]令和3年度契約状況調査票!$D:$AR,15,FALSE)="他官署で調達手続きを実施のため","他官署で調達手続きを実施のため",IF(VLOOKUP(A47,[1]令和3年度契約状況調査票!$D:$AR,22,FALSE)="②同種の他の契約の予定価格を類推されるおそれがあるため公表しない","同種の他の契約の予定価格を類推されるおそれがあるため公表しない",IF(VLOOKUP(A47,[1]令和3年度契約状況調査票!$D:$AR,22,FALSE)="－","－",IF(VLOOKUP(A47,[1]令和3年度契約状況調査票!$D:$AR,8,FALSE)&lt;&gt;"",TEXT(VLOOKUP(A47,[1]令和3年度契約状況調査票!$D:$AR,15,FALSE),"#,##0円")&amp;CHAR(10)&amp;"(A)",VLOOKUP(A47,[1]令和3年度契約状況調査票!$D:$AR,15,FALSE))))))</f>
        <v/>
      </c>
      <c r="I47" s="41" t="str">
        <f>IF(A47="","",VLOOKUP(A47,[1]令和3年度契約状況調査票!$D:$AR,16,FALSE))</f>
        <v/>
      </c>
      <c r="J47" s="42" t="str">
        <f>IF(A47="","",IF(VLOOKUP(A47,[1]令和3年度契約状況調査票!$D:$AR,15,FALSE)="他官署で調達手続きを実施のため","－",IF(VLOOKUP(A47,[1]令和3年度契約状況調査票!$D:$AR,22,FALSE)="②同種の他の契約の予定価格を類推されるおそれがあるため公表しない","－",IF(VLOOKUP(A47,[1]令和3年度契約状況調査票!$D:$AR,22,FALSE)="－","－",IF(VLOOKUP(A47,[1]令和3年度契約状況調査票!$D:$AR,8,FALSE)&lt;&gt;"",TEXT(VLOOKUP(A47,[1]令和3年度契約状況調査票!$D:$AR,18,FALSE),"#.0%")&amp;CHAR(10)&amp;"(B/A×100)",VLOOKUP(A47,[1]令和3年度契約状況調査票!$D:$AR,18,FALSE))))))</f>
        <v/>
      </c>
      <c r="K47" s="43" t="s">
        <v>16</v>
      </c>
      <c r="L47" s="42" t="str">
        <f>IF(A47="","",IF(VLOOKUP(A47,[1]令和3年度契約状況調査票!$D:$AR,28,FALSE)="①公益社団法人","公社",IF(VLOOKUP(A47,[1]令和3年度契約状況調査票!$D:$AR,28,FALSE)="②公益財団法人","公財","")))</f>
        <v/>
      </c>
      <c r="M47" s="42" t="str">
        <f>IF(A47="","",VLOOKUP(A47,[1]令和3年度契約状況調査票!$D:$AR,29,FALSE))</f>
        <v/>
      </c>
      <c r="N47" s="44" t="str">
        <f>IF(A47="","",IF(VLOOKUP(A47,[1]令和3年度契約状況調査票!$D:$AR,29,FALSE)="国所管",VLOOKUP(A47,[1]令和3年度契約状況調査票!$D:$AR,23,FALSE),""))</f>
        <v/>
      </c>
      <c r="O47" s="45" t="str">
        <f>IF(A47="","",IF(AND(Q47="○",P47="分担契約/単価契約"),"単価契約"&amp;CHAR(10)&amp;"予定調達総額 "&amp;TEXT(VLOOKUP(A47,[1]令和3年度契約状況調査票!$D:$AR,17,FALSE),"#,##0円")&amp;"(B)"&amp;CHAR(10)&amp;"分担契約"&amp;CHAR(10)&amp;VLOOKUP(A47,[1]令和3年度契約状況調査票!$D:$AR,33,FALSE),IF(AND(Q47="○",P47="分担契約"),"分担契約"&amp;CHAR(10)&amp;"契約総額 "&amp;TEXT(VLOOKUP(A47,[1]令和3年度契約状況調査票!$D:$AR,17,FALSE),"#,##0円")&amp;"(B)"&amp;CHAR(10)&amp;VLOOKUP(A47,[1]令和3年度契約状況調査票!$D:$AR,33,FALSE),(IF(P47="分担契約/単価契約","単価契約"&amp;CHAR(10)&amp;"予定調達総額 "&amp;TEXT(VLOOKUP(A47,[1]令和3年度契約状況調査票!$D:$AR,17,FALSE),"#,##0円")&amp;CHAR(10)&amp;"分担契約"&amp;CHAR(10)&amp;VLOOKUP(A47,[1]令和3年度契約状況調査票!$D:$AR,33,FALSE),IF(P47="分担契約","分担契約"&amp;CHAR(10)&amp;"契約総額 "&amp;TEXT(VLOOKUP(A47,[1]令和3年度契約状況調査票!$D:$AR,17,FALSE),"#,##0円")&amp;CHAR(10)&amp;VLOOKUP(A47,[1]令和3年度契約状況調査票!$D:$AR,33,FALSE),IF(P47="単価契約","単価契約"&amp;CHAR(10)&amp;"予定調達総額 "&amp;TEXT(VLOOKUP(A47,[1]令和3年度契約状況調査票!$D:$AR,17,FALSE),"#,##0円")&amp;CHAR(10)&amp;VLOOKUP(A47,[1]令和3年度契約状況調査票!$D:$AR,33,FALSE),VLOOKUP(A47,[1]令和3年度契約状況調査票!$D:$AR,33,FALSE))))))))</f>
        <v/>
      </c>
      <c r="P47" s="33" t="str">
        <f>IF(A47="","",VLOOKUP(A47,[1]令和3年度契約状況調査票!$D:$BY,54,FALSE))</f>
        <v/>
      </c>
      <c r="Q47" s="33" t="str">
        <f>IF(A47="","",IF(VLOOKUP(A47,[1]令和3年度契約状況調査票!$D:$AR,15,FALSE)="他官署で調達手続きを実施のため","×",IF(VLOOKUP(A47,[1]令和3年度契約状況調査票!$D:$AR,22,FALSE)="②同種の他の契約の予定価格を類推されるおそれがあるため公表しない","×","○")))</f>
        <v/>
      </c>
    </row>
    <row r="48" spans="1:17" s="34" customFormat="1" ht="67.5" customHeight="1" x14ac:dyDescent="0.15">
      <c r="A48" s="35" t="str">
        <f>IF(MAX([1]令和3年度契約状況調査票!D32:D277)&gt;=ROW()-5,ROW()-5,"")</f>
        <v/>
      </c>
      <c r="B48" s="36" t="str">
        <f>IF(A48="","",VLOOKUP(A48,[1]令和3年度契約状況調査票!$D:$AR,6,FALSE))</f>
        <v/>
      </c>
      <c r="C48" s="37" t="str">
        <f>IF(A48="","",VLOOKUP(A48,[1]令和3年度契約状況調査票!$D:$AR,7,FALSE))</f>
        <v/>
      </c>
      <c r="D48" s="38" t="str">
        <f>IF(A48="","",VLOOKUP(A48,[1]令和3年度契約状況調査票!$D:$AR,10,FALSE))</f>
        <v/>
      </c>
      <c r="E48" s="36" t="str">
        <f>IF(A48="","",VLOOKUP(A48,[1]令和3年度契約状況調査票!$D:$AR,11,FALSE))</f>
        <v/>
      </c>
      <c r="F48" s="39" t="str">
        <f>IF(A48="","",VLOOKUP(A48,[1]令和3年度契約状況調査票!$D:$AR,12,FALSE))</f>
        <v/>
      </c>
      <c r="G48" s="40" t="str">
        <f>IF(A48="","",VLOOKUP(A48,[1]令和3年度契約状況調査票!$D:$AR,32,FALSE))</f>
        <v/>
      </c>
      <c r="H48" s="41" t="str">
        <f>IF(A48="","",IF(VLOOKUP(A48,[1]令和3年度契約状況調査票!$D:$AR,15,FALSE)="他官署で調達手続きを実施のため","他官署で調達手続きを実施のため",IF(VLOOKUP(A48,[1]令和3年度契約状況調査票!$D:$AR,22,FALSE)="②同種の他の契約の予定価格を類推されるおそれがあるため公表しない","同種の他の契約の予定価格を類推されるおそれがあるため公表しない",IF(VLOOKUP(A48,[1]令和3年度契約状況調査票!$D:$AR,22,FALSE)="－","－",IF(VLOOKUP(A48,[1]令和3年度契約状況調査票!$D:$AR,8,FALSE)&lt;&gt;"",TEXT(VLOOKUP(A48,[1]令和3年度契約状況調査票!$D:$AR,15,FALSE),"#,##0円")&amp;CHAR(10)&amp;"(A)",VLOOKUP(A48,[1]令和3年度契約状況調査票!$D:$AR,15,FALSE))))))</f>
        <v/>
      </c>
      <c r="I48" s="41" t="str">
        <f>IF(A48="","",VLOOKUP(A48,[1]令和3年度契約状況調査票!$D:$AR,16,FALSE))</f>
        <v/>
      </c>
      <c r="J48" s="42" t="str">
        <f>IF(A48="","",IF(VLOOKUP(A48,[1]令和3年度契約状況調査票!$D:$AR,15,FALSE)="他官署で調達手続きを実施のため","－",IF(VLOOKUP(A48,[1]令和3年度契約状況調査票!$D:$AR,22,FALSE)="②同種の他の契約の予定価格を類推されるおそれがあるため公表しない","－",IF(VLOOKUP(A48,[1]令和3年度契約状況調査票!$D:$AR,22,FALSE)="－","－",IF(VLOOKUP(A48,[1]令和3年度契約状況調査票!$D:$AR,8,FALSE)&lt;&gt;"",TEXT(VLOOKUP(A48,[1]令和3年度契約状況調査票!$D:$AR,18,FALSE),"#.0%")&amp;CHAR(10)&amp;"(B/A×100)",VLOOKUP(A48,[1]令和3年度契約状況調査票!$D:$AR,18,FALSE))))))</f>
        <v/>
      </c>
      <c r="K48" s="43" t="s">
        <v>16</v>
      </c>
      <c r="L48" s="42" t="str">
        <f>IF(A48="","",IF(VLOOKUP(A48,[1]令和3年度契約状況調査票!$D:$AR,28,FALSE)="①公益社団法人","公社",IF(VLOOKUP(A48,[1]令和3年度契約状況調査票!$D:$AR,28,FALSE)="②公益財団法人","公財","")))</f>
        <v/>
      </c>
      <c r="M48" s="42" t="str">
        <f>IF(A48="","",VLOOKUP(A48,[1]令和3年度契約状況調査票!$D:$AR,29,FALSE))</f>
        <v/>
      </c>
      <c r="N48" s="44" t="str">
        <f>IF(A48="","",IF(VLOOKUP(A48,[1]令和3年度契約状況調査票!$D:$AR,29,FALSE)="国所管",VLOOKUP(A48,[1]令和3年度契約状況調査票!$D:$AR,23,FALSE),""))</f>
        <v/>
      </c>
      <c r="O48" s="45" t="str">
        <f>IF(A48="","",IF(AND(Q48="○",P48="分担契約/単価契約"),"単価契約"&amp;CHAR(10)&amp;"予定調達総額 "&amp;TEXT(VLOOKUP(A48,[1]令和3年度契約状況調査票!$D:$AR,17,FALSE),"#,##0円")&amp;"(B)"&amp;CHAR(10)&amp;"分担契約"&amp;CHAR(10)&amp;VLOOKUP(A48,[1]令和3年度契約状況調査票!$D:$AR,33,FALSE),IF(AND(Q48="○",P48="分担契約"),"分担契約"&amp;CHAR(10)&amp;"契約総額 "&amp;TEXT(VLOOKUP(A48,[1]令和3年度契約状況調査票!$D:$AR,17,FALSE),"#,##0円")&amp;"(B)"&amp;CHAR(10)&amp;VLOOKUP(A48,[1]令和3年度契約状況調査票!$D:$AR,33,FALSE),(IF(P48="分担契約/単価契約","単価契約"&amp;CHAR(10)&amp;"予定調達総額 "&amp;TEXT(VLOOKUP(A48,[1]令和3年度契約状況調査票!$D:$AR,17,FALSE),"#,##0円")&amp;CHAR(10)&amp;"分担契約"&amp;CHAR(10)&amp;VLOOKUP(A48,[1]令和3年度契約状況調査票!$D:$AR,33,FALSE),IF(P48="分担契約","分担契約"&amp;CHAR(10)&amp;"契約総額 "&amp;TEXT(VLOOKUP(A48,[1]令和3年度契約状況調査票!$D:$AR,17,FALSE),"#,##0円")&amp;CHAR(10)&amp;VLOOKUP(A48,[1]令和3年度契約状況調査票!$D:$AR,33,FALSE),IF(P48="単価契約","単価契約"&amp;CHAR(10)&amp;"予定調達総額 "&amp;TEXT(VLOOKUP(A48,[1]令和3年度契約状況調査票!$D:$AR,17,FALSE),"#,##0円")&amp;CHAR(10)&amp;VLOOKUP(A48,[1]令和3年度契約状況調査票!$D:$AR,33,FALSE),VLOOKUP(A48,[1]令和3年度契約状況調査票!$D:$AR,33,FALSE))))))))</f>
        <v/>
      </c>
      <c r="P48" s="33" t="str">
        <f>IF(A48="","",VLOOKUP(A48,[1]令和3年度契約状況調査票!$D:$BY,54,FALSE))</f>
        <v/>
      </c>
      <c r="Q48" s="33" t="str">
        <f>IF(A48="","",IF(VLOOKUP(A48,[1]令和3年度契約状況調査票!$D:$AR,15,FALSE)="他官署で調達手続きを実施のため","×",IF(VLOOKUP(A48,[1]令和3年度契約状況調査票!$D:$AR,22,FALSE)="②同種の他の契約の予定価格を類推されるおそれがあるため公表しない","×","○")))</f>
        <v/>
      </c>
    </row>
    <row r="49" spans="1:17" s="34" customFormat="1" ht="67.5" customHeight="1" x14ac:dyDescent="0.15">
      <c r="A49" s="35" t="str">
        <f>IF(MAX([1]令和3年度契約状況調査票!D33:D278)&gt;=ROW()-5,ROW()-5,"")</f>
        <v/>
      </c>
      <c r="B49" s="36" t="str">
        <f>IF(A49="","",VLOOKUP(A49,[1]令和3年度契約状況調査票!$D:$AR,6,FALSE))</f>
        <v/>
      </c>
      <c r="C49" s="37" t="str">
        <f>IF(A49="","",VLOOKUP(A49,[1]令和3年度契約状況調査票!$D:$AR,7,FALSE))</f>
        <v/>
      </c>
      <c r="D49" s="38" t="str">
        <f>IF(A49="","",VLOOKUP(A49,[1]令和3年度契約状況調査票!$D:$AR,10,FALSE))</f>
        <v/>
      </c>
      <c r="E49" s="36" t="str">
        <f>IF(A49="","",VLOOKUP(A49,[1]令和3年度契約状況調査票!$D:$AR,11,FALSE))</f>
        <v/>
      </c>
      <c r="F49" s="39" t="str">
        <f>IF(A49="","",VLOOKUP(A49,[1]令和3年度契約状況調査票!$D:$AR,12,FALSE))</f>
        <v/>
      </c>
      <c r="G49" s="40" t="str">
        <f>IF(A49="","",VLOOKUP(A49,[1]令和3年度契約状況調査票!$D:$AR,32,FALSE))</f>
        <v/>
      </c>
      <c r="H49" s="41" t="str">
        <f>IF(A49="","",IF(VLOOKUP(A49,[1]令和3年度契約状況調査票!$D:$AR,15,FALSE)="他官署で調達手続きを実施のため","他官署で調達手続きを実施のため",IF(VLOOKUP(A49,[1]令和3年度契約状況調査票!$D:$AR,22,FALSE)="②同種の他の契約の予定価格を類推されるおそれがあるため公表しない","同種の他の契約の予定価格を類推されるおそれがあるため公表しない",IF(VLOOKUP(A49,[1]令和3年度契約状況調査票!$D:$AR,22,FALSE)="－","－",IF(VLOOKUP(A49,[1]令和3年度契約状況調査票!$D:$AR,8,FALSE)&lt;&gt;"",TEXT(VLOOKUP(A49,[1]令和3年度契約状況調査票!$D:$AR,15,FALSE),"#,##0円")&amp;CHAR(10)&amp;"(A)",VLOOKUP(A49,[1]令和3年度契約状況調査票!$D:$AR,15,FALSE))))))</f>
        <v/>
      </c>
      <c r="I49" s="41" t="str">
        <f>IF(A49="","",VLOOKUP(A49,[1]令和3年度契約状況調査票!$D:$AR,16,FALSE))</f>
        <v/>
      </c>
      <c r="J49" s="42" t="str">
        <f>IF(A49="","",IF(VLOOKUP(A49,[1]令和3年度契約状況調査票!$D:$AR,15,FALSE)="他官署で調達手続きを実施のため","－",IF(VLOOKUP(A49,[1]令和3年度契約状況調査票!$D:$AR,22,FALSE)="②同種の他の契約の予定価格を類推されるおそれがあるため公表しない","－",IF(VLOOKUP(A49,[1]令和3年度契約状況調査票!$D:$AR,22,FALSE)="－","－",IF(VLOOKUP(A49,[1]令和3年度契約状況調査票!$D:$AR,8,FALSE)&lt;&gt;"",TEXT(VLOOKUP(A49,[1]令和3年度契約状況調査票!$D:$AR,18,FALSE),"#.0%")&amp;CHAR(10)&amp;"(B/A×100)",VLOOKUP(A49,[1]令和3年度契約状況調査票!$D:$AR,18,FALSE))))))</f>
        <v/>
      </c>
      <c r="K49" s="43" t="s">
        <v>16</v>
      </c>
      <c r="L49" s="42" t="str">
        <f>IF(A49="","",IF(VLOOKUP(A49,[1]令和3年度契約状況調査票!$D:$AR,28,FALSE)="①公益社団法人","公社",IF(VLOOKUP(A49,[1]令和3年度契約状況調査票!$D:$AR,28,FALSE)="②公益財団法人","公財","")))</f>
        <v/>
      </c>
      <c r="M49" s="42" t="str">
        <f>IF(A49="","",VLOOKUP(A49,[1]令和3年度契約状況調査票!$D:$AR,29,FALSE))</f>
        <v/>
      </c>
      <c r="N49" s="44" t="str">
        <f>IF(A49="","",IF(VLOOKUP(A49,[1]令和3年度契約状況調査票!$D:$AR,29,FALSE)="国所管",VLOOKUP(A49,[1]令和3年度契約状況調査票!$D:$AR,23,FALSE),""))</f>
        <v/>
      </c>
      <c r="O49" s="45" t="str">
        <f>IF(A49="","",IF(AND(Q49="○",P49="分担契約/単価契約"),"単価契約"&amp;CHAR(10)&amp;"予定調達総額 "&amp;TEXT(VLOOKUP(A49,[1]令和3年度契約状況調査票!$D:$AR,17,FALSE),"#,##0円")&amp;"(B)"&amp;CHAR(10)&amp;"分担契約"&amp;CHAR(10)&amp;VLOOKUP(A49,[1]令和3年度契約状況調査票!$D:$AR,33,FALSE),IF(AND(Q49="○",P49="分担契約"),"分担契約"&amp;CHAR(10)&amp;"契約総額 "&amp;TEXT(VLOOKUP(A49,[1]令和3年度契約状況調査票!$D:$AR,17,FALSE),"#,##0円")&amp;"(B)"&amp;CHAR(10)&amp;VLOOKUP(A49,[1]令和3年度契約状況調査票!$D:$AR,33,FALSE),(IF(P49="分担契約/単価契約","単価契約"&amp;CHAR(10)&amp;"予定調達総額 "&amp;TEXT(VLOOKUP(A49,[1]令和3年度契約状況調査票!$D:$AR,17,FALSE),"#,##0円")&amp;CHAR(10)&amp;"分担契約"&amp;CHAR(10)&amp;VLOOKUP(A49,[1]令和3年度契約状況調査票!$D:$AR,33,FALSE),IF(P49="分担契約","分担契約"&amp;CHAR(10)&amp;"契約総額 "&amp;TEXT(VLOOKUP(A49,[1]令和3年度契約状況調査票!$D:$AR,17,FALSE),"#,##0円")&amp;CHAR(10)&amp;VLOOKUP(A49,[1]令和3年度契約状況調査票!$D:$AR,33,FALSE),IF(P49="単価契約","単価契約"&amp;CHAR(10)&amp;"予定調達総額 "&amp;TEXT(VLOOKUP(A49,[1]令和3年度契約状況調査票!$D:$AR,17,FALSE),"#,##0円")&amp;CHAR(10)&amp;VLOOKUP(A49,[1]令和3年度契約状況調査票!$D:$AR,33,FALSE),VLOOKUP(A49,[1]令和3年度契約状況調査票!$D:$AR,33,FALSE))))))))</f>
        <v/>
      </c>
      <c r="P49" s="33" t="str">
        <f>IF(A49="","",VLOOKUP(A49,[1]令和3年度契約状況調査票!$D:$BY,54,FALSE))</f>
        <v/>
      </c>
      <c r="Q49" s="33" t="str">
        <f>IF(A49="","",IF(VLOOKUP(A49,[1]令和3年度契約状況調査票!$D:$AR,15,FALSE)="他官署で調達手続きを実施のため","×",IF(VLOOKUP(A49,[1]令和3年度契約状況調査票!$D:$AR,22,FALSE)="②同種の他の契約の予定価格を類推されるおそれがあるため公表しない","×","○")))</f>
        <v/>
      </c>
    </row>
    <row r="50" spans="1:17" s="34" customFormat="1" ht="67.5" customHeight="1" x14ac:dyDescent="0.15">
      <c r="A50" s="35" t="str">
        <f>IF(MAX([1]令和3年度契約状況調査票!D34:D279)&gt;=ROW()-5,ROW()-5,"")</f>
        <v/>
      </c>
      <c r="B50" s="36" t="str">
        <f>IF(A50="","",VLOOKUP(A50,[1]令和3年度契約状況調査票!$D:$AR,6,FALSE))</f>
        <v/>
      </c>
      <c r="C50" s="37" t="str">
        <f>IF(A50="","",VLOOKUP(A50,[1]令和3年度契約状況調査票!$D:$AR,7,FALSE))</f>
        <v/>
      </c>
      <c r="D50" s="38" t="str">
        <f>IF(A50="","",VLOOKUP(A50,[1]令和3年度契約状況調査票!$D:$AR,10,FALSE))</f>
        <v/>
      </c>
      <c r="E50" s="36" t="str">
        <f>IF(A50="","",VLOOKUP(A50,[1]令和3年度契約状況調査票!$D:$AR,11,FALSE))</f>
        <v/>
      </c>
      <c r="F50" s="39" t="str">
        <f>IF(A50="","",VLOOKUP(A50,[1]令和3年度契約状況調査票!$D:$AR,12,FALSE))</f>
        <v/>
      </c>
      <c r="G50" s="40" t="str">
        <f>IF(A50="","",VLOOKUP(A50,[1]令和3年度契約状況調査票!$D:$AR,32,FALSE))</f>
        <v/>
      </c>
      <c r="H50" s="41" t="str">
        <f>IF(A50="","",IF(VLOOKUP(A50,[1]令和3年度契約状況調査票!$D:$AR,15,FALSE)="他官署で調達手続きを実施のため","他官署で調達手続きを実施のため",IF(VLOOKUP(A50,[1]令和3年度契約状況調査票!$D:$AR,22,FALSE)="②同種の他の契約の予定価格を類推されるおそれがあるため公表しない","同種の他の契約の予定価格を類推されるおそれがあるため公表しない",IF(VLOOKUP(A50,[1]令和3年度契約状況調査票!$D:$AR,22,FALSE)="－","－",IF(VLOOKUP(A50,[1]令和3年度契約状況調査票!$D:$AR,8,FALSE)&lt;&gt;"",TEXT(VLOOKUP(A50,[1]令和3年度契約状況調査票!$D:$AR,15,FALSE),"#,##0円")&amp;CHAR(10)&amp;"(A)",VLOOKUP(A50,[1]令和3年度契約状況調査票!$D:$AR,15,FALSE))))))</f>
        <v/>
      </c>
      <c r="I50" s="41" t="str">
        <f>IF(A50="","",VLOOKUP(A50,[1]令和3年度契約状況調査票!$D:$AR,16,FALSE))</f>
        <v/>
      </c>
      <c r="J50" s="42" t="str">
        <f>IF(A50="","",IF(VLOOKUP(A50,[1]令和3年度契約状況調査票!$D:$AR,15,FALSE)="他官署で調達手続きを実施のため","－",IF(VLOOKUP(A50,[1]令和3年度契約状況調査票!$D:$AR,22,FALSE)="②同種の他の契約の予定価格を類推されるおそれがあるため公表しない","－",IF(VLOOKUP(A50,[1]令和3年度契約状況調査票!$D:$AR,22,FALSE)="－","－",IF(VLOOKUP(A50,[1]令和3年度契約状況調査票!$D:$AR,8,FALSE)&lt;&gt;"",TEXT(VLOOKUP(A50,[1]令和3年度契約状況調査票!$D:$AR,18,FALSE),"#.0%")&amp;CHAR(10)&amp;"(B/A×100)",VLOOKUP(A50,[1]令和3年度契約状況調査票!$D:$AR,18,FALSE))))))</f>
        <v/>
      </c>
      <c r="K50" s="43" t="s">
        <v>16</v>
      </c>
      <c r="L50" s="42" t="str">
        <f>IF(A50="","",IF(VLOOKUP(A50,[1]令和3年度契約状況調査票!$D:$AR,28,FALSE)="①公益社団法人","公社",IF(VLOOKUP(A50,[1]令和3年度契約状況調査票!$D:$AR,28,FALSE)="②公益財団法人","公財","")))</f>
        <v/>
      </c>
      <c r="M50" s="42" t="str">
        <f>IF(A50="","",VLOOKUP(A50,[1]令和3年度契約状況調査票!$D:$AR,29,FALSE))</f>
        <v/>
      </c>
      <c r="N50" s="44" t="str">
        <f>IF(A50="","",IF(VLOOKUP(A50,[1]令和3年度契約状況調査票!$D:$AR,29,FALSE)="国所管",VLOOKUP(A50,[1]令和3年度契約状況調査票!$D:$AR,23,FALSE),""))</f>
        <v/>
      </c>
      <c r="O50" s="45" t="str">
        <f>IF(A50="","",IF(AND(Q50="○",P50="分担契約/単価契約"),"単価契約"&amp;CHAR(10)&amp;"予定調達総額 "&amp;TEXT(VLOOKUP(A50,[1]令和3年度契約状況調査票!$D:$AR,17,FALSE),"#,##0円")&amp;"(B)"&amp;CHAR(10)&amp;"分担契約"&amp;CHAR(10)&amp;VLOOKUP(A50,[1]令和3年度契約状況調査票!$D:$AR,33,FALSE),IF(AND(Q50="○",P50="分担契約"),"分担契約"&amp;CHAR(10)&amp;"契約総額 "&amp;TEXT(VLOOKUP(A50,[1]令和3年度契約状況調査票!$D:$AR,17,FALSE),"#,##0円")&amp;"(B)"&amp;CHAR(10)&amp;VLOOKUP(A50,[1]令和3年度契約状況調査票!$D:$AR,33,FALSE),(IF(P50="分担契約/単価契約","単価契約"&amp;CHAR(10)&amp;"予定調達総額 "&amp;TEXT(VLOOKUP(A50,[1]令和3年度契約状況調査票!$D:$AR,17,FALSE),"#,##0円")&amp;CHAR(10)&amp;"分担契約"&amp;CHAR(10)&amp;VLOOKUP(A50,[1]令和3年度契約状況調査票!$D:$AR,33,FALSE),IF(P50="分担契約","分担契約"&amp;CHAR(10)&amp;"契約総額 "&amp;TEXT(VLOOKUP(A50,[1]令和3年度契約状況調査票!$D:$AR,17,FALSE),"#,##0円")&amp;CHAR(10)&amp;VLOOKUP(A50,[1]令和3年度契約状況調査票!$D:$AR,33,FALSE),IF(P50="単価契約","単価契約"&amp;CHAR(10)&amp;"予定調達総額 "&amp;TEXT(VLOOKUP(A50,[1]令和3年度契約状況調査票!$D:$AR,17,FALSE),"#,##0円")&amp;CHAR(10)&amp;VLOOKUP(A50,[1]令和3年度契約状況調査票!$D:$AR,33,FALSE),VLOOKUP(A50,[1]令和3年度契約状況調査票!$D:$AR,33,FALSE))))))))</f>
        <v/>
      </c>
      <c r="P50" s="33" t="str">
        <f>IF(A50="","",VLOOKUP(A50,[1]令和3年度契約状況調査票!$D:$BY,54,FALSE))</f>
        <v/>
      </c>
      <c r="Q50" s="33" t="str">
        <f>IF(A50="","",IF(VLOOKUP(A50,[1]令和3年度契約状況調査票!$D:$AR,15,FALSE)="他官署で調達手続きを実施のため","×",IF(VLOOKUP(A50,[1]令和3年度契約状況調査票!$D:$AR,22,FALSE)="②同種の他の契約の予定価格を類推されるおそれがあるため公表しない","×","○")))</f>
        <v/>
      </c>
    </row>
    <row r="51" spans="1:17" s="34" customFormat="1" ht="67.5" customHeight="1" x14ac:dyDescent="0.15">
      <c r="A51" s="35" t="str">
        <f>IF(MAX([1]令和3年度契約状況調査票!D35:D280)&gt;=ROW()-5,ROW()-5,"")</f>
        <v/>
      </c>
      <c r="B51" s="36" t="str">
        <f>IF(A51="","",VLOOKUP(A51,[1]令和3年度契約状況調査票!$D:$AR,6,FALSE))</f>
        <v/>
      </c>
      <c r="C51" s="37" t="str">
        <f>IF(A51="","",VLOOKUP(A51,[1]令和3年度契約状況調査票!$D:$AR,7,FALSE))</f>
        <v/>
      </c>
      <c r="D51" s="38" t="str">
        <f>IF(A51="","",VLOOKUP(A51,[1]令和3年度契約状況調査票!$D:$AR,10,FALSE))</f>
        <v/>
      </c>
      <c r="E51" s="36" t="str">
        <f>IF(A51="","",VLOOKUP(A51,[1]令和3年度契約状況調査票!$D:$AR,11,FALSE))</f>
        <v/>
      </c>
      <c r="F51" s="39" t="str">
        <f>IF(A51="","",VLOOKUP(A51,[1]令和3年度契約状況調査票!$D:$AR,12,FALSE))</f>
        <v/>
      </c>
      <c r="G51" s="40" t="str">
        <f>IF(A51="","",VLOOKUP(A51,[1]令和3年度契約状況調査票!$D:$AR,32,FALSE))</f>
        <v/>
      </c>
      <c r="H51" s="41" t="str">
        <f>IF(A51="","",IF(VLOOKUP(A51,[1]令和3年度契約状況調査票!$D:$AR,15,FALSE)="他官署で調達手続きを実施のため","他官署で調達手続きを実施のため",IF(VLOOKUP(A51,[1]令和3年度契約状況調査票!$D:$AR,22,FALSE)="②同種の他の契約の予定価格を類推されるおそれがあるため公表しない","同種の他の契約の予定価格を類推されるおそれがあるため公表しない",IF(VLOOKUP(A51,[1]令和3年度契約状況調査票!$D:$AR,22,FALSE)="－","－",IF(VLOOKUP(A51,[1]令和3年度契約状況調査票!$D:$AR,8,FALSE)&lt;&gt;"",TEXT(VLOOKUP(A51,[1]令和3年度契約状況調査票!$D:$AR,15,FALSE),"#,##0円")&amp;CHAR(10)&amp;"(A)",VLOOKUP(A51,[1]令和3年度契約状況調査票!$D:$AR,15,FALSE))))))</f>
        <v/>
      </c>
      <c r="I51" s="41" t="str">
        <f>IF(A51="","",VLOOKUP(A51,[1]令和3年度契約状況調査票!$D:$AR,16,FALSE))</f>
        <v/>
      </c>
      <c r="J51" s="42" t="str">
        <f>IF(A51="","",IF(VLOOKUP(A51,[1]令和3年度契約状況調査票!$D:$AR,15,FALSE)="他官署で調達手続きを実施のため","－",IF(VLOOKUP(A51,[1]令和3年度契約状況調査票!$D:$AR,22,FALSE)="②同種の他の契約の予定価格を類推されるおそれがあるため公表しない","－",IF(VLOOKUP(A51,[1]令和3年度契約状況調査票!$D:$AR,22,FALSE)="－","－",IF(VLOOKUP(A51,[1]令和3年度契約状況調査票!$D:$AR,8,FALSE)&lt;&gt;"",TEXT(VLOOKUP(A51,[1]令和3年度契約状況調査票!$D:$AR,18,FALSE),"#.0%")&amp;CHAR(10)&amp;"(B/A×100)",VLOOKUP(A51,[1]令和3年度契約状況調査票!$D:$AR,18,FALSE))))))</f>
        <v/>
      </c>
      <c r="K51" s="43" t="s">
        <v>16</v>
      </c>
      <c r="L51" s="42" t="str">
        <f>IF(A51="","",IF(VLOOKUP(A51,[1]令和3年度契約状況調査票!$D:$AR,28,FALSE)="①公益社団法人","公社",IF(VLOOKUP(A51,[1]令和3年度契約状況調査票!$D:$AR,28,FALSE)="②公益財団法人","公財","")))</f>
        <v/>
      </c>
      <c r="M51" s="42" t="str">
        <f>IF(A51="","",VLOOKUP(A51,[1]令和3年度契約状況調査票!$D:$AR,29,FALSE))</f>
        <v/>
      </c>
      <c r="N51" s="44" t="str">
        <f>IF(A51="","",IF(VLOOKUP(A51,[1]令和3年度契約状況調査票!$D:$AR,29,FALSE)="国所管",VLOOKUP(A51,[1]令和3年度契約状況調査票!$D:$AR,23,FALSE),""))</f>
        <v/>
      </c>
      <c r="O51" s="45" t="str">
        <f>IF(A51="","",IF(AND(Q51="○",P51="分担契約/単価契約"),"単価契約"&amp;CHAR(10)&amp;"予定調達総額 "&amp;TEXT(VLOOKUP(A51,[1]令和3年度契約状況調査票!$D:$AR,17,FALSE),"#,##0円")&amp;"(B)"&amp;CHAR(10)&amp;"分担契約"&amp;CHAR(10)&amp;VLOOKUP(A51,[1]令和3年度契約状況調査票!$D:$AR,33,FALSE),IF(AND(Q51="○",P51="分担契約"),"分担契約"&amp;CHAR(10)&amp;"契約総額 "&amp;TEXT(VLOOKUP(A51,[1]令和3年度契約状況調査票!$D:$AR,17,FALSE),"#,##0円")&amp;"(B)"&amp;CHAR(10)&amp;VLOOKUP(A51,[1]令和3年度契約状況調査票!$D:$AR,33,FALSE),(IF(P51="分担契約/単価契約","単価契約"&amp;CHAR(10)&amp;"予定調達総額 "&amp;TEXT(VLOOKUP(A51,[1]令和3年度契約状況調査票!$D:$AR,17,FALSE),"#,##0円")&amp;CHAR(10)&amp;"分担契約"&amp;CHAR(10)&amp;VLOOKUP(A51,[1]令和3年度契約状況調査票!$D:$AR,33,FALSE),IF(P51="分担契約","分担契約"&amp;CHAR(10)&amp;"契約総額 "&amp;TEXT(VLOOKUP(A51,[1]令和3年度契約状況調査票!$D:$AR,17,FALSE),"#,##0円")&amp;CHAR(10)&amp;VLOOKUP(A51,[1]令和3年度契約状況調査票!$D:$AR,33,FALSE),IF(P51="単価契約","単価契約"&amp;CHAR(10)&amp;"予定調達総額 "&amp;TEXT(VLOOKUP(A51,[1]令和3年度契約状況調査票!$D:$AR,17,FALSE),"#,##0円")&amp;CHAR(10)&amp;VLOOKUP(A51,[1]令和3年度契約状況調査票!$D:$AR,33,FALSE),VLOOKUP(A51,[1]令和3年度契約状況調査票!$D:$AR,33,FALSE))))))))</f>
        <v/>
      </c>
      <c r="P51" s="33" t="str">
        <f>IF(A51="","",VLOOKUP(A51,[1]令和3年度契約状況調査票!$D:$BY,54,FALSE))</f>
        <v/>
      </c>
      <c r="Q51" s="33" t="str">
        <f>IF(A51="","",IF(VLOOKUP(A51,[1]令和3年度契約状況調査票!$D:$AR,15,FALSE)="他官署で調達手続きを実施のため","×",IF(VLOOKUP(A51,[1]令和3年度契約状況調査票!$D:$AR,22,FALSE)="②同種の他の契約の予定価格を類推されるおそれがあるため公表しない","×","○")))</f>
        <v/>
      </c>
    </row>
    <row r="52" spans="1:17" s="34" customFormat="1" ht="67.5" customHeight="1" x14ac:dyDescent="0.15">
      <c r="A52" s="35" t="str">
        <f>IF(MAX([1]令和3年度契約状況調査票!D36:D281)&gt;=ROW()-5,ROW()-5,"")</f>
        <v/>
      </c>
      <c r="B52" s="36" t="str">
        <f>IF(A52="","",VLOOKUP(A52,[1]令和3年度契約状況調査票!$D:$AR,6,FALSE))</f>
        <v/>
      </c>
      <c r="C52" s="37" t="str">
        <f>IF(A52="","",VLOOKUP(A52,[1]令和3年度契約状況調査票!$D:$AR,7,FALSE))</f>
        <v/>
      </c>
      <c r="D52" s="38" t="str">
        <f>IF(A52="","",VLOOKUP(A52,[1]令和3年度契約状況調査票!$D:$AR,10,FALSE))</f>
        <v/>
      </c>
      <c r="E52" s="36" t="str">
        <f>IF(A52="","",VLOOKUP(A52,[1]令和3年度契約状況調査票!$D:$AR,11,FALSE))</f>
        <v/>
      </c>
      <c r="F52" s="39" t="str">
        <f>IF(A52="","",VLOOKUP(A52,[1]令和3年度契約状況調査票!$D:$AR,12,FALSE))</f>
        <v/>
      </c>
      <c r="G52" s="40" t="str">
        <f>IF(A52="","",VLOOKUP(A52,[1]令和3年度契約状況調査票!$D:$AR,32,FALSE))</f>
        <v/>
      </c>
      <c r="H52" s="41" t="str">
        <f>IF(A52="","",IF(VLOOKUP(A52,[1]令和3年度契約状況調査票!$D:$AR,15,FALSE)="他官署で調達手続きを実施のため","他官署で調達手続きを実施のため",IF(VLOOKUP(A52,[1]令和3年度契約状況調査票!$D:$AR,22,FALSE)="②同種の他の契約の予定価格を類推されるおそれがあるため公表しない","同種の他の契約の予定価格を類推されるおそれがあるため公表しない",IF(VLOOKUP(A52,[1]令和3年度契約状況調査票!$D:$AR,22,FALSE)="－","－",IF(VLOOKUP(A52,[1]令和3年度契約状況調査票!$D:$AR,8,FALSE)&lt;&gt;"",TEXT(VLOOKUP(A52,[1]令和3年度契約状況調査票!$D:$AR,15,FALSE),"#,##0円")&amp;CHAR(10)&amp;"(A)",VLOOKUP(A52,[1]令和3年度契約状況調査票!$D:$AR,15,FALSE))))))</f>
        <v/>
      </c>
      <c r="I52" s="41" t="str">
        <f>IF(A52="","",VLOOKUP(A52,[1]令和3年度契約状況調査票!$D:$AR,16,FALSE))</f>
        <v/>
      </c>
      <c r="J52" s="42" t="str">
        <f>IF(A52="","",IF(VLOOKUP(A52,[1]令和3年度契約状況調査票!$D:$AR,15,FALSE)="他官署で調達手続きを実施のため","－",IF(VLOOKUP(A52,[1]令和3年度契約状況調査票!$D:$AR,22,FALSE)="②同種の他の契約の予定価格を類推されるおそれがあるため公表しない","－",IF(VLOOKUP(A52,[1]令和3年度契約状況調査票!$D:$AR,22,FALSE)="－","－",IF(VLOOKUP(A52,[1]令和3年度契約状況調査票!$D:$AR,8,FALSE)&lt;&gt;"",TEXT(VLOOKUP(A52,[1]令和3年度契約状況調査票!$D:$AR,18,FALSE),"#.0%")&amp;CHAR(10)&amp;"(B/A×100)",VLOOKUP(A52,[1]令和3年度契約状況調査票!$D:$AR,18,FALSE))))))</f>
        <v/>
      </c>
      <c r="K52" s="43" t="s">
        <v>16</v>
      </c>
      <c r="L52" s="42" t="str">
        <f>IF(A52="","",IF(VLOOKUP(A52,[1]令和3年度契約状況調査票!$D:$AR,28,FALSE)="①公益社団法人","公社",IF(VLOOKUP(A52,[1]令和3年度契約状況調査票!$D:$AR,28,FALSE)="②公益財団法人","公財","")))</f>
        <v/>
      </c>
      <c r="M52" s="42" t="str">
        <f>IF(A52="","",VLOOKUP(A52,[1]令和3年度契約状況調査票!$D:$AR,29,FALSE))</f>
        <v/>
      </c>
      <c r="N52" s="44" t="str">
        <f>IF(A52="","",IF(VLOOKUP(A52,[1]令和3年度契約状況調査票!$D:$AR,29,FALSE)="国所管",VLOOKUP(A52,[1]令和3年度契約状況調査票!$D:$AR,23,FALSE),""))</f>
        <v/>
      </c>
      <c r="O52" s="45" t="str">
        <f>IF(A52="","",IF(AND(Q52="○",P52="分担契約/単価契約"),"単価契約"&amp;CHAR(10)&amp;"予定調達総額 "&amp;TEXT(VLOOKUP(A52,[1]令和3年度契約状況調査票!$D:$AR,17,FALSE),"#,##0円")&amp;"(B)"&amp;CHAR(10)&amp;"分担契約"&amp;CHAR(10)&amp;VLOOKUP(A52,[1]令和3年度契約状況調査票!$D:$AR,33,FALSE),IF(AND(Q52="○",P52="分担契約"),"分担契約"&amp;CHAR(10)&amp;"契約総額 "&amp;TEXT(VLOOKUP(A52,[1]令和3年度契約状況調査票!$D:$AR,17,FALSE),"#,##0円")&amp;"(B)"&amp;CHAR(10)&amp;VLOOKUP(A52,[1]令和3年度契約状況調査票!$D:$AR,33,FALSE),(IF(P52="分担契約/単価契約","単価契約"&amp;CHAR(10)&amp;"予定調達総額 "&amp;TEXT(VLOOKUP(A52,[1]令和3年度契約状況調査票!$D:$AR,17,FALSE),"#,##0円")&amp;CHAR(10)&amp;"分担契約"&amp;CHAR(10)&amp;VLOOKUP(A52,[1]令和3年度契約状況調査票!$D:$AR,33,FALSE),IF(P52="分担契約","分担契約"&amp;CHAR(10)&amp;"契約総額 "&amp;TEXT(VLOOKUP(A52,[1]令和3年度契約状況調査票!$D:$AR,17,FALSE),"#,##0円")&amp;CHAR(10)&amp;VLOOKUP(A52,[1]令和3年度契約状況調査票!$D:$AR,33,FALSE),IF(P52="単価契約","単価契約"&amp;CHAR(10)&amp;"予定調達総額 "&amp;TEXT(VLOOKUP(A52,[1]令和3年度契約状況調査票!$D:$AR,17,FALSE),"#,##0円")&amp;CHAR(10)&amp;VLOOKUP(A52,[1]令和3年度契約状況調査票!$D:$AR,33,FALSE),VLOOKUP(A52,[1]令和3年度契約状況調査票!$D:$AR,33,FALSE))))))))</f>
        <v/>
      </c>
      <c r="P52" s="33" t="str">
        <f>IF(A52="","",VLOOKUP(A52,[1]令和3年度契約状況調査票!$D:$BY,54,FALSE))</f>
        <v/>
      </c>
      <c r="Q52" s="33" t="str">
        <f>IF(A52="","",IF(VLOOKUP(A52,[1]令和3年度契約状況調査票!$D:$AR,15,FALSE)="他官署で調達手続きを実施のため","×",IF(VLOOKUP(A52,[1]令和3年度契約状況調査票!$D:$AR,22,FALSE)="②同種の他の契約の予定価格を類推されるおそれがあるため公表しない","×","○")))</f>
        <v/>
      </c>
    </row>
  </sheetData>
  <mergeCells count="14">
    <mergeCell ref="J4:J5"/>
    <mergeCell ref="K4:K5"/>
    <mergeCell ref="L4:N4"/>
    <mergeCell ref="O4:O5"/>
    <mergeCell ref="A1:A5"/>
    <mergeCell ref="B1:O1"/>
    <mergeCell ref="B4:B5"/>
    <mergeCell ref="C4:C5"/>
    <mergeCell ref="D4:D5"/>
    <mergeCell ref="E4:E5"/>
    <mergeCell ref="F4:F5"/>
    <mergeCell ref="G4:G5"/>
    <mergeCell ref="H4:H5"/>
    <mergeCell ref="I4:I5"/>
  </mergeCells>
  <phoneticPr fontId="1"/>
  <dataValidations count="2">
    <dataValidation imeMode="halfAlpha" allowBlank="1" showInputMessage="1" showErrorMessage="1" errorTitle="参考" error="半角数字で入力して下さい。" promptTitle="入力方法" prompt="半角数字で入力して下さい。" sqref="H6:I52"/>
    <dataValidation operator="greaterThanOrEqual" allowBlank="1" showInputMessage="1" showErrorMessage="1" errorTitle="注意" error="プルダウンメニューから選択して下さい_x000a_" sqref="G6:G52"/>
  </dataValidations>
  <printOptions horizontalCentered="1"/>
  <pageMargins left="0.43" right="0.2" top="0.95" bottom="0.44" header="0.36" footer="0.3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vt:lpstr>
      <vt:lpstr>別紙様式２!Print_Area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