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0EFC833-31A1-4C0D-88B4-2B99DD4C5B49}" xr6:coauthVersionLast="47" xr6:coauthVersionMax="47" xr10:uidLastSave="{00000000-0000-0000-0000-000000000000}"/>
  <bookViews>
    <workbookView xWindow="-120" yWindow="-120" windowWidth="20730" windowHeight="11040" xr2:uid="{00000000-000D-0000-FFFF-FFFF00000000}"/>
  </bookViews>
  <sheets>
    <sheet name="(1)滞納状況" sheetId="1" r:id="rId1"/>
    <sheet name="(2)滞納状況の累年比較" sheetId="2" r:id="rId2"/>
    <sheet name="（3）税務署別滞納状況" sheetId="5" r:id="rId3"/>
    <sheet name="還付金の支払決定の状況 " sheetId="4" r:id="rId4"/>
  </sheets>
  <definedNames>
    <definedName name="_xlnm.Print_Area" localSheetId="0">'(1)滞納状況'!$A$1:$L$25</definedName>
    <definedName name="_xlnm.Print_Area" localSheetId="1">'(2)滞納状況の累年比較'!$A$1:$K$19</definedName>
    <definedName name="_xlnm.Print_Area" localSheetId="2">'（3）税務署別滞納状況'!$A$1:$K$73</definedName>
    <definedName name="_xlnm.Print_Area" localSheetId="3">'還付金の支払決定の状況 '!$A$1:$C$20</definedName>
    <definedName name="_xlnm.Print_Titles" localSheetId="2">'（3）税務署別滞納状況'!$1:$5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5" l="1"/>
  <c r="G71" i="5"/>
  <c r="C71" i="5"/>
  <c r="J68" i="5"/>
  <c r="H68" i="5"/>
  <c r="F68" i="5"/>
  <c r="E68" i="5"/>
  <c r="D68" i="5"/>
  <c r="C68" i="5"/>
  <c r="B68" i="5"/>
  <c r="G67" i="5"/>
  <c r="K66" i="5"/>
  <c r="K68" i="5" s="1"/>
  <c r="G66" i="5"/>
  <c r="G65" i="5"/>
  <c r="I64" i="5"/>
  <c r="I68" i="5" s="1"/>
  <c r="G64" i="5"/>
  <c r="G63" i="5"/>
  <c r="I62" i="5"/>
  <c r="G62" i="5"/>
  <c r="G61" i="5"/>
  <c r="G60" i="5"/>
  <c r="G59" i="5"/>
  <c r="G58" i="5"/>
  <c r="G68" i="5" s="1"/>
  <c r="J56" i="5"/>
  <c r="I56" i="5"/>
  <c r="H56" i="5"/>
  <c r="H72" i="5" s="1"/>
  <c r="F56" i="5"/>
  <c r="D56" i="5"/>
  <c r="D72" i="5" s="1"/>
  <c r="B56" i="5"/>
  <c r="C55" i="5"/>
  <c r="C56" i="5" s="1"/>
  <c r="G54" i="5"/>
  <c r="E54" i="5"/>
  <c r="G53" i="5"/>
  <c r="G52" i="5"/>
  <c r="K51" i="5"/>
  <c r="K56" i="5" s="1"/>
  <c r="G51" i="5"/>
  <c r="G50" i="5"/>
  <c r="G49" i="5"/>
  <c r="E49" i="5"/>
  <c r="E56" i="5" s="1"/>
  <c r="G48" i="5"/>
  <c r="J46" i="5"/>
  <c r="I46" i="5"/>
  <c r="H46" i="5"/>
  <c r="F46" i="5"/>
  <c r="E46" i="5"/>
  <c r="D46" i="5"/>
  <c r="C46" i="5"/>
  <c r="B46" i="5"/>
  <c r="G45" i="5"/>
  <c r="K44" i="5"/>
  <c r="K46" i="5" s="1"/>
  <c r="G44" i="5"/>
  <c r="G43" i="5"/>
  <c r="G42" i="5"/>
  <c r="G41" i="5"/>
  <c r="G40" i="5"/>
  <c r="G39" i="5"/>
  <c r="G38" i="5"/>
  <c r="G46" i="5" s="1"/>
  <c r="J36" i="5"/>
  <c r="I36" i="5"/>
  <c r="H36" i="5"/>
  <c r="F36" i="5"/>
  <c r="E36" i="5"/>
  <c r="D36" i="5"/>
  <c r="B36" i="5"/>
  <c r="G35" i="5"/>
  <c r="G34" i="5"/>
  <c r="G33" i="5"/>
  <c r="K32" i="5"/>
  <c r="K36" i="5" s="1"/>
  <c r="G32" i="5"/>
  <c r="G31" i="5"/>
  <c r="G30" i="5"/>
  <c r="C29" i="5"/>
  <c r="G29" i="5" s="1"/>
  <c r="G28" i="5"/>
  <c r="G27" i="5"/>
  <c r="I26" i="5"/>
  <c r="G26" i="5"/>
  <c r="G36" i="5" s="1"/>
  <c r="C26" i="5"/>
  <c r="C36" i="5" s="1"/>
  <c r="K24" i="5"/>
  <c r="J24" i="5"/>
  <c r="I24" i="5"/>
  <c r="H24" i="5"/>
  <c r="F24" i="5"/>
  <c r="D24" i="5"/>
  <c r="C24" i="5"/>
  <c r="B24" i="5"/>
  <c r="G23" i="5"/>
  <c r="G22" i="5"/>
  <c r="G21" i="5"/>
  <c r="G20" i="5"/>
  <c r="G19" i="5"/>
  <c r="I18" i="5"/>
  <c r="G18" i="5"/>
  <c r="E17" i="5"/>
  <c r="E24" i="5" s="1"/>
  <c r="G16" i="5"/>
  <c r="G15" i="5"/>
  <c r="J13" i="5"/>
  <c r="J72" i="5" s="1"/>
  <c r="I13" i="5"/>
  <c r="H13" i="5"/>
  <c r="F13" i="5"/>
  <c r="F72" i="5" s="1"/>
  <c r="D13" i="5"/>
  <c r="C13" i="5"/>
  <c r="C72" i="5" s="1"/>
  <c r="B13" i="5"/>
  <c r="B72" i="5" s="1"/>
  <c r="G12" i="5"/>
  <c r="G11" i="5"/>
  <c r="G10" i="5"/>
  <c r="G9" i="5"/>
  <c r="E9" i="5"/>
  <c r="E13" i="5" s="1"/>
  <c r="E72" i="5" s="1"/>
  <c r="G8" i="5"/>
  <c r="K7" i="5"/>
  <c r="K13" i="5" s="1"/>
  <c r="G7" i="5"/>
  <c r="G6" i="5"/>
  <c r="G13" i="5" s="1"/>
  <c r="G24" i="5" l="1"/>
  <c r="K72" i="5"/>
  <c r="I72" i="5"/>
  <c r="G17" i="5"/>
  <c r="G55" i="5"/>
  <c r="G56" i="5" s="1"/>
  <c r="G72" i="5" l="1"/>
</calcChain>
</file>

<file path=xl/sharedStrings.xml><?xml version="1.0" encoding="utf-8"?>
<sst xmlns="http://schemas.openxmlformats.org/spreadsheetml/2006/main" count="193" uniqueCount="128">
  <si>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</si>
  <si>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</si>
  <si>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</si>
  <si>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</si>
  <si>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</si>
  <si>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</si>
  <si>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</si>
  <si>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</si>
  <si>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</si>
  <si>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</si>
  <si>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</si>
  <si>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</si>
  <si>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</si>
  <si>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</si>
  <si>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</si>
  <si>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</si>
  <si>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</si>
  <si>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</si>
  <si>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</si>
  <si>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</si>
  <si>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</si>
  <si>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</si>
  <si>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</si>
  <si>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</si>
  <si>
    <t>　  （注）　</t>
    <phoneticPr fontId="3"/>
  </si>
  <si>
    <t>１　件数は納期ごとに１件として計算し、加算税のうち、本税と納期を同一にするものは、本税と合わせて１件として掲げた。</t>
    <rPh sb="44" eb="45">
      <t>ア</t>
    </rPh>
    <phoneticPr fontId="3"/>
  </si>
  <si>
    <t>２　「源泉分」には、源泉所得税及復興特別所得税を含む。</t>
    <rPh sb="3" eb="5">
      <t>ゲンセン</t>
    </rPh>
    <rPh sb="5" eb="6">
      <t>ブン</t>
    </rPh>
    <rPh sb="10" eb="12">
      <t>ゲンセン</t>
    </rPh>
    <rPh sb="12" eb="15">
      <t>ショトクゼイ</t>
    </rPh>
    <rPh sb="15" eb="16">
      <t>オヨ</t>
    </rPh>
    <rPh sb="16" eb="18">
      <t>フッコウ</t>
    </rPh>
    <rPh sb="18" eb="20">
      <t>トクベツ</t>
    </rPh>
    <rPh sb="20" eb="23">
      <t>ショトクゼイ</t>
    </rPh>
    <phoneticPr fontId="3"/>
  </si>
  <si>
    <t>３　「申告分」には、申告所得税及復興特別所得税を含む。</t>
    <rPh sb="3" eb="5">
      <t>シンコク</t>
    </rPh>
    <rPh sb="5" eb="6">
      <t>ブン</t>
    </rPh>
    <rPh sb="10" eb="12">
      <t>シンコク</t>
    </rPh>
    <rPh sb="12" eb="15">
      <t>ショトクゼイ</t>
    </rPh>
    <rPh sb="15" eb="16">
      <t>オヨ</t>
    </rPh>
    <rPh sb="16" eb="18">
      <t>フッコウ</t>
    </rPh>
    <rPh sb="18" eb="20">
      <t>トクベツ</t>
    </rPh>
    <rPh sb="20" eb="23">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</si>
  <si>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</si>
  <si>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</si>
  <si>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</si>
  <si>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t>
    <phoneticPr fontId="3"/>
  </si>
  <si>
    <t xml:space="preserve">  されていることから、「消費税」及び「合計」欄の外書として地方消費税の滞納状況を示している。</t>
    <rPh sb="13" eb="16">
      <t>ショウヒゼイ</t>
    </rPh>
    <rPh sb="17" eb="18">
      <t>オヨ</t>
    </rPh>
    <rPh sb="20" eb="2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</si>
  <si>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</si>
  <si>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</si>
  <si>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</si>
  <si>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</si>
  <si>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</si>
  <si>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</si>
  <si>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（注）上記の計数は、国税の滞納状況を示したものであるため、地方消費税は含まない。</t>
    <rPh sb="1" eb="2">
      <t>チュウ</t>
    </rPh>
    <phoneticPr fontId="3"/>
  </si>
  <si>
    <t xml:space="preserve">      ただし、地方税法附則第九条の四の規定により、当分の間、国が消費税の賦課徴収と併せて地方消費税の賦課徴収を行うものとされていること</t>
    <phoneticPr fontId="3"/>
  </si>
  <si>
    <t>(3)　税務署別滞納状況</t>
  </si>
  <si>
    <t>税 務 署 名</t>
    <phoneticPr fontId="3"/>
  </si>
  <si>
    <t>要          整          理          滞          納</t>
    <phoneticPr fontId="3"/>
  </si>
  <si>
    <t>整 理 済 滞 納</t>
    <phoneticPr fontId="3"/>
  </si>
  <si>
    <t>整 理 中 の 滞 納</t>
    <phoneticPr fontId="3"/>
  </si>
  <si>
    <t>期  首  滞  納</t>
    <phoneticPr fontId="3"/>
  </si>
  <si>
    <t>新 規 発 生 滞 納</t>
    <phoneticPr fontId="3"/>
  </si>
  <si>
    <t>合　    　　計</t>
    <phoneticPr fontId="3"/>
  </si>
  <si>
    <t>青森</t>
    <rPh sb="0" eb="2">
      <t>アオモリ</t>
    </rPh>
    <phoneticPr fontId="3"/>
  </si>
  <si>
    <t>弘前</t>
    <rPh sb="0" eb="2">
      <t>ヒロサキ</t>
    </rPh>
    <phoneticPr fontId="3"/>
  </si>
  <si>
    <t>八戸</t>
    <rPh sb="0" eb="2">
      <t>ハチノヘ</t>
    </rPh>
    <phoneticPr fontId="3"/>
  </si>
  <si>
    <t>黒石</t>
    <rPh sb="0" eb="2">
      <t>クロイシ</t>
    </rPh>
    <phoneticPr fontId="3"/>
  </si>
  <si>
    <t>五所川原</t>
    <rPh sb="0" eb="4">
      <t>ゴショガワラ</t>
    </rPh>
    <phoneticPr fontId="3"/>
  </si>
  <si>
    <t>十和田</t>
    <rPh sb="0" eb="3">
      <t>トワダ</t>
    </rPh>
    <phoneticPr fontId="3"/>
  </si>
  <si>
    <t>むつ</t>
    <phoneticPr fontId="3"/>
  </si>
  <si>
    <t>青森県計</t>
    <rPh sb="0" eb="2">
      <t>アオモリ</t>
    </rPh>
    <rPh sb="2" eb="3">
      <t>ケン</t>
    </rPh>
    <rPh sb="3" eb="4">
      <t>ケイ</t>
    </rPh>
    <phoneticPr fontId="3"/>
  </si>
  <si>
    <t>盛岡</t>
    <rPh sb="0" eb="2">
      <t>モリオカ</t>
    </rPh>
    <phoneticPr fontId="3"/>
  </si>
  <si>
    <t>宮古</t>
    <rPh sb="0" eb="2">
      <t>ミヤコ</t>
    </rPh>
    <phoneticPr fontId="3"/>
  </si>
  <si>
    <t>大船渡</t>
    <rPh sb="0" eb="3">
      <t>オオフナト</t>
    </rPh>
    <phoneticPr fontId="3"/>
  </si>
  <si>
    <t>水沢</t>
    <rPh sb="0" eb="2">
      <t>ミズサワ</t>
    </rPh>
    <phoneticPr fontId="3"/>
  </si>
  <si>
    <t>花巻</t>
    <rPh sb="0" eb="2">
      <t>ハナマキ</t>
    </rPh>
    <phoneticPr fontId="3"/>
  </si>
  <si>
    <t>久慈</t>
    <rPh sb="0" eb="2">
      <t>クジ</t>
    </rPh>
    <phoneticPr fontId="3"/>
  </si>
  <si>
    <t>一関</t>
    <rPh sb="0" eb="2">
      <t>イチノセキ</t>
    </rPh>
    <phoneticPr fontId="3"/>
  </si>
  <si>
    <t>釜石</t>
    <rPh sb="0" eb="2">
      <t>カマイシ</t>
    </rPh>
    <phoneticPr fontId="3"/>
  </si>
  <si>
    <t>二戸</t>
    <rPh sb="0" eb="2">
      <t>ニノヘ</t>
    </rPh>
    <phoneticPr fontId="3"/>
  </si>
  <si>
    <t>岩手県計</t>
    <rPh sb="0" eb="3">
      <t>イワテケン</t>
    </rPh>
    <rPh sb="3" eb="4">
      <t>ケイ</t>
    </rPh>
    <phoneticPr fontId="3"/>
  </si>
  <si>
    <t>仙台北</t>
    <rPh sb="0" eb="2">
      <t>センダイ</t>
    </rPh>
    <rPh sb="2" eb="3">
      <t>キタ</t>
    </rPh>
    <phoneticPr fontId="3"/>
  </si>
  <si>
    <t>仙台中</t>
    <rPh sb="0" eb="2">
      <t>センダイ</t>
    </rPh>
    <rPh sb="2" eb="3">
      <t>ナカ</t>
    </rPh>
    <phoneticPr fontId="3"/>
  </si>
  <si>
    <t>仙台南</t>
    <rPh sb="0" eb="2">
      <t>センダイ</t>
    </rPh>
    <rPh sb="2" eb="3">
      <t>ミナミ</t>
    </rPh>
    <phoneticPr fontId="3"/>
  </si>
  <si>
    <t>石巻</t>
    <rPh sb="0" eb="2">
      <t>イシノマキ</t>
    </rPh>
    <phoneticPr fontId="3"/>
  </si>
  <si>
    <t>塩釜</t>
    <rPh sb="0" eb="2">
      <t>シオガマ</t>
    </rPh>
    <phoneticPr fontId="3"/>
  </si>
  <si>
    <t>古川</t>
    <rPh sb="0" eb="2">
      <t>フルカワ</t>
    </rPh>
    <phoneticPr fontId="3"/>
  </si>
  <si>
    <t>気仙沼</t>
    <rPh sb="0" eb="3">
      <t>ケセンヌマ</t>
    </rPh>
    <phoneticPr fontId="3"/>
  </si>
  <si>
    <t>大河原</t>
    <rPh sb="0" eb="3">
      <t>オオカワラ</t>
    </rPh>
    <phoneticPr fontId="3"/>
  </si>
  <si>
    <t>築館</t>
    <rPh sb="0" eb="2">
      <t>ツキダテ</t>
    </rPh>
    <phoneticPr fontId="3"/>
  </si>
  <si>
    <t>佐沼</t>
    <rPh sb="0" eb="1">
      <t>サ</t>
    </rPh>
    <rPh sb="1" eb="2">
      <t>ヌマ</t>
    </rPh>
    <phoneticPr fontId="3"/>
  </si>
  <si>
    <t>宮城県計</t>
    <rPh sb="0" eb="3">
      <t>ミヤギケン</t>
    </rPh>
    <rPh sb="3" eb="4">
      <t>ケイ</t>
    </rPh>
    <phoneticPr fontId="3"/>
  </si>
  <si>
    <t>秋田南</t>
    <rPh sb="0" eb="2">
      <t>アキタ</t>
    </rPh>
    <rPh sb="2" eb="3">
      <t>ミナミ</t>
    </rPh>
    <phoneticPr fontId="3"/>
  </si>
  <si>
    <t>秋田北</t>
    <rPh sb="0" eb="2">
      <t>アキタ</t>
    </rPh>
    <rPh sb="2" eb="3">
      <t>キタ</t>
    </rPh>
    <phoneticPr fontId="3"/>
  </si>
  <si>
    <t>能代</t>
    <rPh sb="0" eb="2">
      <t>ノシロ</t>
    </rPh>
    <phoneticPr fontId="3"/>
  </si>
  <si>
    <t>横手</t>
    <rPh sb="0" eb="2">
      <t>ヨコテ</t>
    </rPh>
    <phoneticPr fontId="3"/>
  </si>
  <si>
    <t>大館</t>
    <rPh sb="0" eb="2">
      <t>オオダテ</t>
    </rPh>
    <phoneticPr fontId="3"/>
  </si>
  <si>
    <t>本荘</t>
    <rPh sb="0" eb="2">
      <t>ホンジョウ</t>
    </rPh>
    <phoneticPr fontId="3"/>
  </si>
  <si>
    <t>湯沢</t>
    <rPh sb="0" eb="2">
      <t>ユザワ</t>
    </rPh>
    <phoneticPr fontId="3"/>
  </si>
  <si>
    <t>大曲</t>
    <rPh sb="0" eb="2">
      <t>オオマガリ</t>
    </rPh>
    <phoneticPr fontId="3"/>
  </si>
  <si>
    <t>秋田県計</t>
    <rPh sb="0" eb="3">
      <t>アキタケン</t>
    </rPh>
    <rPh sb="3" eb="4">
      <t>ケイ</t>
    </rPh>
    <phoneticPr fontId="3"/>
  </si>
  <si>
    <t>山形</t>
    <rPh sb="0" eb="2">
      <t>ヤマガタ</t>
    </rPh>
    <phoneticPr fontId="3"/>
  </si>
  <si>
    <t>米沢</t>
    <rPh sb="0" eb="2">
      <t>ヨネザワ</t>
    </rPh>
    <phoneticPr fontId="3"/>
  </si>
  <si>
    <t>鶴岡</t>
    <rPh sb="0" eb="2">
      <t>ツルオカ</t>
    </rPh>
    <phoneticPr fontId="3"/>
  </si>
  <si>
    <t>酒田</t>
    <rPh sb="0" eb="2">
      <t>サカタ</t>
    </rPh>
    <phoneticPr fontId="3"/>
  </si>
  <si>
    <t>新庄</t>
    <rPh sb="0" eb="2">
      <t>シンジョウ</t>
    </rPh>
    <phoneticPr fontId="3"/>
  </si>
  <si>
    <t>寒河江</t>
    <rPh sb="0" eb="3">
      <t>サガエ</t>
    </rPh>
    <phoneticPr fontId="3"/>
  </si>
  <si>
    <t>村山</t>
    <rPh sb="0" eb="2">
      <t>ムラヤマ</t>
    </rPh>
    <phoneticPr fontId="3"/>
  </si>
  <si>
    <t>長井</t>
    <rPh sb="0" eb="2">
      <t>ナガイ</t>
    </rPh>
    <phoneticPr fontId="3"/>
  </si>
  <si>
    <t>山形県計</t>
    <rPh sb="0" eb="3">
      <t>ヤマガタケン</t>
    </rPh>
    <rPh sb="3" eb="4">
      <t>ケイ</t>
    </rPh>
    <phoneticPr fontId="3"/>
  </si>
  <si>
    <t>福島</t>
    <rPh sb="0" eb="2">
      <t>フクシマ</t>
    </rPh>
    <phoneticPr fontId="3"/>
  </si>
  <si>
    <t>会津若松</t>
    <rPh sb="0" eb="2">
      <t>アイヅ</t>
    </rPh>
    <rPh sb="2" eb="4">
      <t>ワカマツ</t>
    </rPh>
    <phoneticPr fontId="3"/>
  </si>
  <si>
    <t>郡山</t>
    <rPh sb="0" eb="2">
      <t>コオリヤマ</t>
    </rPh>
    <phoneticPr fontId="3"/>
  </si>
  <si>
    <t>いわき</t>
    <phoneticPr fontId="3"/>
  </si>
  <si>
    <t>白河</t>
    <rPh sb="0" eb="2">
      <t>シラカワ</t>
    </rPh>
    <phoneticPr fontId="3"/>
  </si>
  <si>
    <t>須賀川</t>
    <rPh sb="0" eb="3">
      <t>スカガワ</t>
    </rPh>
    <phoneticPr fontId="3"/>
  </si>
  <si>
    <t>喜多方</t>
    <rPh sb="0" eb="3">
      <t>キタカタ</t>
    </rPh>
    <phoneticPr fontId="3"/>
  </si>
  <si>
    <t>相馬</t>
    <rPh sb="0" eb="2">
      <t>ソウマ</t>
    </rPh>
    <phoneticPr fontId="3"/>
  </si>
  <si>
    <t>二本松</t>
    <rPh sb="0" eb="3">
      <t>ニホンマツ</t>
    </rPh>
    <phoneticPr fontId="3"/>
  </si>
  <si>
    <t>田島</t>
    <rPh sb="0" eb="2">
      <t>タジマ</t>
    </rPh>
    <phoneticPr fontId="3"/>
  </si>
  <si>
    <t>福島県計</t>
    <rPh sb="0" eb="3">
      <t>フクシマケン</t>
    </rPh>
    <rPh sb="3" eb="4">
      <t>ケイ</t>
    </rPh>
    <phoneticPr fontId="3"/>
  </si>
  <si>
    <t>局引受分</t>
    <phoneticPr fontId="3"/>
  </si>
  <si>
    <t>総　　計</t>
    <phoneticPr fontId="3"/>
  </si>
  <si>
    <t>（注）　この表は、「(1)　滞納状況」の「合計」欄を税務署別に示したものである。</t>
    <phoneticPr fontId="3"/>
  </si>
  <si>
    <t xml:space="preserve">    から、各年度欄の外書として地方消費税の滞納状況を示している。</t>
    <rPh sb="12" eb="13">
      <t>ホカ</t>
    </rPh>
    <phoneticPr fontId="3"/>
  </si>
  <si>
    <t>令和元年度</t>
    <rPh sb="0" eb="2">
      <t>レイワ</t>
    </rPh>
    <rPh sb="2" eb="3">
      <t>ガン</t>
    </rPh>
    <phoneticPr fontId="3"/>
  </si>
  <si>
    <t>18　国税滞納</t>
    <phoneticPr fontId="3"/>
  </si>
  <si>
    <t>19　還　付　金</t>
    <phoneticPr fontId="3"/>
  </si>
  <si>
    <t>還付金の支払決定の状況</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</si>
  <si>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</si>
  <si>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</si>
  <si>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</si>
  <si>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</si>
  <si>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</si>
  <si>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</si>
  <si>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</si>
  <si>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</si>
  <si>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令和３年度</t>
    <rPh sb="0" eb="2">
      <t>レイワ</t>
    </rPh>
    <phoneticPr fontId="3"/>
  </si>
  <si>
    <t>令和４年度</t>
    <rPh sb="0" eb="2">
      <t>レイワ</t>
    </rPh>
    <phoneticPr fontId="3"/>
  </si>
  <si>
    <t>令和５年４月１日から令和６年３月31日までの間における滞納の繰越、新規発生及び処理等の国税の滞納状況を示した。</t>
    <rPh sb="0" eb="2">
      <t>レイワ</t>
    </rPh>
    <rPh sb="10" eb="12">
      <t>レイワ</t>
    </rPh>
    <phoneticPr fontId="3"/>
  </si>
  <si>
    <t>令和５年度</t>
    <rPh sb="0" eb="2">
      <t>レイワ</t>
    </rPh>
    <phoneticPr fontId="3"/>
  </si>
  <si>
    <t>調査期間：令和５年４月１日から令和６年３月31日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</si>
</sst>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外&quot;\ \ #,###"/>
    <numFmt numFmtId="177" formatCode="#,##0;[Red]#,##0"/>
  </numFmts>
  <fonts count="9">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u/>
      <sz val="9"/>
      <name val="ＭＳ 明朝"/>
      <family val="1"/>
      <charset val="128"/>
    </font>
    <font>
      <sz val="1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s>
  <borders count="123">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theme="1"/>
      </left>
      <right style="hair">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medium">
        <color indexed="64"/>
      </left>
      <right style="thin">
        <color indexed="64"/>
      </right>
      <top style="thin">
        <color indexed="55"/>
      </top>
      <bottom style="thin">
        <color theme="0" tint="-0.34998626667073579"/>
      </bottom>
      <diagonal/>
    </border>
    <border>
      <left style="thin">
        <color indexed="64"/>
      </left>
      <right style="hair">
        <color indexed="64"/>
      </right>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
      <left style="hair">
        <color indexed="64"/>
      </left>
      <right style="hair">
        <color indexed="64"/>
      </right>
      <top/>
      <bottom/>
      <diagonal/>
    </border>
    <border>
      <left style="hair">
        <color indexed="64"/>
      </left>
      <right style="thin">
        <color indexed="64"/>
      </right>
      <top/>
      <bottom/>
      <diagonal/>
    </border>
    <border>
      <left style="hair">
        <color theme="1"/>
      </left>
      <right style="hair">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214">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3" borderId="18"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2" xfId="0" applyFont="1" applyBorder="1" applyAlignment="1">
      <alignment horizontal="distributed" vertical="center"/>
    </xf>
    <xf numFmtId="3" fontId="4" fillId="2" borderId="23" xfId="0" applyNumberFormat="1" applyFont="1" applyFill="1" applyBorder="1" applyAlignment="1">
      <alignment horizontal="right" vertical="center"/>
    </xf>
    <xf numFmtId="3" fontId="4" fillId="3" borderId="22" xfId="0" applyNumberFormat="1" applyFont="1" applyFill="1" applyBorder="1" applyAlignment="1">
      <alignment horizontal="right" vertical="center"/>
    </xf>
    <xf numFmtId="3" fontId="4" fillId="3" borderId="24"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6" xfId="0" applyFont="1" applyBorder="1" applyAlignment="1">
      <alignment horizontal="distributed" vertical="center"/>
    </xf>
    <xf numFmtId="38" fontId="4" fillId="2" borderId="27" xfId="1" applyFont="1" applyFill="1" applyBorder="1" applyAlignment="1">
      <alignment horizontal="right" vertical="center"/>
    </xf>
    <xf numFmtId="38" fontId="4" fillId="3" borderId="26" xfId="1" applyFont="1" applyFill="1" applyBorder="1" applyAlignment="1">
      <alignment horizontal="right" vertical="center"/>
    </xf>
    <xf numFmtId="38" fontId="4" fillId="3" borderId="28" xfId="1" applyFont="1" applyFill="1" applyBorder="1" applyAlignment="1">
      <alignment horizontal="right" vertical="center"/>
    </xf>
    <xf numFmtId="0" fontId="6" fillId="0" borderId="30" xfId="0" applyFont="1" applyBorder="1" applyAlignment="1">
      <alignment horizontal="distributed" vertical="center"/>
    </xf>
    <xf numFmtId="38" fontId="6" fillId="2" borderId="31" xfId="1" applyFont="1" applyFill="1" applyBorder="1" applyAlignment="1">
      <alignment horizontal="right" vertical="center"/>
    </xf>
    <xf numFmtId="38" fontId="6" fillId="3" borderId="32"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39" xfId="1" applyFont="1" applyFill="1" applyBorder="1" applyAlignment="1">
      <alignment horizontal="right" vertical="center"/>
    </xf>
    <xf numFmtId="176" fontId="4" fillId="3" borderId="40" xfId="1" applyNumberFormat="1" applyFont="1" applyFill="1" applyBorder="1" applyAlignment="1">
      <alignment horizontal="left" vertical="center"/>
    </xf>
    <xf numFmtId="38" fontId="4" fillId="2" borderId="41" xfId="1" applyFont="1" applyFill="1" applyBorder="1" applyAlignment="1">
      <alignment horizontal="right" vertical="center"/>
    </xf>
    <xf numFmtId="38" fontId="4" fillId="2" borderId="42" xfId="1" applyFont="1" applyFill="1" applyBorder="1" applyAlignment="1">
      <alignment horizontal="right" vertical="center"/>
    </xf>
    <xf numFmtId="176" fontId="4" fillId="3" borderId="43" xfId="1" applyNumberFormat="1" applyFont="1" applyFill="1" applyBorder="1" applyAlignment="1">
      <alignment horizontal="left" vertical="center"/>
    </xf>
    <xf numFmtId="38" fontId="4" fillId="2" borderId="46" xfId="1" applyFont="1" applyFill="1" applyBorder="1" applyAlignment="1">
      <alignment horizontal="right" vertical="center"/>
    </xf>
    <xf numFmtId="38" fontId="4" fillId="3" borderId="47" xfId="1" applyFont="1" applyFill="1" applyBorder="1" applyAlignment="1">
      <alignment horizontal="righ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2" xfId="1" applyFont="1" applyFill="1" applyBorder="1" applyAlignment="1">
      <alignment horizontal="right" vertical="center"/>
    </xf>
    <xf numFmtId="38" fontId="4" fillId="3"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0" fontId="4" fillId="0" borderId="0" xfId="0" applyFont="1" applyFill="1" applyAlignment="1">
      <alignment horizontal="left" vertical="center"/>
    </xf>
    <xf numFmtId="38" fontId="4" fillId="2" borderId="58" xfId="1" applyFont="1" applyFill="1" applyBorder="1" applyAlignment="1">
      <alignment horizontal="right" vertical="center"/>
    </xf>
    <xf numFmtId="176" fontId="4" fillId="3" borderId="59" xfId="1" applyNumberFormat="1" applyFont="1" applyFill="1" applyBorder="1" applyAlignment="1">
      <alignment horizontal="left" vertical="center"/>
    </xf>
    <xf numFmtId="38" fontId="4" fillId="2" borderId="60" xfId="1" applyFont="1" applyFill="1" applyBorder="1" applyAlignment="1">
      <alignment horizontal="right" vertical="center"/>
    </xf>
    <xf numFmtId="38" fontId="4" fillId="2" borderId="60" xfId="1" applyFont="1" applyFill="1" applyBorder="1" applyAlignment="1">
      <alignment horizontal="left" vertical="center"/>
    </xf>
    <xf numFmtId="176" fontId="4" fillId="3" borderId="61" xfId="1" applyNumberFormat="1" applyFont="1" applyFill="1" applyBorder="1" applyAlignment="1">
      <alignment horizontal="left" vertical="center"/>
    </xf>
    <xf numFmtId="38" fontId="6" fillId="2" borderId="64" xfId="1" applyFont="1" applyFill="1" applyBorder="1" applyAlignment="1">
      <alignment horizontal="right" vertical="center"/>
    </xf>
    <xf numFmtId="38" fontId="6" fillId="3" borderId="65" xfId="1" applyFont="1" applyFill="1" applyBorder="1" applyAlignment="1">
      <alignment horizontal="righ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0" fontId="4" fillId="0" borderId="0" xfId="0" applyFont="1" applyAlignment="1">
      <alignment horizontal="left" vertical="top"/>
    </xf>
    <xf numFmtId="0" fontId="4" fillId="0" borderId="0" xfId="0" applyFont="1" applyBorder="1" applyAlignment="1">
      <alignment vertical="center"/>
    </xf>
    <xf numFmtId="0" fontId="7" fillId="0" borderId="0" xfId="0" applyFont="1" applyAlignment="1">
      <alignment horizontal="left" vertical="center"/>
    </xf>
    <xf numFmtId="38" fontId="4" fillId="0" borderId="0" xfId="0" applyNumberFormat="1" applyFont="1" applyAlignment="1">
      <alignment horizontal="left" vertical="center"/>
    </xf>
    <xf numFmtId="0" fontId="5" fillId="0" borderId="71" xfId="0" applyFont="1" applyFill="1" applyBorder="1" applyAlignment="1">
      <alignment horizontal="center" vertical="center"/>
    </xf>
    <xf numFmtId="3" fontId="4" fillId="2" borderId="41" xfId="0" applyNumberFormat="1" applyFont="1" applyFill="1" applyBorder="1" applyAlignment="1">
      <alignment horizontal="right" vertical="center"/>
    </xf>
    <xf numFmtId="3" fontId="4" fillId="2" borderId="73" xfId="0"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3" fontId="4" fillId="2"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3" fontId="4" fillId="3" borderId="75" xfId="0" applyNumberFormat="1" applyFont="1" applyFill="1" applyBorder="1" applyAlignment="1">
      <alignment horizontal="right" vertical="center"/>
    </xf>
    <xf numFmtId="3" fontId="4" fillId="2" borderId="76" xfId="2" applyNumberFormat="1" applyFont="1" applyFill="1" applyBorder="1" applyAlignment="1">
      <alignment horizontal="right" vertical="center"/>
    </xf>
    <xf numFmtId="176" fontId="4" fillId="3" borderId="40"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3" fontId="4" fillId="2" borderId="41" xfId="2" applyNumberFormat="1" applyFont="1" applyFill="1" applyBorder="1" applyAlignment="1">
      <alignment horizontal="left" vertical="center"/>
    </xf>
    <xf numFmtId="176" fontId="4" fillId="3" borderId="43" xfId="2" applyNumberFormat="1" applyFont="1" applyFill="1" applyBorder="1" applyAlignment="1">
      <alignment horizontal="left" vertical="center"/>
    </xf>
    <xf numFmtId="3" fontId="4" fillId="2" borderId="78" xfId="2" applyNumberFormat="1" applyFont="1" applyFill="1" applyBorder="1" applyAlignment="1">
      <alignment horizontal="right" vertical="center"/>
    </xf>
    <xf numFmtId="3" fontId="4" fillId="3" borderId="65" xfId="2" applyNumberFormat="1" applyFont="1" applyFill="1" applyBorder="1" applyAlignment="1">
      <alignment horizontal="right" vertical="center"/>
    </xf>
    <xf numFmtId="3" fontId="4" fillId="2" borderId="64"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0" fontId="4" fillId="0" borderId="80"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80" xfId="0" applyFont="1" applyFill="1" applyBorder="1" applyAlignment="1">
      <alignment horizontal="right" vertical="center"/>
    </xf>
    <xf numFmtId="0" fontId="4" fillId="5" borderId="81" xfId="0" applyFont="1" applyFill="1" applyBorder="1" applyAlignment="1">
      <alignment horizontal="distributed" vertical="center"/>
    </xf>
    <xf numFmtId="177" fontId="4" fillId="2" borderId="82" xfId="0" applyNumberFormat="1" applyFont="1" applyFill="1" applyBorder="1" applyAlignment="1">
      <alignment horizontal="right" vertical="center"/>
    </xf>
    <xf numFmtId="177" fontId="4" fillId="3" borderId="22" xfId="0" applyNumberFormat="1" applyFont="1" applyFill="1" applyBorder="1" applyAlignment="1">
      <alignment horizontal="right" vertical="center"/>
    </xf>
    <xf numFmtId="177" fontId="4" fillId="3" borderId="24" xfId="0" applyNumberFormat="1" applyFont="1" applyFill="1" applyBorder="1" applyAlignment="1">
      <alignment horizontal="right" vertical="center"/>
    </xf>
    <xf numFmtId="0" fontId="4" fillId="5" borderId="83" xfId="0" applyFont="1" applyFill="1" applyBorder="1" applyAlignment="1">
      <alignment horizontal="distributed" vertical="center"/>
    </xf>
    <xf numFmtId="177" fontId="4" fillId="2" borderId="8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0" fontId="6" fillId="5" borderId="85" xfId="0" applyFont="1" applyFill="1" applyBorder="1" applyAlignment="1">
      <alignment horizontal="distributed" vertical="center"/>
    </xf>
    <xf numFmtId="177" fontId="6" fillId="2" borderId="86" xfId="0" applyNumberFormat="1" applyFont="1" applyFill="1" applyBorder="1" applyAlignment="1">
      <alignment horizontal="right" vertical="center"/>
    </xf>
    <xf numFmtId="177" fontId="6" fillId="3" borderId="87" xfId="0" applyNumberFormat="1" applyFont="1" applyFill="1" applyBorder="1" applyAlignment="1">
      <alignment horizontal="right" vertical="center"/>
    </xf>
    <xf numFmtId="177" fontId="6" fillId="3" borderId="88" xfId="0" applyNumberFormat="1" applyFont="1" applyFill="1" applyBorder="1" applyAlignment="1">
      <alignment horizontal="right" vertical="center"/>
    </xf>
    <xf numFmtId="0" fontId="4" fillId="5" borderId="90" xfId="0" applyFont="1" applyFill="1" applyBorder="1" applyAlignment="1">
      <alignment horizontal="distributed" vertical="center"/>
    </xf>
    <xf numFmtId="177" fontId="4" fillId="2" borderId="91" xfId="0" applyNumberFormat="1" applyFont="1" applyFill="1" applyBorder="1" applyAlignment="1">
      <alignment horizontal="right" vertical="center"/>
    </xf>
    <xf numFmtId="177" fontId="4" fillId="3" borderId="92" xfId="0" applyNumberFormat="1" applyFont="1" applyFill="1" applyBorder="1" applyAlignment="1">
      <alignment horizontal="right" vertical="center"/>
    </xf>
    <xf numFmtId="177" fontId="4" fillId="3" borderId="93" xfId="0" applyNumberFormat="1" applyFont="1" applyFill="1" applyBorder="1" applyAlignment="1">
      <alignment horizontal="right" vertical="center"/>
    </xf>
    <xf numFmtId="0" fontId="6" fillId="0" borderId="96" xfId="0" applyFont="1" applyBorder="1" applyAlignment="1">
      <alignment horizontal="distributed" vertical="center"/>
    </xf>
    <xf numFmtId="177" fontId="6" fillId="2" borderId="97" xfId="0" applyNumberFormat="1" applyFont="1" applyFill="1" applyBorder="1" applyAlignment="1">
      <alignment horizontal="right" vertical="center"/>
    </xf>
    <xf numFmtId="177" fontId="6" fillId="3" borderId="53" xfId="0" applyNumberFormat="1" applyFont="1" applyFill="1" applyBorder="1" applyAlignment="1">
      <alignment horizontal="right" vertical="center"/>
    </xf>
    <xf numFmtId="177" fontId="6" fillId="2" borderId="78" xfId="0" applyNumberFormat="1" applyFont="1" applyFill="1" applyBorder="1" applyAlignment="1">
      <alignment horizontal="right" vertical="center"/>
    </xf>
    <xf numFmtId="177" fontId="6" fillId="3" borderId="65" xfId="0" applyNumberFormat="1" applyFont="1" applyFill="1" applyBorder="1" applyAlignment="1">
      <alignment horizontal="right" vertical="center"/>
    </xf>
    <xf numFmtId="177" fontId="6" fillId="3" borderId="67" xfId="0" applyNumberFormat="1" applyFont="1" applyFill="1" applyBorder="1" applyAlignment="1">
      <alignment horizontal="right" vertical="center"/>
    </xf>
    <xf numFmtId="177" fontId="4" fillId="0" borderId="0" xfId="0" applyNumberFormat="1" applyFont="1" applyAlignment="1">
      <alignment horizontal="left" vertical="center"/>
    </xf>
    <xf numFmtId="176" fontId="4" fillId="3" borderId="40" xfId="0" applyNumberFormat="1" applyFont="1" applyFill="1" applyBorder="1" applyAlignment="1">
      <alignment horizontal="left" vertical="center"/>
    </xf>
    <xf numFmtId="176" fontId="4" fillId="3" borderId="43" xfId="0" applyNumberFormat="1" applyFont="1" applyFill="1" applyBorder="1" applyAlignment="1">
      <alignment horizontal="left" vertical="center"/>
    </xf>
    <xf numFmtId="0" fontId="8" fillId="0" borderId="0" xfId="0" applyFont="1" applyAlignment="1">
      <alignment horizontal="center" vertical="center"/>
    </xf>
    <xf numFmtId="0" fontId="5" fillId="0" borderId="68" xfId="0" applyFont="1" applyFill="1" applyBorder="1" applyAlignment="1">
      <alignment horizontal="left" vertical="center" indent="1"/>
    </xf>
    <xf numFmtId="0" fontId="5" fillId="3" borderId="99" xfId="0" applyFont="1" applyFill="1" applyBorder="1" applyAlignment="1">
      <alignment horizontal="right" vertical="center"/>
    </xf>
    <xf numFmtId="0" fontId="4" fillId="0" borderId="74" xfId="0" applyFont="1" applyBorder="1" applyAlignment="1">
      <alignment horizontal="distributed" vertical="center" indent="1"/>
    </xf>
    <xf numFmtId="38" fontId="4" fillId="3" borderId="101" xfId="1" applyFont="1" applyFill="1" applyBorder="1" applyAlignment="1">
      <alignment horizontal="right" vertical="center"/>
    </xf>
    <xf numFmtId="38" fontId="4" fillId="0" borderId="0" xfId="1" applyFont="1" applyBorder="1" applyAlignment="1">
      <alignment horizontal="left" vertical="center"/>
    </xf>
    <xf numFmtId="38" fontId="4" fillId="3" borderId="102" xfId="1" applyFont="1" applyFill="1" applyBorder="1" applyAlignment="1">
      <alignment horizontal="right" vertical="center"/>
    </xf>
    <xf numFmtId="0" fontId="4" fillId="0" borderId="103" xfId="0" applyFont="1" applyBorder="1" applyAlignment="1">
      <alignment horizontal="distributed" vertical="center" indent="1"/>
    </xf>
    <xf numFmtId="38" fontId="4" fillId="3" borderId="104" xfId="1" applyFont="1" applyFill="1" applyBorder="1" applyAlignment="1">
      <alignment horizontal="right" vertical="center"/>
    </xf>
    <xf numFmtId="38" fontId="4" fillId="0" borderId="0" xfId="1" applyFont="1" applyAlignment="1">
      <alignment horizontal="left" vertical="center"/>
    </xf>
    <xf numFmtId="0" fontId="4" fillId="0" borderId="70" xfId="0" applyFont="1" applyBorder="1" applyAlignment="1">
      <alignment horizontal="distributed" vertical="center" indent="1"/>
    </xf>
    <xf numFmtId="38" fontId="4" fillId="3" borderId="105" xfId="1" applyFont="1" applyFill="1" applyBorder="1" applyAlignment="1">
      <alignment horizontal="right" vertical="center"/>
    </xf>
    <xf numFmtId="0" fontId="4" fillId="0" borderId="106" xfId="0" applyFont="1" applyBorder="1" applyAlignment="1">
      <alignment horizontal="distributed" vertical="center" indent="1"/>
    </xf>
    <xf numFmtId="38" fontId="4" fillId="3" borderId="107" xfId="1" applyFont="1" applyFill="1" applyBorder="1" applyAlignment="1">
      <alignment horizontal="right" vertical="center"/>
    </xf>
    <xf numFmtId="0" fontId="4" fillId="0" borderId="108" xfId="0" applyFont="1" applyBorder="1" applyAlignment="1">
      <alignment horizontal="distributed" vertical="center" indent="1"/>
    </xf>
    <xf numFmtId="38" fontId="4" fillId="3" borderId="109" xfId="1" applyFont="1" applyFill="1" applyBorder="1" applyAlignment="1">
      <alignment horizontal="right" vertical="center"/>
    </xf>
    <xf numFmtId="0" fontId="6" fillId="0" borderId="77" xfId="0" applyFont="1" applyBorder="1" applyAlignment="1">
      <alignment horizontal="distributed" vertical="center" indent="1"/>
    </xf>
    <xf numFmtId="38" fontId="6" fillId="3" borderId="100"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10" xfId="2" applyNumberFormat="1" applyFont="1" applyFill="1" applyBorder="1" applyAlignment="1">
      <alignment horizontal="right" vertical="center"/>
    </xf>
    <xf numFmtId="3" fontId="4" fillId="3" borderId="111" xfId="2" applyNumberFormat="1" applyFont="1" applyFill="1" applyBorder="1" applyAlignment="1">
      <alignment horizontal="right" vertical="center"/>
    </xf>
    <xf numFmtId="3" fontId="4" fillId="2" borderId="112" xfId="2" applyNumberFormat="1" applyFont="1" applyFill="1" applyBorder="1" applyAlignment="1">
      <alignment horizontal="right" vertical="center"/>
    </xf>
    <xf numFmtId="3" fontId="4" fillId="3" borderId="113" xfId="2" applyNumberFormat="1" applyFont="1" applyFill="1" applyBorder="1" applyAlignment="1">
      <alignment horizontal="right" vertical="center"/>
    </xf>
    <xf numFmtId="3" fontId="4" fillId="2" borderId="114" xfId="2" applyNumberFormat="1" applyFont="1" applyFill="1" applyBorder="1" applyAlignment="1">
      <alignment horizontal="right" vertical="center"/>
    </xf>
    <xf numFmtId="176" fontId="4" fillId="3" borderId="115" xfId="2" applyNumberFormat="1" applyFont="1" applyFill="1" applyBorder="1" applyAlignment="1">
      <alignment horizontal="left" vertical="center"/>
    </xf>
    <xf numFmtId="3" fontId="4" fillId="2" borderId="116" xfId="2" applyNumberFormat="1" applyFont="1" applyFill="1" applyBorder="1" applyAlignment="1">
      <alignment horizontal="left" vertical="center"/>
    </xf>
    <xf numFmtId="3" fontId="4" fillId="2" borderId="117" xfId="2" applyNumberFormat="1" applyFont="1" applyFill="1" applyBorder="1" applyAlignment="1">
      <alignment horizontal="left" vertical="center"/>
    </xf>
    <xf numFmtId="176" fontId="4" fillId="3" borderId="118" xfId="2" applyNumberFormat="1" applyFont="1" applyFill="1" applyBorder="1" applyAlignment="1">
      <alignment horizontal="left" vertical="center"/>
    </xf>
    <xf numFmtId="3" fontId="4" fillId="2" borderId="120" xfId="0" applyNumberFormat="1" applyFont="1" applyFill="1" applyBorder="1" applyAlignment="1">
      <alignment horizontal="right" vertical="center"/>
    </xf>
    <xf numFmtId="176" fontId="4" fillId="3" borderId="121" xfId="0" applyNumberFormat="1" applyFont="1" applyFill="1" applyBorder="1" applyAlignment="1">
      <alignment horizontal="left" vertical="center"/>
    </xf>
    <xf numFmtId="3" fontId="4" fillId="2" borderId="122" xfId="0" applyNumberFormat="1" applyFont="1" applyFill="1" applyBorder="1" applyAlignment="1">
      <alignment horizontal="left" vertical="center"/>
    </xf>
    <xf numFmtId="3" fontId="4" fillId="2" borderId="120" xfId="0" applyNumberFormat="1" applyFont="1" applyFill="1" applyBorder="1" applyAlignment="1">
      <alignment horizontal="left" vertical="center"/>
    </xf>
    <xf numFmtId="176" fontId="4" fillId="3" borderId="49" xfId="0" applyNumberFormat="1" applyFont="1" applyFill="1" applyBorder="1" applyAlignment="1">
      <alignment horizontal="left" vertical="center"/>
    </xf>
    <xf numFmtId="0" fontId="6" fillId="0" borderId="0" xfId="0" applyFont="1" applyFill="1" applyBorder="1" applyAlignment="1">
      <alignment horizontal="distributed" vertical="center" justifyLastLine="1"/>
    </xf>
    <xf numFmtId="3" fontId="4" fillId="0" borderId="0" xfId="0" applyNumberFormat="1" applyFont="1" applyFill="1" applyBorder="1" applyAlignment="1">
      <alignment horizontal="distributed" vertical="center"/>
    </xf>
    <xf numFmtId="3" fontId="4"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Border="1" applyAlignment="1">
      <alignment horizontal="distributed" vertical="center"/>
    </xf>
    <xf numFmtId="3" fontId="4" fillId="0" borderId="0" xfId="2" applyNumberFormat="1" applyFont="1" applyFill="1" applyBorder="1" applyAlignment="1">
      <alignment horizontal="right" vertical="center"/>
    </xf>
    <xf numFmtId="0" fontId="6" fillId="0" borderId="62" xfId="0" applyFont="1" applyBorder="1" applyAlignment="1">
      <alignment horizontal="distributed" vertical="center" justifyLastLine="1"/>
    </xf>
    <xf numFmtId="0" fontId="4" fillId="0" borderId="8" xfId="0" applyFont="1" applyBorder="1" applyAlignment="1">
      <alignment horizontal="distributed" vertical="center"/>
    </xf>
    <xf numFmtId="0" fontId="4" fillId="0" borderId="0" xfId="0" applyFont="1" applyBorder="1" applyAlignment="1">
      <alignment horizontal="center" vertical="center"/>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6" fillId="0" borderId="56"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4" xfId="0" applyFont="1" applyBorder="1" applyAlignment="1">
      <alignment horizontal="distributed" vertical="center"/>
    </xf>
    <xf numFmtId="0" fontId="4" fillId="0" borderId="45" xfId="0" applyFont="1" applyBorder="1" applyAlignment="1">
      <alignment horizontal="distributed" vertical="center"/>
    </xf>
    <xf numFmtId="0" fontId="4" fillId="0" borderId="50" xfId="0" applyFont="1" applyFill="1" applyBorder="1" applyAlignment="1">
      <alignment horizontal="distributed" vertical="center"/>
    </xf>
    <xf numFmtId="0" fontId="4" fillId="0" borderId="51" xfId="0" applyFont="1" applyFill="1" applyBorder="1" applyAlignment="1">
      <alignment horizontal="distributed"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8" xfId="0" applyFont="1" applyBorder="1" applyAlignment="1">
      <alignment horizontal="distributed" vertical="center" indent="2"/>
    </xf>
    <xf numFmtId="0" fontId="0" fillId="0" borderId="69" xfId="0" applyBorder="1" applyAlignment="1">
      <alignment horizontal="distributed" indent="2"/>
    </xf>
    <xf numFmtId="0" fontId="0" fillId="0" borderId="70" xfId="0" applyBorder="1" applyAlignment="1">
      <alignment horizontal="distributed" indent="2"/>
    </xf>
    <xf numFmtId="0" fontId="4" fillId="0" borderId="69" xfId="0" applyFont="1" applyBorder="1" applyAlignment="1">
      <alignment horizontal="distributed" vertical="center"/>
    </xf>
    <xf numFmtId="0" fontId="4" fillId="0" borderId="74" xfId="0" applyFont="1" applyBorder="1" applyAlignment="1">
      <alignment horizontal="distributed" vertical="center"/>
    </xf>
    <xf numFmtId="0" fontId="4" fillId="0" borderId="72" xfId="0" applyFont="1" applyBorder="1" applyAlignment="1">
      <alignment horizontal="distributed" vertical="center"/>
    </xf>
    <xf numFmtId="0" fontId="4" fillId="0" borderId="119" xfId="0" applyFont="1" applyBorder="1" applyAlignment="1">
      <alignment horizontal="distributed" vertical="center"/>
    </xf>
    <xf numFmtId="0" fontId="4" fillId="0" borderId="77" xfId="0" applyFont="1" applyBorder="1" applyAlignment="1">
      <alignment horizontal="distributed" vertical="center"/>
    </xf>
    <xf numFmtId="0" fontId="4" fillId="0" borderId="68" xfId="0" applyFont="1" applyBorder="1" applyAlignment="1">
      <alignment horizontal="center" vertical="center" justifyLastLine="1"/>
    </xf>
    <xf numFmtId="0" fontId="4" fillId="0" borderId="69" xfId="0" applyFont="1" applyBorder="1" applyAlignment="1">
      <alignment horizontal="center" vertical="center" justifyLastLine="1"/>
    </xf>
    <xf numFmtId="0" fontId="4" fillId="0" borderId="70" xfId="0" applyFont="1" applyBorder="1" applyAlignment="1">
      <alignment horizontal="center" vertical="center" justifyLastLine="1"/>
    </xf>
    <xf numFmtId="0" fontId="4" fillId="0" borderId="79" xfId="0" applyFont="1" applyBorder="1" applyAlignment="1">
      <alignment horizontal="center" vertical="center" justifyLastLine="1"/>
    </xf>
    <xf numFmtId="0" fontId="8" fillId="0" borderId="0" xfId="0" applyFont="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99" xfId="0" applyFont="1" applyBorder="1" applyAlignment="1">
      <alignment horizontal="distributed" vertical="center" wrapText="1" indent="1"/>
    </xf>
    <xf numFmtId="0" fontId="4" fillId="0" borderId="100" xfId="0" applyFont="1" applyBorder="1" applyAlignment="1">
      <alignment horizontal="distributed" vertical="center" indent="1"/>
    </xf>
    <xf numFmtId="177" fontId="4" fillId="6" borderId="28" xfId="0" applyNumberFormat="1" applyFont="1" applyFill="1" applyBorder="1" applyAlignment="1">
      <alignment horizontal="right" vertical="center"/>
    </xf>
    <xf numFmtId="177" fontId="4" fillId="6" borderId="26" xfId="0" applyNumberFormat="1" applyFont="1" applyFill="1" applyBorder="1" applyAlignment="1">
      <alignment horizontal="right" vertical="center"/>
    </xf>
    <xf numFmtId="177" fontId="6" fillId="6" borderId="22" xfId="0" applyNumberFormat="1" applyFont="1" applyFill="1" applyBorder="1" applyAlignment="1">
      <alignment horizontal="right" vertical="center"/>
    </xf>
    <xf numFmtId="177" fontId="4" fillId="0" borderId="89" xfId="0" applyNumberFormat="1" applyFont="1" applyBorder="1" applyAlignment="1">
      <alignment horizontal="right" vertical="center"/>
    </xf>
    <xf numFmtId="177" fontId="4" fillId="0" borderId="37" xfId="0" applyNumberFormat="1" applyFont="1" applyBorder="1" applyAlignment="1">
      <alignment horizontal="right" vertical="center"/>
    </xf>
    <xf numFmtId="177" fontId="4" fillId="0" borderId="38" xfId="0" applyNumberFormat="1" applyFont="1" applyBorder="1" applyAlignment="1">
      <alignment horizontal="right" vertical="center"/>
    </xf>
    <xf numFmtId="177" fontId="4" fillId="6" borderId="92" xfId="0" applyNumberFormat="1" applyFont="1" applyFill="1" applyBorder="1" applyAlignment="1">
      <alignment horizontal="right" vertical="center"/>
    </xf>
    <xf numFmtId="177" fontId="6" fillId="6" borderId="87" xfId="0" applyNumberFormat="1" applyFont="1" applyFill="1" applyBorder="1" applyAlignment="1">
      <alignment horizontal="right" vertical="center"/>
    </xf>
    <xf numFmtId="0" fontId="4" fillId="0" borderId="94" xfId="0" applyFont="1" applyBorder="1" applyAlignment="1">
      <alignment horizontal="distributed" vertical="center"/>
    </xf>
    <xf numFmtId="177" fontId="4" fillId="0" borderId="39" xfId="0" applyNumberFormat="1" applyFont="1" applyBorder="1" applyAlignment="1">
      <alignment horizontal="right" vertical="center"/>
    </xf>
    <xf numFmtId="177" fontId="4" fillId="0" borderId="40"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95" xfId="0" applyNumberFormat="1" applyFont="1" applyBorder="1" applyAlignment="1">
      <alignment horizontal="right" vertical="center"/>
    </xf>
    <xf numFmtId="177" fontId="4" fillId="0" borderId="47" xfId="0" applyNumberFormat="1" applyFont="1" applyBorder="1" applyAlignment="1">
      <alignment horizontal="right" vertical="center"/>
    </xf>
    <xf numFmtId="177" fontId="4" fillId="0" borderId="75" xfId="0" applyNumberFormat="1" applyFont="1" applyBorder="1" applyAlignment="1">
      <alignment horizontal="right" vertical="center"/>
    </xf>
    <xf numFmtId="177" fontId="6" fillId="6" borderId="53" xfId="0" applyNumberFormat="1" applyFont="1" applyFill="1" applyBorder="1" applyAlignment="1">
      <alignment horizontal="right" vertical="center"/>
    </xf>
    <xf numFmtId="177" fontId="6" fillId="6" borderId="98" xfId="0" applyNumberFormat="1" applyFont="1" applyFill="1" applyBorder="1" applyAlignment="1">
      <alignment horizontal="right"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showGridLines="0" tabSelected="1" zoomScaleNormal="100" zoomScaleSheetLayoutView="100" workbookViewId="0">
      <selection sqref="A1:L1"/>
    </sheetView>
  </sheetViews>
  <sheetFormatPr defaultColWidth="8.625" defaultRowHeight="11.25"/>
  <cols>
    <col min="1" max="1" width="10.375" style="2" customWidth="1"/>
    <col min="2" max="2" width="10" style="2" customWidth="1"/>
    <col min="3" max="12" width="10.25" style="2" customWidth="1"/>
    <col min="13" max="13" width="8.875" style="2" customWidth="1"/>
    <col min="14" max="16384" width="8.625" style="2"/>
  </cols>
  <sheetData>
    <row r="1" spans="1:15" ht="15">
      <c r="A1" s="165" t="s">
        <v>112</v>
      </c>
      <c r="B1" s="165"/>
      <c r="C1" s="165"/>
      <c r="D1" s="165"/>
      <c r="E1" s="165"/>
      <c r="F1" s="165"/>
      <c r="G1" s="165"/>
      <c r="H1" s="165"/>
      <c r="I1" s="165"/>
      <c r="J1" s="165"/>
      <c r="K1" s="165"/>
      <c r="L1" s="165"/>
      <c r="M1" s="1"/>
    </row>
    <row r="2" spans="1:15" ht="12" thickBot="1">
      <c r="A2" s="2" t="s">
        <v>0</v>
      </c>
    </row>
    <row r="3" spans="1:15" ht="16.5" customHeight="1">
      <c r="A3" s="166" t="s">
        <v>1</v>
      </c>
      <c r="B3" s="167"/>
      <c r="C3" s="170" t="s">
        <v>2</v>
      </c>
      <c r="D3" s="170"/>
      <c r="E3" s="170"/>
      <c r="F3" s="170"/>
      <c r="G3" s="170"/>
      <c r="H3" s="171"/>
      <c r="I3" s="172" t="s">
        <v>3</v>
      </c>
      <c r="J3" s="173"/>
      <c r="K3" s="176" t="s">
        <v>4</v>
      </c>
      <c r="L3" s="177"/>
      <c r="M3" s="146"/>
    </row>
    <row r="4" spans="1:15" ht="16.5" customHeight="1">
      <c r="A4" s="168"/>
      <c r="B4" s="169"/>
      <c r="C4" s="147" t="s">
        <v>5</v>
      </c>
      <c r="D4" s="148"/>
      <c r="E4" s="149" t="s">
        <v>6</v>
      </c>
      <c r="F4" s="148"/>
      <c r="G4" s="149" t="s">
        <v>7</v>
      </c>
      <c r="H4" s="148"/>
      <c r="I4" s="174"/>
      <c r="J4" s="175"/>
      <c r="K4" s="178"/>
      <c r="L4" s="179"/>
      <c r="M4" s="146"/>
    </row>
    <row r="5" spans="1:15" ht="16.5" customHeight="1">
      <c r="A5" s="168"/>
      <c r="B5" s="169"/>
      <c r="C5" s="3" t="s">
        <v>8</v>
      </c>
      <c r="D5" s="4" t="s">
        <v>9</v>
      </c>
      <c r="E5" s="5" t="s">
        <v>10</v>
      </c>
      <c r="F5" s="4" t="s">
        <v>9</v>
      </c>
      <c r="G5" s="5" t="s">
        <v>10</v>
      </c>
      <c r="H5" s="4" t="s">
        <v>9</v>
      </c>
      <c r="I5" s="5" t="s">
        <v>10</v>
      </c>
      <c r="J5" s="4" t="s">
        <v>9</v>
      </c>
      <c r="K5" s="5" t="s">
        <v>10</v>
      </c>
      <c r="L5" s="6" t="s">
        <v>11</v>
      </c>
      <c r="M5" s="146"/>
    </row>
    <row r="6" spans="1:15">
      <c r="A6" s="7"/>
      <c r="B6" s="8"/>
      <c r="C6" s="9" t="s">
        <v>12</v>
      </c>
      <c r="D6" s="10" t="s">
        <v>13</v>
      </c>
      <c r="E6" s="9" t="s">
        <v>12</v>
      </c>
      <c r="F6" s="10" t="s">
        <v>13</v>
      </c>
      <c r="G6" s="9" t="s">
        <v>12</v>
      </c>
      <c r="H6" s="10" t="s">
        <v>13</v>
      </c>
      <c r="I6" s="9" t="s">
        <v>12</v>
      </c>
      <c r="J6" s="10" t="s">
        <v>13</v>
      </c>
      <c r="K6" s="9" t="s">
        <v>12</v>
      </c>
      <c r="L6" s="11" t="s">
        <v>13</v>
      </c>
      <c r="M6" s="12"/>
    </row>
    <row r="7" spans="1:15" ht="30" customHeight="1">
      <c r="A7" s="154" t="s">
        <v>14</v>
      </c>
      <c r="B7" s="13" t="s">
        <v>15</v>
      </c>
      <c r="C7" s="14">
        <v>13537</v>
      </c>
      <c r="D7" s="15">
        <v>3796</v>
      </c>
      <c r="E7" s="14">
        <v>4115</v>
      </c>
      <c r="F7" s="15">
        <v>1470</v>
      </c>
      <c r="G7" s="14">
        <v>17652</v>
      </c>
      <c r="H7" s="15">
        <v>5266</v>
      </c>
      <c r="I7" s="14">
        <v>4115</v>
      </c>
      <c r="J7" s="15">
        <v>1184</v>
      </c>
      <c r="K7" s="14">
        <v>13537</v>
      </c>
      <c r="L7" s="16">
        <v>4082</v>
      </c>
      <c r="M7" s="17"/>
      <c r="N7" s="17"/>
      <c r="O7" s="18"/>
    </row>
    <row r="8" spans="1:15" ht="30" customHeight="1">
      <c r="A8" s="155"/>
      <c r="B8" s="19" t="s">
        <v>16</v>
      </c>
      <c r="C8" s="20">
        <v>41787</v>
      </c>
      <c r="D8" s="21">
        <v>9443</v>
      </c>
      <c r="E8" s="20">
        <v>27914</v>
      </c>
      <c r="F8" s="21">
        <v>6038</v>
      </c>
      <c r="G8" s="20">
        <v>69701</v>
      </c>
      <c r="H8" s="21">
        <v>15481</v>
      </c>
      <c r="I8" s="20">
        <v>26580</v>
      </c>
      <c r="J8" s="21">
        <v>5161</v>
      </c>
      <c r="K8" s="20">
        <v>43121</v>
      </c>
      <c r="L8" s="22">
        <v>10320</v>
      </c>
      <c r="M8" s="17"/>
      <c r="N8" s="17"/>
      <c r="O8" s="18"/>
    </row>
    <row r="9" spans="1:15" s="27" customFormat="1" ht="30" customHeight="1">
      <c r="A9" s="156"/>
      <c r="B9" s="23" t="s">
        <v>17</v>
      </c>
      <c r="C9" s="24">
        <v>55324</v>
      </c>
      <c r="D9" s="25">
        <v>13239</v>
      </c>
      <c r="E9" s="24">
        <v>32029</v>
      </c>
      <c r="F9" s="25">
        <v>7508</v>
      </c>
      <c r="G9" s="24">
        <v>87353</v>
      </c>
      <c r="H9" s="25">
        <v>20747</v>
      </c>
      <c r="I9" s="24">
        <v>30695</v>
      </c>
      <c r="J9" s="25">
        <v>6345</v>
      </c>
      <c r="K9" s="24">
        <v>56658</v>
      </c>
      <c r="L9" s="26">
        <v>14402</v>
      </c>
      <c r="M9" s="17"/>
      <c r="N9" s="17"/>
      <c r="O9" s="18"/>
    </row>
    <row r="10" spans="1:15" ht="30" customHeight="1">
      <c r="A10" s="157" t="s">
        <v>18</v>
      </c>
      <c r="B10" s="158"/>
      <c r="C10" s="28">
        <v>4691</v>
      </c>
      <c r="D10" s="29">
        <v>3624</v>
      </c>
      <c r="E10" s="28">
        <v>3105</v>
      </c>
      <c r="F10" s="29">
        <v>2936</v>
      </c>
      <c r="G10" s="28">
        <v>7796</v>
      </c>
      <c r="H10" s="29">
        <v>6560</v>
      </c>
      <c r="I10" s="28">
        <v>2890</v>
      </c>
      <c r="J10" s="29">
        <v>2168</v>
      </c>
      <c r="K10" s="28">
        <v>4906</v>
      </c>
      <c r="L10" s="30">
        <v>4392</v>
      </c>
      <c r="M10" s="17"/>
      <c r="N10" s="17"/>
      <c r="O10" s="18"/>
    </row>
    <row r="11" spans="1:15" ht="30" customHeight="1">
      <c r="A11" s="157" t="s">
        <v>19</v>
      </c>
      <c r="B11" s="158"/>
      <c r="C11" s="28">
        <v>568</v>
      </c>
      <c r="D11" s="29">
        <v>811</v>
      </c>
      <c r="E11" s="28">
        <v>769</v>
      </c>
      <c r="F11" s="29">
        <v>816</v>
      </c>
      <c r="G11" s="28">
        <v>1337</v>
      </c>
      <c r="H11" s="29">
        <v>1627</v>
      </c>
      <c r="I11" s="28">
        <v>765</v>
      </c>
      <c r="J11" s="29">
        <v>771</v>
      </c>
      <c r="K11" s="28">
        <v>572</v>
      </c>
      <c r="L11" s="30">
        <v>856</v>
      </c>
      <c r="M11" s="17"/>
      <c r="N11" s="17"/>
      <c r="O11" s="18"/>
    </row>
    <row r="12" spans="1:15" ht="18.75" customHeight="1">
      <c r="A12" s="159" t="s">
        <v>20</v>
      </c>
      <c r="B12" s="160"/>
      <c r="C12" s="31"/>
      <c r="D12" s="32">
        <v>5382</v>
      </c>
      <c r="E12" s="33"/>
      <c r="F12" s="32">
        <v>7198</v>
      </c>
      <c r="G12" s="33"/>
      <c r="H12" s="32">
        <v>12580</v>
      </c>
      <c r="I12" s="33"/>
      <c r="J12" s="32">
        <v>6949</v>
      </c>
      <c r="K12" s="34"/>
      <c r="L12" s="35">
        <v>5631</v>
      </c>
      <c r="M12" s="17"/>
      <c r="N12" s="17"/>
      <c r="O12" s="18"/>
    </row>
    <row r="13" spans="1:15" ht="18.75" customHeight="1">
      <c r="A13" s="161"/>
      <c r="B13" s="162"/>
      <c r="C13" s="36">
        <v>53747</v>
      </c>
      <c r="D13" s="37">
        <v>19510</v>
      </c>
      <c r="E13" s="36">
        <v>35007</v>
      </c>
      <c r="F13" s="37">
        <v>25554</v>
      </c>
      <c r="G13" s="36">
        <v>88754</v>
      </c>
      <c r="H13" s="37">
        <v>45064</v>
      </c>
      <c r="I13" s="36">
        <v>32349</v>
      </c>
      <c r="J13" s="37">
        <v>24723</v>
      </c>
      <c r="K13" s="38">
        <v>56405</v>
      </c>
      <c r="L13" s="39">
        <v>20341</v>
      </c>
      <c r="M13" s="17"/>
      <c r="N13" s="17"/>
      <c r="O13" s="18"/>
    </row>
    <row r="14" spans="1:15" s="44" customFormat="1" ht="30" customHeight="1" thickBot="1">
      <c r="A14" s="163" t="s">
        <v>21</v>
      </c>
      <c r="B14" s="164"/>
      <c r="C14" s="40">
        <v>2636</v>
      </c>
      <c r="D14" s="41">
        <v>195</v>
      </c>
      <c r="E14" s="40">
        <v>2729</v>
      </c>
      <c r="F14" s="41">
        <v>242</v>
      </c>
      <c r="G14" s="40">
        <v>5365</v>
      </c>
      <c r="H14" s="41">
        <v>437</v>
      </c>
      <c r="I14" s="40">
        <v>2352</v>
      </c>
      <c r="J14" s="41">
        <v>195</v>
      </c>
      <c r="K14" s="42">
        <v>3013</v>
      </c>
      <c r="L14" s="43">
        <v>242</v>
      </c>
      <c r="M14" s="17"/>
      <c r="N14" s="17"/>
      <c r="O14" s="18"/>
    </row>
    <row r="15" spans="1:15" ht="18.75" customHeight="1" thickTop="1">
      <c r="A15" s="150" t="s">
        <v>22</v>
      </c>
      <c r="B15" s="151"/>
      <c r="C15" s="45"/>
      <c r="D15" s="46">
        <v>5382</v>
      </c>
      <c r="E15" s="47"/>
      <c r="F15" s="46">
        <v>7198</v>
      </c>
      <c r="G15" s="47"/>
      <c r="H15" s="46">
        <v>12580</v>
      </c>
      <c r="I15" s="47"/>
      <c r="J15" s="46">
        <v>6949</v>
      </c>
      <c r="K15" s="48"/>
      <c r="L15" s="49">
        <v>5631</v>
      </c>
      <c r="M15" s="17"/>
      <c r="N15" s="17"/>
      <c r="O15" s="18"/>
    </row>
    <row r="16" spans="1:15" s="27" customFormat="1" ht="18.75" customHeight="1" thickBot="1">
      <c r="A16" s="152"/>
      <c r="B16" s="153"/>
      <c r="C16" s="50">
        <v>116966</v>
      </c>
      <c r="D16" s="51">
        <v>37379</v>
      </c>
      <c r="E16" s="50">
        <v>73639</v>
      </c>
      <c r="F16" s="51">
        <v>37056</v>
      </c>
      <c r="G16" s="52">
        <v>190605</v>
      </c>
      <c r="H16" s="51">
        <v>74435</v>
      </c>
      <c r="I16" s="52">
        <v>69051</v>
      </c>
      <c r="J16" s="51">
        <v>34202</v>
      </c>
      <c r="K16" s="52">
        <v>121554</v>
      </c>
      <c r="L16" s="53">
        <v>40233</v>
      </c>
      <c r="M16" s="17"/>
      <c r="N16" s="17"/>
      <c r="O16" s="18"/>
    </row>
    <row r="17" spans="1:15" s="141" customFormat="1" ht="5.25" customHeight="1">
      <c r="A17" s="138"/>
      <c r="B17" s="138"/>
      <c r="C17" s="123"/>
      <c r="D17" s="123"/>
      <c r="E17" s="123"/>
      <c r="F17" s="123"/>
      <c r="G17" s="123"/>
      <c r="H17" s="123"/>
      <c r="I17" s="123"/>
      <c r="J17" s="123"/>
      <c r="K17" s="123"/>
      <c r="L17" s="123"/>
      <c r="M17" s="139"/>
      <c r="N17" s="139"/>
      <c r="O17" s="140"/>
    </row>
    <row r="18" spans="1:15" ht="12.75" customHeight="1">
      <c r="A18" s="54" t="s">
        <v>23</v>
      </c>
      <c r="B18" s="55" t="s">
        <v>125</v>
      </c>
      <c r="C18" s="55"/>
      <c r="D18" s="55"/>
      <c r="E18" s="55"/>
      <c r="F18" s="55"/>
      <c r="G18" s="55"/>
      <c r="H18" s="55"/>
      <c r="I18" s="55"/>
      <c r="J18" s="55"/>
      <c r="K18" s="55"/>
      <c r="L18" s="55"/>
      <c r="M18" s="55"/>
    </row>
    <row r="19" spans="1:15">
      <c r="A19" s="54" t="s">
        <v>24</v>
      </c>
      <c r="B19" s="2" t="s">
        <v>25</v>
      </c>
    </row>
    <row r="20" spans="1:15">
      <c r="A20" s="54"/>
      <c r="B20" s="2" t="s">
        <v>26</v>
      </c>
    </row>
    <row r="21" spans="1:15">
      <c r="A21" s="54"/>
      <c r="B21" s="2" t="s">
        <v>27</v>
      </c>
    </row>
    <row r="22" spans="1:15">
      <c r="A22" s="54" t="s">
        <v>28</v>
      </c>
      <c r="B22" s="2" t="s">
        <v>29</v>
      </c>
    </row>
    <row r="23" spans="1:15">
      <c r="A23" s="54" t="s">
        <v>28</v>
      </c>
      <c r="B23" s="2" t="s">
        <v>30</v>
      </c>
    </row>
    <row r="24" spans="1:15">
      <c r="B24" s="2" t="s">
        <v>31</v>
      </c>
    </row>
    <row r="25" spans="1:15">
      <c r="B25" s="2" t="s">
        <v>32</v>
      </c>
      <c r="D25" s="56"/>
    </row>
    <row r="27" spans="1:15">
      <c r="C27" s="57"/>
      <c r="D27" s="57"/>
      <c r="E27" s="57"/>
      <c r="F27" s="57"/>
      <c r="G27" s="57"/>
      <c r="H27" s="57"/>
      <c r="I27" s="57"/>
      <c r="J27" s="57"/>
      <c r="K27" s="57"/>
      <c r="L27" s="57"/>
    </row>
    <row r="28" spans="1:15">
      <c r="C28" s="57"/>
      <c r="D28" s="57"/>
      <c r="E28" s="57"/>
      <c r="F28" s="57"/>
      <c r="G28" s="57"/>
      <c r="H28" s="57"/>
      <c r="I28" s="57"/>
      <c r="J28" s="57"/>
      <c r="K28" s="57"/>
      <c r="L28" s="57"/>
    </row>
  </sheetData>
  <mergeCells count="15">
    <mergeCell ref="A1:L1"/>
    <mergeCell ref="A3:B5"/>
    <mergeCell ref="C3:H3"/>
    <mergeCell ref="I3:J4"/>
    <mergeCell ref="K3:L4"/>
    <mergeCell ref="M3:M5"/>
    <mergeCell ref="C4:D4"/>
    <mergeCell ref="E4:F4"/>
    <mergeCell ref="G4:H4"/>
    <mergeCell ref="A15:B16"/>
    <mergeCell ref="A7:A9"/>
    <mergeCell ref="A10:B10"/>
    <mergeCell ref="A11:B11"/>
    <mergeCell ref="A12:B13"/>
    <mergeCell ref="A14:B14"/>
  </mergeCells>
  <phoneticPr fontId="3"/>
  <pageMargins left="0.78740157480314965" right="0.78740157480314965" top="0.98425196850393704" bottom="0.98425196850393704" header="0.51181102362204722" footer="0.51181102362204722"/>
  <pageSetup paperSize="9" orientation="landscape" r:id="rId1"/>
  <headerFooter>
    <oddFooter>&amp;R仙台国税局　
国税滞納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showGridLines="0" zoomScaleNormal="100" zoomScaleSheetLayoutView="100" workbookViewId="0">
      <selection activeCell="E19" sqref="E19"/>
    </sheetView>
  </sheetViews>
  <sheetFormatPr defaultColWidth="8.625" defaultRowHeight="11.25"/>
  <cols>
    <col min="1" max="1" width="16.625" style="2" customWidth="1"/>
    <col min="2" max="11" width="10.625" style="2" customWidth="1"/>
    <col min="12" max="12" width="11.75" style="2" customWidth="1"/>
    <col min="13" max="16384" width="8.625" style="2"/>
  </cols>
  <sheetData>
    <row r="1" spans="1:12" ht="12" thickBot="1">
      <c r="A1" s="2" t="s">
        <v>33</v>
      </c>
    </row>
    <row r="2" spans="1:12" ht="16.5" customHeight="1">
      <c r="A2" s="180" t="s">
        <v>34</v>
      </c>
      <c r="B2" s="170" t="s">
        <v>35</v>
      </c>
      <c r="C2" s="170"/>
      <c r="D2" s="170"/>
      <c r="E2" s="170"/>
      <c r="F2" s="170"/>
      <c r="G2" s="171"/>
      <c r="H2" s="172" t="s">
        <v>3</v>
      </c>
      <c r="I2" s="173"/>
      <c r="J2" s="176" t="s">
        <v>4</v>
      </c>
      <c r="K2" s="177"/>
      <c r="L2" s="146"/>
    </row>
    <row r="3" spans="1:12" ht="16.5" customHeight="1">
      <c r="A3" s="181"/>
      <c r="B3" s="147" t="s">
        <v>5</v>
      </c>
      <c r="C3" s="148"/>
      <c r="D3" s="149" t="s">
        <v>6</v>
      </c>
      <c r="E3" s="148"/>
      <c r="F3" s="149" t="s">
        <v>36</v>
      </c>
      <c r="G3" s="148"/>
      <c r="H3" s="174"/>
      <c r="I3" s="175"/>
      <c r="J3" s="178"/>
      <c r="K3" s="179"/>
      <c r="L3" s="146"/>
    </row>
    <row r="4" spans="1:12" ht="15" customHeight="1">
      <c r="A4" s="182"/>
      <c r="B4" s="3" t="s">
        <v>37</v>
      </c>
      <c r="C4" s="4" t="s">
        <v>38</v>
      </c>
      <c r="D4" s="5" t="s">
        <v>37</v>
      </c>
      <c r="E4" s="4" t="s">
        <v>38</v>
      </c>
      <c r="F4" s="5" t="s">
        <v>37</v>
      </c>
      <c r="G4" s="4" t="s">
        <v>38</v>
      </c>
      <c r="H4" s="5" t="s">
        <v>37</v>
      </c>
      <c r="I4" s="4" t="s">
        <v>38</v>
      </c>
      <c r="J4" s="5" t="s">
        <v>37</v>
      </c>
      <c r="K4" s="6" t="s">
        <v>38</v>
      </c>
      <c r="L4" s="146"/>
    </row>
    <row r="5" spans="1:12">
      <c r="A5" s="58"/>
      <c r="B5" s="9" t="s">
        <v>12</v>
      </c>
      <c r="C5" s="10" t="s">
        <v>13</v>
      </c>
      <c r="D5" s="9" t="s">
        <v>12</v>
      </c>
      <c r="E5" s="10" t="s">
        <v>13</v>
      </c>
      <c r="F5" s="9" t="s">
        <v>12</v>
      </c>
      <c r="G5" s="10" t="s">
        <v>13</v>
      </c>
      <c r="H5" s="9" t="s">
        <v>12</v>
      </c>
      <c r="I5" s="10" t="s">
        <v>13</v>
      </c>
      <c r="J5" s="9" t="s">
        <v>12</v>
      </c>
      <c r="K5" s="11" t="s">
        <v>13</v>
      </c>
      <c r="L5" s="12"/>
    </row>
    <row r="6" spans="1:12" s="62" customFormat="1" ht="18.75" customHeight="1">
      <c r="A6" s="183" t="s">
        <v>111</v>
      </c>
      <c r="B6" s="133"/>
      <c r="C6" s="134">
        <v>3833</v>
      </c>
      <c r="D6" s="135"/>
      <c r="E6" s="134">
        <v>5025</v>
      </c>
      <c r="F6" s="136"/>
      <c r="G6" s="134">
        <v>8858</v>
      </c>
      <c r="H6" s="135"/>
      <c r="I6" s="134">
        <v>5586</v>
      </c>
      <c r="J6" s="135"/>
      <c r="K6" s="137">
        <v>3272</v>
      </c>
      <c r="L6" s="61"/>
    </row>
    <row r="7" spans="1:12" s="62" customFormat="1" ht="18.75" customHeight="1">
      <c r="A7" s="184"/>
      <c r="B7" s="63">
        <v>123572</v>
      </c>
      <c r="C7" s="64">
        <v>32567</v>
      </c>
      <c r="D7" s="63">
        <v>48170</v>
      </c>
      <c r="E7" s="64">
        <v>26355</v>
      </c>
      <c r="F7" s="63">
        <v>171742</v>
      </c>
      <c r="G7" s="64">
        <v>58922</v>
      </c>
      <c r="H7" s="63">
        <v>70832</v>
      </c>
      <c r="I7" s="64">
        <v>30507</v>
      </c>
      <c r="J7" s="63">
        <v>100910</v>
      </c>
      <c r="K7" s="65">
        <v>28415</v>
      </c>
      <c r="L7" s="61"/>
    </row>
    <row r="8" spans="1:12" ht="18.75" customHeight="1">
      <c r="A8" s="185" t="s">
        <v>122</v>
      </c>
      <c r="B8" s="59"/>
      <c r="C8" s="101">
        <v>3272</v>
      </c>
      <c r="D8" s="60"/>
      <c r="E8" s="101">
        <v>4610</v>
      </c>
      <c r="F8" s="60"/>
      <c r="G8" s="101">
        <v>7882</v>
      </c>
      <c r="H8" s="60"/>
      <c r="I8" s="101">
        <v>3871</v>
      </c>
      <c r="J8" s="60"/>
      <c r="K8" s="102">
        <v>4011</v>
      </c>
      <c r="L8" s="61"/>
    </row>
    <row r="9" spans="1:12" ht="18.75" customHeight="1">
      <c r="A9" s="184"/>
      <c r="B9" s="63">
        <v>100910</v>
      </c>
      <c r="C9" s="64">
        <v>28415</v>
      </c>
      <c r="D9" s="63">
        <v>47666</v>
      </c>
      <c r="E9" s="64">
        <v>23570</v>
      </c>
      <c r="F9" s="63">
        <v>148576</v>
      </c>
      <c r="G9" s="64">
        <v>51985</v>
      </c>
      <c r="H9" s="63">
        <v>50387</v>
      </c>
      <c r="I9" s="64">
        <v>21525</v>
      </c>
      <c r="J9" s="63">
        <v>98189</v>
      </c>
      <c r="K9" s="65">
        <v>30460</v>
      </c>
    </row>
    <row r="10" spans="1:12" ht="18.75" customHeight="1">
      <c r="A10" s="185" t="s">
        <v>123</v>
      </c>
      <c r="B10" s="59"/>
      <c r="C10" s="101">
        <v>4011</v>
      </c>
      <c r="D10" s="60"/>
      <c r="E10" s="101">
        <v>7174</v>
      </c>
      <c r="F10" s="60"/>
      <c r="G10" s="101">
        <v>11185</v>
      </c>
      <c r="H10" s="60"/>
      <c r="I10" s="101">
        <v>5586</v>
      </c>
      <c r="J10" s="60"/>
      <c r="K10" s="102">
        <v>5599</v>
      </c>
    </row>
    <row r="11" spans="1:12" ht="18.75" customHeight="1">
      <c r="A11" s="184"/>
      <c r="B11" s="63">
        <v>98189</v>
      </c>
      <c r="C11" s="64">
        <v>30460</v>
      </c>
      <c r="D11" s="63">
        <v>82474</v>
      </c>
      <c r="E11" s="64">
        <v>38110</v>
      </c>
      <c r="F11" s="63">
        <v>180663</v>
      </c>
      <c r="G11" s="64">
        <v>68570</v>
      </c>
      <c r="H11" s="63">
        <v>61235</v>
      </c>
      <c r="I11" s="64">
        <v>30225</v>
      </c>
      <c r="J11" s="63">
        <v>119428</v>
      </c>
      <c r="K11" s="65">
        <v>38345</v>
      </c>
    </row>
    <row r="12" spans="1:12" ht="18.75" customHeight="1">
      <c r="A12" s="185" t="s">
        <v>124</v>
      </c>
      <c r="B12" s="66"/>
      <c r="C12" s="67">
        <v>5599</v>
      </c>
      <c r="D12" s="68"/>
      <c r="E12" s="67">
        <v>6139</v>
      </c>
      <c r="F12" s="69"/>
      <c r="G12" s="67">
        <v>11738</v>
      </c>
      <c r="H12" s="69"/>
      <c r="I12" s="67">
        <v>6356</v>
      </c>
      <c r="J12" s="69"/>
      <c r="K12" s="70">
        <v>5382</v>
      </c>
    </row>
    <row r="13" spans="1:12" ht="18.75" customHeight="1">
      <c r="A13" s="186"/>
      <c r="B13" s="124">
        <v>119428</v>
      </c>
      <c r="C13" s="125">
        <v>38345</v>
      </c>
      <c r="D13" s="126">
        <v>62994</v>
      </c>
      <c r="E13" s="125">
        <v>31811</v>
      </c>
      <c r="F13" s="126">
        <v>182422</v>
      </c>
      <c r="G13" s="125">
        <v>70156</v>
      </c>
      <c r="H13" s="126">
        <v>65456</v>
      </c>
      <c r="I13" s="125">
        <v>32777</v>
      </c>
      <c r="J13" s="126">
        <v>116966</v>
      </c>
      <c r="K13" s="127">
        <v>37379</v>
      </c>
    </row>
    <row r="14" spans="1:12" ht="18.75" customHeight="1">
      <c r="A14" s="183" t="s">
        <v>126</v>
      </c>
      <c r="B14" s="128"/>
      <c r="C14" s="129">
        <v>5382</v>
      </c>
      <c r="D14" s="130"/>
      <c r="E14" s="129">
        <v>7198</v>
      </c>
      <c r="F14" s="131"/>
      <c r="G14" s="129">
        <v>12580</v>
      </c>
      <c r="H14" s="131"/>
      <c r="I14" s="129">
        <v>6949</v>
      </c>
      <c r="J14" s="131"/>
      <c r="K14" s="132">
        <v>5631</v>
      </c>
    </row>
    <row r="15" spans="1:12" ht="18.75" customHeight="1" thickBot="1">
      <c r="A15" s="187"/>
      <c r="B15" s="71">
        <v>116966</v>
      </c>
      <c r="C15" s="72">
        <v>37379</v>
      </c>
      <c r="D15" s="73">
        <v>73639</v>
      </c>
      <c r="E15" s="72">
        <v>37056</v>
      </c>
      <c r="F15" s="73">
        <v>190605</v>
      </c>
      <c r="G15" s="72">
        <v>74435</v>
      </c>
      <c r="H15" s="73">
        <v>69051</v>
      </c>
      <c r="I15" s="72">
        <v>34202</v>
      </c>
      <c r="J15" s="73">
        <v>121554</v>
      </c>
      <c r="K15" s="74">
        <v>40233</v>
      </c>
    </row>
    <row r="16" spans="1:12" s="44" customFormat="1" ht="4.5" customHeight="1">
      <c r="A16" s="142"/>
      <c r="B16" s="143"/>
      <c r="C16" s="143"/>
      <c r="D16" s="143"/>
      <c r="E16" s="143"/>
      <c r="F16" s="143"/>
      <c r="G16" s="143"/>
      <c r="H16" s="143"/>
      <c r="I16" s="143"/>
      <c r="J16" s="143"/>
      <c r="K16" s="143"/>
    </row>
    <row r="17" spans="1:1">
      <c r="A17" s="2" t="s">
        <v>39</v>
      </c>
    </row>
    <row r="18" spans="1:1">
      <c r="A18" s="2" t="s">
        <v>40</v>
      </c>
    </row>
    <row r="19" spans="1:1">
      <c r="A19" s="2" t="s">
        <v>110</v>
      </c>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78740157480314965" right="0.78740157480314965" top="0.98425196850393704" bottom="0.98425196850393704" header="0.51181102362204722" footer="0.51181102362204722"/>
  <pageSetup paperSize="9" orientation="landscape" r:id="rId1"/>
  <headerFooter>
    <oddFooter>&amp;R仙台国税局　
国税滞納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1A0B-48F2-469E-8038-532C86B2A48D}">
  <dimension ref="A1:K77"/>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5.875" defaultRowHeight="11.25"/>
  <cols>
    <col min="1" max="1" width="10.625" style="2" customWidth="1"/>
    <col min="2" max="2" width="8.625" style="2" customWidth="1"/>
    <col min="3" max="3" width="11.5" style="2" bestFit="1" customWidth="1"/>
    <col min="4" max="4" width="7" style="2" bestFit="1" customWidth="1"/>
    <col min="5" max="5" width="9.875" style="2" bestFit="1" customWidth="1"/>
    <col min="6" max="6" width="8.375" style="2" bestFit="1" customWidth="1"/>
    <col min="7" max="7" width="11.5" style="2" bestFit="1" customWidth="1"/>
    <col min="8" max="8" width="9" style="2" bestFit="1" customWidth="1"/>
    <col min="9" max="9" width="9.875" style="2" bestFit="1" customWidth="1"/>
    <col min="10" max="10" width="9" style="2" bestFit="1" customWidth="1"/>
    <col min="11" max="11" width="9.875" style="2" bestFit="1" customWidth="1"/>
    <col min="12" max="256" width="5.875" style="2"/>
    <col min="257" max="257" width="10.625" style="2" customWidth="1"/>
    <col min="258" max="258" width="8.625" style="2" customWidth="1"/>
    <col min="259" max="259" width="11.5" style="2" bestFit="1" customWidth="1"/>
    <col min="260" max="260" width="7" style="2" bestFit="1" customWidth="1"/>
    <col min="261" max="261" width="9.875" style="2" bestFit="1" customWidth="1"/>
    <col min="262" max="262" width="8.375" style="2" bestFit="1" customWidth="1"/>
    <col min="263" max="263" width="11.5" style="2" bestFit="1" customWidth="1"/>
    <col min="264" max="264" width="9" style="2" bestFit="1" customWidth="1"/>
    <col min="265" max="265" width="9.875" style="2" bestFit="1" customWidth="1"/>
    <col min="266" max="266" width="9" style="2" bestFit="1" customWidth="1"/>
    <col min="267" max="267" width="9.875" style="2" bestFit="1" customWidth="1"/>
    <col min="268" max="512" width="5.875" style="2"/>
    <col min="513" max="513" width="10.625" style="2" customWidth="1"/>
    <col min="514" max="514" width="8.625" style="2" customWidth="1"/>
    <col min="515" max="515" width="11.5" style="2" bestFit="1" customWidth="1"/>
    <col min="516" max="516" width="7" style="2" bestFit="1" customWidth="1"/>
    <col min="517" max="517" width="9.875" style="2" bestFit="1" customWidth="1"/>
    <col min="518" max="518" width="8.375" style="2" bestFit="1" customWidth="1"/>
    <col min="519" max="519" width="11.5" style="2" bestFit="1" customWidth="1"/>
    <col min="520" max="520" width="9" style="2" bestFit="1" customWidth="1"/>
    <col min="521" max="521" width="9.875" style="2" bestFit="1" customWidth="1"/>
    <col min="522" max="522" width="9" style="2" bestFit="1" customWidth="1"/>
    <col min="523" max="523" width="9.875" style="2" bestFit="1" customWidth="1"/>
    <col min="524" max="768" width="5.875" style="2"/>
    <col min="769" max="769" width="10.625" style="2" customWidth="1"/>
    <col min="770" max="770" width="8.625" style="2" customWidth="1"/>
    <col min="771" max="771" width="11.5" style="2" bestFit="1" customWidth="1"/>
    <col min="772" max="772" width="7" style="2" bestFit="1" customWidth="1"/>
    <col min="773" max="773" width="9.875" style="2" bestFit="1" customWidth="1"/>
    <col min="774" max="774" width="8.375" style="2" bestFit="1" customWidth="1"/>
    <col min="775" max="775" width="11.5" style="2" bestFit="1" customWidth="1"/>
    <col min="776" max="776" width="9" style="2" bestFit="1" customWidth="1"/>
    <col min="777" max="777" width="9.875" style="2" bestFit="1" customWidth="1"/>
    <col min="778" max="778" width="9" style="2" bestFit="1" customWidth="1"/>
    <col min="779" max="779" width="9.875" style="2" bestFit="1" customWidth="1"/>
    <col min="780" max="1024" width="5.875" style="2"/>
    <col min="1025" max="1025" width="10.625" style="2" customWidth="1"/>
    <col min="1026" max="1026" width="8.625" style="2" customWidth="1"/>
    <col min="1027" max="1027" width="11.5" style="2" bestFit="1" customWidth="1"/>
    <col min="1028" max="1028" width="7" style="2" bestFit="1" customWidth="1"/>
    <col min="1029" max="1029" width="9.875" style="2" bestFit="1" customWidth="1"/>
    <col min="1030" max="1030" width="8.375" style="2" bestFit="1" customWidth="1"/>
    <col min="1031" max="1031" width="11.5" style="2" bestFit="1" customWidth="1"/>
    <col min="1032" max="1032" width="9" style="2" bestFit="1" customWidth="1"/>
    <col min="1033" max="1033" width="9.875" style="2" bestFit="1" customWidth="1"/>
    <col min="1034" max="1034" width="9" style="2" bestFit="1" customWidth="1"/>
    <col min="1035" max="1035" width="9.875" style="2" bestFit="1" customWidth="1"/>
    <col min="1036" max="1280" width="5.875" style="2"/>
    <col min="1281" max="1281" width="10.625" style="2" customWidth="1"/>
    <col min="1282" max="1282" width="8.625" style="2" customWidth="1"/>
    <col min="1283" max="1283" width="11.5" style="2" bestFit="1" customWidth="1"/>
    <col min="1284" max="1284" width="7" style="2" bestFit="1" customWidth="1"/>
    <col min="1285" max="1285" width="9.875" style="2" bestFit="1" customWidth="1"/>
    <col min="1286" max="1286" width="8.375" style="2" bestFit="1" customWidth="1"/>
    <col min="1287" max="1287" width="11.5" style="2" bestFit="1" customWidth="1"/>
    <col min="1288" max="1288" width="9" style="2" bestFit="1" customWidth="1"/>
    <col min="1289" max="1289" width="9.875" style="2" bestFit="1" customWidth="1"/>
    <col min="1290" max="1290" width="9" style="2" bestFit="1" customWidth="1"/>
    <col min="1291" max="1291" width="9.875" style="2" bestFit="1" customWidth="1"/>
    <col min="1292" max="1536" width="5.875" style="2"/>
    <col min="1537" max="1537" width="10.625" style="2" customWidth="1"/>
    <col min="1538" max="1538" width="8.625" style="2" customWidth="1"/>
    <col min="1539" max="1539" width="11.5" style="2" bestFit="1" customWidth="1"/>
    <col min="1540" max="1540" width="7" style="2" bestFit="1" customWidth="1"/>
    <col min="1541" max="1541" width="9.875" style="2" bestFit="1" customWidth="1"/>
    <col min="1542" max="1542" width="8.375" style="2" bestFit="1" customWidth="1"/>
    <col min="1543" max="1543" width="11.5" style="2" bestFit="1" customWidth="1"/>
    <col min="1544" max="1544" width="9" style="2" bestFit="1" customWidth="1"/>
    <col min="1545" max="1545" width="9.875" style="2" bestFit="1" customWidth="1"/>
    <col min="1546" max="1546" width="9" style="2" bestFit="1" customWidth="1"/>
    <col min="1547" max="1547" width="9.875" style="2" bestFit="1" customWidth="1"/>
    <col min="1548" max="1792" width="5.875" style="2"/>
    <col min="1793" max="1793" width="10.625" style="2" customWidth="1"/>
    <col min="1794" max="1794" width="8.625" style="2" customWidth="1"/>
    <col min="1795" max="1795" width="11.5" style="2" bestFit="1" customWidth="1"/>
    <col min="1796" max="1796" width="7" style="2" bestFit="1" customWidth="1"/>
    <col min="1797" max="1797" width="9.875" style="2" bestFit="1" customWidth="1"/>
    <col min="1798" max="1798" width="8.375" style="2" bestFit="1" customWidth="1"/>
    <col min="1799" max="1799" width="11.5" style="2" bestFit="1" customWidth="1"/>
    <col min="1800" max="1800" width="9" style="2" bestFit="1" customWidth="1"/>
    <col min="1801" max="1801" width="9.875" style="2" bestFit="1" customWidth="1"/>
    <col min="1802" max="1802" width="9" style="2" bestFit="1" customWidth="1"/>
    <col min="1803" max="1803" width="9.875" style="2" bestFit="1" customWidth="1"/>
    <col min="1804" max="2048" width="5.875" style="2"/>
    <col min="2049" max="2049" width="10.625" style="2" customWidth="1"/>
    <col min="2050" max="2050" width="8.625" style="2" customWidth="1"/>
    <col min="2051" max="2051" width="11.5" style="2" bestFit="1" customWidth="1"/>
    <col min="2052" max="2052" width="7" style="2" bestFit="1" customWidth="1"/>
    <col min="2053" max="2053" width="9.875" style="2" bestFit="1" customWidth="1"/>
    <col min="2054" max="2054" width="8.375" style="2" bestFit="1" customWidth="1"/>
    <col min="2055" max="2055" width="11.5" style="2" bestFit="1" customWidth="1"/>
    <col min="2056" max="2056" width="9" style="2" bestFit="1" customWidth="1"/>
    <col min="2057" max="2057" width="9.875" style="2" bestFit="1" customWidth="1"/>
    <col min="2058" max="2058" width="9" style="2" bestFit="1" customWidth="1"/>
    <col min="2059" max="2059" width="9.875" style="2" bestFit="1" customWidth="1"/>
    <col min="2060" max="2304" width="5.875" style="2"/>
    <col min="2305" max="2305" width="10.625" style="2" customWidth="1"/>
    <col min="2306" max="2306" width="8.625" style="2" customWidth="1"/>
    <col min="2307" max="2307" width="11.5" style="2" bestFit="1" customWidth="1"/>
    <col min="2308" max="2308" width="7" style="2" bestFit="1" customWidth="1"/>
    <col min="2309" max="2309" width="9.875" style="2" bestFit="1" customWidth="1"/>
    <col min="2310" max="2310" width="8.375" style="2" bestFit="1" customWidth="1"/>
    <col min="2311" max="2311" width="11.5" style="2" bestFit="1" customWidth="1"/>
    <col min="2312" max="2312" width="9" style="2" bestFit="1" customWidth="1"/>
    <col min="2313" max="2313" width="9.875" style="2" bestFit="1" customWidth="1"/>
    <col min="2314" max="2314" width="9" style="2" bestFit="1" customWidth="1"/>
    <col min="2315" max="2315" width="9.875" style="2" bestFit="1" customWidth="1"/>
    <col min="2316" max="2560" width="5.875" style="2"/>
    <col min="2561" max="2561" width="10.625" style="2" customWidth="1"/>
    <col min="2562" max="2562" width="8.625" style="2" customWidth="1"/>
    <col min="2563" max="2563" width="11.5" style="2" bestFit="1" customWidth="1"/>
    <col min="2564" max="2564" width="7" style="2" bestFit="1" customWidth="1"/>
    <col min="2565" max="2565" width="9.875" style="2" bestFit="1" customWidth="1"/>
    <col min="2566" max="2566" width="8.375" style="2" bestFit="1" customWidth="1"/>
    <col min="2567" max="2567" width="11.5" style="2" bestFit="1" customWidth="1"/>
    <col min="2568" max="2568" width="9" style="2" bestFit="1" customWidth="1"/>
    <col min="2569" max="2569" width="9.875" style="2" bestFit="1" customWidth="1"/>
    <col min="2570" max="2570" width="9" style="2" bestFit="1" customWidth="1"/>
    <col min="2571" max="2571" width="9.875" style="2" bestFit="1" customWidth="1"/>
    <col min="2572" max="2816" width="5.875" style="2"/>
    <col min="2817" max="2817" width="10.625" style="2" customWidth="1"/>
    <col min="2818" max="2818" width="8.625" style="2" customWidth="1"/>
    <col min="2819" max="2819" width="11.5" style="2" bestFit="1" customWidth="1"/>
    <col min="2820" max="2820" width="7" style="2" bestFit="1" customWidth="1"/>
    <col min="2821" max="2821" width="9.875" style="2" bestFit="1" customWidth="1"/>
    <col min="2822" max="2822" width="8.375" style="2" bestFit="1" customWidth="1"/>
    <col min="2823" max="2823" width="11.5" style="2" bestFit="1" customWidth="1"/>
    <col min="2824" max="2824" width="9" style="2" bestFit="1" customWidth="1"/>
    <col min="2825" max="2825" width="9.875" style="2" bestFit="1" customWidth="1"/>
    <col min="2826" max="2826" width="9" style="2" bestFit="1" customWidth="1"/>
    <col min="2827" max="2827" width="9.875" style="2" bestFit="1" customWidth="1"/>
    <col min="2828" max="3072" width="5.875" style="2"/>
    <col min="3073" max="3073" width="10.625" style="2" customWidth="1"/>
    <col min="3074" max="3074" width="8.625" style="2" customWidth="1"/>
    <col min="3075" max="3075" width="11.5" style="2" bestFit="1" customWidth="1"/>
    <col min="3076" max="3076" width="7" style="2" bestFit="1" customWidth="1"/>
    <col min="3077" max="3077" width="9.875" style="2" bestFit="1" customWidth="1"/>
    <col min="3078" max="3078" width="8.375" style="2" bestFit="1" customWidth="1"/>
    <col min="3079" max="3079" width="11.5" style="2" bestFit="1" customWidth="1"/>
    <col min="3080" max="3080" width="9" style="2" bestFit="1" customWidth="1"/>
    <col min="3081" max="3081" width="9.875" style="2" bestFit="1" customWidth="1"/>
    <col min="3082" max="3082" width="9" style="2" bestFit="1" customWidth="1"/>
    <col min="3083" max="3083" width="9.875" style="2" bestFit="1" customWidth="1"/>
    <col min="3084" max="3328" width="5.875" style="2"/>
    <col min="3329" max="3329" width="10.625" style="2" customWidth="1"/>
    <col min="3330" max="3330" width="8.625" style="2" customWidth="1"/>
    <col min="3331" max="3331" width="11.5" style="2" bestFit="1" customWidth="1"/>
    <col min="3332" max="3332" width="7" style="2" bestFit="1" customWidth="1"/>
    <col min="3333" max="3333" width="9.875" style="2" bestFit="1" customWidth="1"/>
    <col min="3334" max="3334" width="8.375" style="2" bestFit="1" customWidth="1"/>
    <col min="3335" max="3335" width="11.5" style="2" bestFit="1" customWidth="1"/>
    <col min="3336" max="3336" width="9" style="2" bestFit="1" customWidth="1"/>
    <col min="3337" max="3337" width="9.875" style="2" bestFit="1" customWidth="1"/>
    <col min="3338" max="3338" width="9" style="2" bestFit="1" customWidth="1"/>
    <col min="3339" max="3339" width="9.875" style="2" bestFit="1" customWidth="1"/>
    <col min="3340" max="3584" width="5.875" style="2"/>
    <col min="3585" max="3585" width="10.625" style="2" customWidth="1"/>
    <col min="3586" max="3586" width="8.625" style="2" customWidth="1"/>
    <col min="3587" max="3587" width="11.5" style="2" bestFit="1" customWidth="1"/>
    <col min="3588" max="3588" width="7" style="2" bestFit="1" customWidth="1"/>
    <col min="3589" max="3589" width="9.875" style="2" bestFit="1" customWidth="1"/>
    <col min="3590" max="3590" width="8.375" style="2" bestFit="1" customWidth="1"/>
    <col min="3591" max="3591" width="11.5" style="2" bestFit="1" customWidth="1"/>
    <col min="3592" max="3592" width="9" style="2" bestFit="1" customWidth="1"/>
    <col min="3593" max="3593" width="9.875" style="2" bestFit="1" customWidth="1"/>
    <col min="3594" max="3594" width="9" style="2" bestFit="1" customWidth="1"/>
    <col min="3595" max="3595" width="9.875" style="2" bestFit="1" customWidth="1"/>
    <col min="3596" max="3840" width="5.875" style="2"/>
    <col min="3841" max="3841" width="10.625" style="2" customWidth="1"/>
    <col min="3842" max="3842" width="8.625" style="2" customWidth="1"/>
    <col min="3843" max="3843" width="11.5" style="2" bestFit="1" customWidth="1"/>
    <col min="3844" max="3844" width="7" style="2" bestFit="1" customWidth="1"/>
    <col min="3845" max="3845" width="9.875" style="2" bestFit="1" customWidth="1"/>
    <col min="3846" max="3846" width="8.375" style="2" bestFit="1" customWidth="1"/>
    <col min="3847" max="3847" width="11.5" style="2" bestFit="1" customWidth="1"/>
    <col min="3848" max="3848" width="9" style="2" bestFit="1" customWidth="1"/>
    <col min="3849" max="3849" width="9.875" style="2" bestFit="1" customWidth="1"/>
    <col min="3850" max="3850" width="9" style="2" bestFit="1" customWidth="1"/>
    <col min="3851" max="3851" width="9.875" style="2" bestFit="1" customWidth="1"/>
    <col min="3852" max="4096" width="5.875" style="2"/>
    <col min="4097" max="4097" width="10.625" style="2" customWidth="1"/>
    <col min="4098" max="4098" width="8.625" style="2" customWidth="1"/>
    <col min="4099" max="4099" width="11.5" style="2" bestFit="1" customWidth="1"/>
    <col min="4100" max="4100" width="7" style="2" bestFit="1" customWidth="1"/>
    <col min="4101" max="4101" width="9.875" style="2" bestFit="1" customWidth="1"/>
    <col min="4102" max="4102" width="8.375" style="2" bestFit="1" customWidth="1"/>
    <col min="4103" max="4103" width="11.5" style="2" bestFit="1" customWidth="1"/>
    <col min="4104" max="4104" width="9" style="2" bestFit="1" customWidth="1"/>
    <col min="4105" max="4105" width="9.875" style="2" bestFit="1" customWidth="1"/>
    <col min="4106" max="4106" width="9" style="2" bestFit="1" customWidth="1"/>
    <col min="4107" max="4107" width="9.875" style="2" bestFit="1" customWidth="1"/>
    <col min="4108" max="4352" width="5.875" style="2"/>
    <col min="4353" max="4353" width="10.625" style="2" customWidth="1"/>
    <col min="4354" max="4354" width="8.625" style="2" customWidth="1"/>
    <col min="4355" max="4355" width="11.5" style="2" bestFit="1" customWidth="1"/>
    <col min="4356" max="4356" width="7" style="2" bestFit="1" customWidth="1"/>
    <col min="4357" max="4357" width="9.875" style="2" bestFit="1" customWidth="1"/>
    <col min="4358" max="4358" width="8.375" style="2" bestFit="1" customWidth="1"/>
    <col min="4359" max="4359" width="11.5" style="2" bestFit="1" customWidth="1"/>
    <col min="4360" max="4360" width="9" style="2" bestFit="1" customWidth="1"/>
    <col min="4361" max="4361" width="9.875" style="2" bestFit="1" customWidth="1"/>
    <col min="4362" max="4362" width="9" style="2" bestFit="1" customWidth="1"/>
    <col min="4363" max="4363" width="9.875" style="2" bestFit="1" customWidth="1"/>
    <col min="4364" max="4608" width="5.875" style="2"/>
    <col min="4609" max="4609" width="10.625" style="2" customWidth="1"/>
    <col min="4610" max="4610" width="8.625" style="2" customWidth="1"/>
    <col min="4611" max="4611" width="11.5" style="2" bestFit="1" customWidth="1"/>
    <col min="4612" max="4612" width="7" style="2" bestFit="1" customWidth="1"/>
    <col min="4613" max="4613" width="9.875" style="2" bestFit="1" customWidth="1"/>
    <col min="4614" max="4614" width="8.375" style="2" bestFit="1" customWidth="1"/>
    <col min="4615" max="4615" width="11.5" style="2" bestFit="1" customWidth="1"/>
    <col min="4616" max="4616" width="9" style="2" bestFit="1" customWidth="1"/>
    <col min="4617" max="4617" width="9.875" style="2" bestFit="1" customWidth="1"/>
    <col min="4618" max="4618" width="9" style="2" bestFit="1" customWidth="1"/>
    <col min="4619" max="4619" width="9.875" style="2" bestFit="1" customWidth="1"/>
    <col min="4620" max="4864" width="5.875" style="2"/>
    <col min="4865" max="4865" width="10.625" style="2" customWidth="1"/>
    <col min="4866" max="4866" width="8.625" style="2" customWidth="1"/>
    <col min="4867" max="4867" width="11.5" style="2" bestFit="1" customWidth="1"/>
    <col min="4868" max="4868" width="7" style="2" bestFit="1" customWidth="1"/>
    <col min="4869" max="4869" width="9.875" style="2" bestFit="1" customWidth="1"/>
    <col min="4870" max="4870" width="8.375" style="2" bestFit="1" customWidth="1"/>
    <col min="4871" max="4871" width="11.5" style="2" bestFit="1" customWidth="1"/>
    <col min="4872" max="4872" width="9" style="2" bestFit="1" customWidth="1"/>
    <col min="4873" max="4873" width="9.875" style="2" bestFit="1" customWidth="1"/>
    <col min="4874" max="4874" width="9" style="2" bestFit="1" customWidth="1"/>
    <col min="4875" max="4875" width="9.875" style="2" bestFit="1" customWidth="1"/>
    <col min="4876" max="5120" width="5.875" style="2"/>
    <col min="5121" max="5121" width="10.625" style="2" customWidth="1"/>
    <col min="5122" max="5122" width="8.625" style="2" customWidth="1"/>
    <col min="5123" max="5123" width="11.5" style="2" bestFit="1" customWidth="1"/>
    <col min="5124" max="5124" width="7" style="2" bestFit="1" customWidth="1"/>
    <col min="5125" max="5125" width="9.875" style="2" bestFit="1" customWidth="1"/>
    <col min="5126" max="5126" width="8.375" style="2" bestFit="1" customWidth="1"/>
    <col min="5127" max="5127" width="11.5" style="2" bestFit="1" customWidth="1"/>
    <col min="5128" max="5128" width="9" style="2" bestFit="1" customWidth="1"/>
    <col min="5129" max="5129" width="9.875" style="2" bestFit="1" customWidth="1"/>
    <col min="5130" max="5130" width="9" style="2" bestFit="1" customWidth="1"/>
    <col min="5131" max="5131" width="9.875" style="2" bestFit="1" customWidth="1"/>
    <col min="5132" max="5376" width="5.875" style="2"/>
    <col min="5377" max="5377" width="10.625" style="2" customWidth="1"/>
    <col min="5378" max="5378" width="8.625" style="2" customWidth="1"/>
    <col min="5379" max="5379" width="11.5" style="2" bestFit="1" customWidth="1"/>
    <col min="5380" max="5380" width="7" style="2" bestFit="1" customWidth="1"/>
    <col min="5381" max="5381" width="9.875" style="2" bestFit="1" customWidth="1"/>
    <col min="5382" max="5382" width="8.375" style="2" bestFit="1" customWidth="1"/>
    <col min="5383" max="5383" width="11.5" style="2" bestFit="1" customWidth="1"/>
    <col min="5384" max="5384" width="9" style="2" bestFit="1" customWidth="1"/>
    <col min="5385" max="5385" width="9.875" style="2" bestFit="1" customWidth="1"/>
    <col min="5386" max="5386" width="9" style="2" bestFit="1" customWidth="1"/>
    <col min="5387" max="5387" width="9.875" style="2" bestFit="1" customWidth="1"/>
    <col min="5388" max="5632" width="5.875" style="2"/>
    <col min="5633" max="5633" width="10.625" style="2" customWidth="1"/>
    <col min="5634" max="5634" width="8.625" style="2" customWidth="1"/>
    <col min="5635" max="5635" width="11.5" style="2" bestFit="1" customWidth="1"/>
    <col min="5636" max="5636" width="7" style="2" bestFit="1" customWidth="1"/>
    <col min="5637" max="5637" width="9.875" style="2" bestFit="1" customWidth="1"/>
    <col min="5638" max="5638" width="8.375" style="2" bestFit="1" customWidth="1"/>
    <col min="5639" max="5639" width="11.5" style="2" bestFit="1" customWidth="1"/>
    <col min="5640" max="5640" width="9" style="2" bestFit="1" customWidth="1"/>
    <col min="5641" max="5641" width="9.875" style="2" bestFit="1" customWidth="1"/>
    <col min="5642" max="5642" width="9" style="2" bestFit="1" customWidth="1"/>
    <col min="5643" max="5643" width="9.875" style="2" bestFit="1" customWidth="1"/>
    <col min="5644" max="5888" width="5.875" style="2"/>
    <col min="5889" max="5889" width="10.625" style="2" customWidth="1"/>
    <col min="5890" max="5890" width="8.625" style="2" customWidth="1"/>
    <col min="5891" max="5891" width="11.5" style="2" bestFit="1" customWidth="1"/>
    <col min="5892" max="5892" width="7" style="2" bestFit="1" customWidth="1"/>
    <col min="5893" max="5893" width="9.875" style="2" bestFit="1" customWidth="1"/>
    <col min="5894" max="5894" width="8.375" style="2" bestFit="1" customWidth="1"/>
    <col min="5895" max="5895" width="11.5" style="2" bestFit="1" customWidth="1"/>
    <col min="5896" max="5896" width="9" style="2" bestFit="1" customWidth="1"/>
    <col min="5897" max="5897" width="9.875" style="2" bestFit="1" customWidth="1"/>
    <col min="5898" max="5898" width="9" style="2" bestFit="1" customWidth="1"/>
    <col min="5899" max="5899" width="9.875" style="2" bestFit="1" customWidth="1"/>
    <col min="5900" max="6144" width="5.875" style="2"/>
    <col min="6145" max="6145" width="10.625" style="2" customWidth="1"/>
    <col min="6146" max="6146" width="8.625" style="2" customWidth="1"/>
    <col min="6147" max="6147" width="11.5" style="2" bestFit="1" customWidth="1"/>
    <col min="6148" max="6148" width="7" style="2" bestFit="1" customWidth="1"/>
    <col min="6149" max="6149" width="9.875" style="2" bestFit="1" customWidth="1"/>
    <col min="6150" max="6150" width="8.375" style="2" bestFit="1" customWidth="1"/>
    <col min="6151" max="6151" width="11.5" style="2" bestFit="1" customWidth="1"/>
    <col min="6152" max="6152" width="9" style="2" bestFit="1" customWidth="1"/>
    <col min="6153" max="6153" width="9.875" style="2" bestFit="1" customWidth="1"/>
    <col min="6154" max="6154" width="9" style="2" bestFit="1" customWidth="1"/>
    <col min="6155" max="6155" width="9.875" style="2" bestFit="1" customWidth="1"/>
    <col min="6156" max="6400" width="5.875" style="2"/>
    <col min="6401" max="6401" width="10.625" style="2" customWidth="1"/>
    <col min="6402" max="6402" width="8.625" style="2" customWidth="1"/>
    <col min="6403" max="6403" width="11.5" style="2" bestFit="1" customWidth="1"/>
    <col min="6404" max="6404" width="7" style="2" bestFit="1" customWidth="1"/>
    <col min="6405" max="6405" width="9.875" style="2" bestFit="1" customWidth="1"/>
    <col min="6406" max="6406" width="8.375" style="2" bestFit="1" customWidth="1"/>
    <col min="6407" max="6407" width="11.5" style="2" bestFit="1" customWidth="1"/>
    <col min="6408" max="6408" width="9" style="2" bestFit="1" customWidth="1"/>
    <col min="6409" max="6409" width="9.875" style="2" bestFit="1" customWidth="1"/>
    <col min="6410" max="6410" width="9" style="2" bestFit="1" customWidth="1"/>
    <col min="6411" max="6411" width="9.875" style="2" bestFit="1" customWidth="1"/>
    <col min="6412" max="6656" width="5.875" style="2"/>
    <col min="6657" max="6657" width="10.625" style="2" customWidth="1"/>
    <col min="6658" max="6658" width="8.625" style="2" customWidth="1"/>
    <col min="6659" max="6659" width="11.5" style="2" bestFit="1" customWidth="1"/>
    <col min="6660" max="6660" width="7" style="2" bestFit="1" customWidth="1"/>
    <col min="6661" max="6661" width="9.875" style="2" bestFit="1" customWidth="1"/>
    <col min="6662" max="6662" width="8.375" style="2" bestFit="1" customWidth="1"/>
    <col min="6663" max="6663" width="11.5" style="2" bestFit="1" customWidth="1"/>
    <col min="6664" max="6664" width="9" style="2" bestFit="1" customWidth="1"/>
    <col min="6665" max="6665" width="9.875" style="2" bestFit="1" customWidth="1"/>
    <col min="6666" max="6666" width="9" style="2" bestFit="1" customWidth="1"/>
    <col min="6667" max="6667" width="9.875" style="2" bestFit="1" customWidth="1"/>
    <col min="6668" max="6912" width="5.875" style="2"/>
    <col min="6913" max="6913" width="10.625" style="2" customWidth="1"/>
    <col min="6914" max="6914" width="8.625" style="2" customWidth="1"/>
    <col min="6915" max="6915" width="11.5" style="2" bestFit="1" customWidth="1"/>
    <col min="6916" max="6916" width="7" style="2" bestFit="1" customWidth="1"/>
    <col min="6917" max="6917" width="9.875" style="2" bestFit="1" customWidth="1"/>
    <col min="6918" max="6918" width="8.375" style="2" bestFit="1" customWidth="1"/>
    <col min="6919" max="6919" width="11.5" style="2" bestFit="1" customWidth="1"/>
    <col min="6920" max="6920" width="9" style="2" bestFit="1" customWidth="1"/>
    <col min="6921" max="6921" width="9.875" style="2" bestFit="1" customWidth="1"/>
    <col min="6922" max="6922" width="9" style="2" bestFit="1" customWidth="1"/>
    <col min="6923" max="6923" width="9.875" style="2" bestFit="1" customWidth="1"/>
    <col min="6924" max="7168" width="5.875" style="2"/>
    <col min="7169" max="7169" width="10.625" style="2" customWidth="1"/>
    <col min="7170" max="7170" width="8.625" style="2" customWidth="1"/>
    <col min="7171" max="7171" width="11.5" style="2" bestFit="1" customWidth="1"/>
    <col min="7172" max="7172" width="7" style="2" bestFit="1" customWidth="1"/>
    <col min="7173" max="7173" width="9.875" style="2" bestFit="1" customWidth="1"/>
    <col min="7174" max="7174" width="8.375" style="2" bestFit="1" customWidth="1"/>
    <col min="7175" max="7175" width="11.5" style="2" bestFit="1" customWidth="1"/>
    <col min="7176" max="7176" width="9" style="2" bestFit="1" customWidth="1"/>
    <col min="7177" max="7177" width="9.875" style="2" bestFit="1" customWidth="1"/>
    <col min="7178" max="7178" width="9" style="2" bestFit="1" customWidth="1"/>
    <col min="7179" max="7179" width="9.875" style="2" bestFit="1" customWidth="1"/>
    <col min="7180" max="7424" width="5.875" style="2"/>
    <col min="7425" max="7425" width="10.625" style="2" customWidth="1"/>
    <col min="7426" max="7426" width="8.625" style="2" customWidth="1"/>
    <col min="7427" max="7427" width="11.5" style="2" bestFit="1" customWidth="1"/>
    <col min="7428" max="7428" width="7" style="2" bestFit="1" customWidth="1"/>
    <col min="7429" max="7429" width="9.875" style="2" bestFit="1" customWidth="1"/>
    <col min="7430" max="7430" width="8.375" style="2" bestFit="1" customWidth="1"/>
    <col min="7431" max="7431" width="11.5" style="2" bestFit="1" customWidth="1"/>
    <col min="7432" max="7432" width="9" style="2" bestFit="1" customWidth="1"/>
    <col min="7433" max="7433" width="9.875" style="2" bestFit="1" customWidth="1"/>
    <col min="7434" max="7434" width="9" style="2" bestFit="1" customWidth="1"/>
    <col min="7435" max="7435" width="9.875" style="2" bestFit="1" customWidth="1"/>
    <col min="7436" max="7680" width="5.875" style="2"/>
    <col min="7681" max="7681" width="10.625" style="2" customWidth="1"/>
    <col min="7682" max="7682" width="8.625" style="2" customWidth="1"/>
    <col min="7683" max="7683" width="11.5" style="2" bestFit="1" customWidth="1"/>
    <col min="7684" max="7684" width="7" style="2" bestFit="1" customWidth="1"/>
    <col min="7685" max="7685" width="9.875" style="2" bestFit="1" customWidth="1"/>
    <col min="7686" max="7686" width="8.375" style="2" bestFit="1" customWidth="1"/>
    <col min="7687" max="7687" width="11.5" style="2" bestFit="1" customWidth="1"/>
    <col min="7688" max="7688" width="9" style="2" bestFit="1" customWidth="1"/>
    <col min="7689" max="7689" width="9.875" style="2" bestFit="1" customWidth="1"/>
    <col min="7690" max="7690" width="9" style="2" bestFit="1" customWidth="1"/>
    <col min="7691" max="7691" width="9.875" style="2" bestFit="1" customWidth="1"/>
    <col min="7692" max="7936" width="5.875" style="2"/>
    <col min="7937" max="7937" width="10.625" style="2" customWidth="1"/>
    <col min="7938" max="7938" width="8.625" style="2" customWidth="1"/>
    <col min="7939" max="7939" width="11.5" style="2" bestFit="1" customWidth="1"/>
    <col min="7940" max="7940" width="7" style="2" bestFit="1" customWidth="1"/>
    <col min="7941" max="7941" width="9.875" style="2" bestFit="1" customWidth="1"/>
    <col min="7942" max="7942" width="8.375" style="2" bestFit="1" customWidth="1"/>
    <col min="7943" max="7943" width="11.5" style="2" bestFit="1" customWidth="1"/>
    <col min="7944" max="7944" width="9" style="2" bestFit="1" customWidth="1"/>
    <col min="7945" max="7945" width="9.875" style="2" bestFit="1" customWidth="1"/>
    <col min="7946" max="7946" width="9" style="2" bestFit="1" customWidth="1"/>
    <col min="7947" max="7947" width="9.875" style="2" bestFit="1" customWidth="1"/>
    <col min="7948" max="8192" width="5.875" style="2"/>
    <col min="8193" max="8193" width="10.625" style="2" customWidth="1"/>
    <col min="8194" max="8194" width="8.625" style="2" customWidth="1"/>
    <col min="8195" max="8195" width="11.5" style="2" bestFit="1" customWidth="1"/>
    <col min="8196" max="8196" width="7" style="2" bestFit="1" customWidth="1"/>
    <col min="8197" max="8197" width="9.875" style="2" bestFit="1" customWidth="1"/>
    <col min="8198" max="8198" width="8.375" style="2" bestFit="1" customWidth="1"/>
    <col min="8199" max="8199" width="11.5" style="2" bestFit="1" customWidth="1"/>
    <col min="8200" max="8200" width="9" style="2" bestFit="1" customWidth="1"/>
    <col min="8201" max="8201" width="9.875" style="2" bestFit="1" customWidth="1"/>
    <col min="8202" max="8202" width="9" style="2" bestFit="1" customWidth="1"/>
    <col min="8203" max="8203" width="9.875" style="2" bestFit="1" customWidth="1"/>
    <col min="8204" max="8448" width="5.875" style="2"/>
    <col min="8449" max="8449" width="10.625" style="2" customWidth="1"/>
    <col min="8450" max="8450" width="8.625" style="2" customWidth="1"/>
    <col min="8451" max="8451" width="11.5" style="2" bestFit="1" customWidth="1"/>
    <col min="8452" max="8452" width="7" style="2" bestFit="1" customWidth="1"/>
    <col min="8453" max="8453" width="9.875" style="2" bestFit="1" customWidth="1"/>
    <col min="8454" max="8454" width="8.375" style="2" bestFit="1" customWidth="1"/>
    <col min="8455" max="8455" width="11.5" style="2" bestFit="1" customWidth="1"/>
    <col min="8456" max="8456" width="9" style="2" bestFit="1" customWidth="1"/>
    <col min="8457" max="8457" width="9.875" style="2" bestFit="1" customWidth="1"/>
    <col min="8458" max="8458" width="9" style="2" bestFit="1" customWidth="1"/>
    <col min="8459" max="8459" width="9.875" style="2" bestFit="1" customWidth="1"/>
    <col min="8460" max="8704" width="5.875" style="2"/>
    <col min="8705" max="8705" width="10.625" style="2" customWidth="1"/>
    <col min="8706" max="8706" width="8.625" style="2" customWidth="1"/>
    <col min="8707" max="8707" width="11.5" style="2" bestFit="1" customWidth="1"/>
    <col min="8708" max="8708" width="7" style="2" bestFit="1" customWidth="1"/>
    <col min="8709" max="8709" width="9.875" style="2" bestFit="1" customWidth="1"/>
    <col min="8710" max="8710" width="8.375" style="2" bestFit="1" customWidth="1"/>
    <col min="8711" max="8711" width="11.5" style="2" bestFit="1" customWidth="1"/>
    <col min="8712" max="8712" width="9" style="2" bestFit="1" customWidth="1"/>
    <col min="8713" max="8713" width="9.875" style="2" bestFit="1" customWidth="1"/>
    <col min="8714" max="8714" width="9" style="2" bestFit="1" customWidth="1"/>
    <col min="8715" max="8715" width="9.875" style="2" bestFit="1" customWidth="1"/>
    <col min="8716" max="8960" width="5.875" style="2"/>
    <col min="8961" max="8961" width="10.625" style="2" customWidth="1"/>
    <col min="8962" max="8962" width="8.625" style="2" customWidth="1"/>
    <col min="8963" max="8963" width="11.5" style="2" bestFit="1" customWidth="1"/>
    <col min="8964" max="8964" width="7" style="2" bestFit="1" customWidth="1"/>
    <col min="8965" max="8965" width="9.875" style="2" bestFit="1" customWidth="1"/>
    <col min="8966" max="8966" width="8.375" style="2" bestFit="1" customWidth="1"/>
    <col min="8967" max="8967" width="11.5" style="2" bestFit="1" customWidth="1"/>
    <col min="8968" max="8968" width="9" style="2" bestFit="1" customWidth="1"/>
    <col min="8969" max="8969" width="9.875" style="2" bestFit="1" customWidth="1"/>
    <col min="8970" max="8970" width="9" style="2" bestFit="1" customWidth="1"/>
    <col min="8971" max="8971" width="9.875" style="2" bestFit="1" customWidth="1"/>
    <col min="8972" max="9216" width="5.875" style="2"/>
    <col min="9217" max="9217" width="10.625" style="2" customWidth="1"/>
    <col min="9218" max="9218" width="8.625" style="2" customWidth="1"/>
    <col min="9219" max="9219" width="11.5" style="2" bestFit="1" customWidth="1"/>
    <col min="9220" max="9220" width="7" style="2" bestFit="1" customWidth="1"/>
    <col min="9221" max="9221" width="9.875" style="2" bestFit="1" customWidth="1"/>
    <col min="9222" max="9222" width="8.375" style="2" bestFit="1" customWidth="1"/>
    <col min="9223" max="9223" width="11.5" style="2" bestFit="1" customWidth="1"/>
    <col min="9224" max="9224" width="9" style="2" bestFit="1" customWidth="1"/>
    <col min="9225" max="9225" width="9.875" style="2" bestFit="1" customWidth="1"/>
    <col min="9226" max="9226" width="9" style="2" bestFit="1" customWidth="1"/>
    <col min="9227" max="9227" width="9.875" style="2" bestFit="1" customWidth="1"/>
    <col min="9228" max="9472" width="5.875" style="2"/>
    <col min="9473" max="9473" width="10.625" style="2" customWidth="1"/>
    <col min="9474" max="9474" width="8.625" style="2" customWidth="1"/>
    <col min="9475" max="9475" width="11.5" style="2" bestFit="1" customWidth="1"/>
    <col min="9476" max="9476" width="7" style="2" bestFit="1" customWidth="1"/>
    <col min="9477" max="9477" width="9.875" style="2" bestFit="1" customWidth="1"/>
    <col min="9478" max="9478" width="8.375" style="2" bestFit="1" customWidth="1"/>
    <col min="9479" max="9479" width="11.5" style="2" bestFit="1" customWidth="1"/>
    <col min="9480" max="9480" width="9" style="2" bestFit="1" customWidth="1"/>
    <col min="9481" max="9481" width="9.875" style="2" bestFit="1" customWidth="1"/>
    <col min="9482" max="9482" width="9" style="2" bestFit="1" customWidth="1"/>
    <col min="9483" max="9483" width="9.875" style="2" bestFit="1" customWidth="1"/>
    <col min="9484" max="9728" width="5.875" style="2"/>
    <col min="9729" max="9729" width="10.625" style="2" customWidth="1"/>
    <col min="9730" max="9730" width="8.625" style="2" customWidth="1"/>
    <col min="9731" max="9731" width="11.5" style="2" bestFit="1" customWidth="1"/>
    <col min="9732" max="9732" width="7" style="2" bestFit="1" customWidth="1"/>
    <col min="9733" max="9733" width="9.875" style="2" bestFit="1" customWidth="1"/>
    <col min="9734" max="9734" width="8.375" style="2" bestFit="1" customWidth="1"/>
    <col min="9735" max="9735" width="11.5" style="2" bestFit="1" customWidth="1"/>
    <col min="9736" max="9736" width="9" style="2" bestFit="1" customWidth="1"/>
    <col min="9737" max="9737" width="9.875" style="2" bestFit="1" customWidth="1"/>
    <col min="9738" max="9738" width="9" style="2" bestFit="1" customWidth="1"/>
    <col min="9739" max="9739" width="9.875" style="2" bestFit="1" customWidth="1"/>
    <col min="9740" max="9984" width="5.875" style="2"/>
    <col min="9985" max="9985" width="10.625" style="2" customWidth="1"/>
    <col min="9986" max="9986" width="8.625" style="2" customWidth="1"/>
    <col min="9987" max="9987" width="11.5" style="2" bestFit="1" customWidth="1"/>
    <col min="9988" max="9988" width="7" style="2" bestFit="1" customWidth="1"/>
    <col min="9989" max="9989" width="9.875" style="2" bestFit="1" customWidth="1"/>
    <col min="9990" max="9990" width="8.375" style="2" bestFit="1" customWidth="1"/>
    <col min="9991" max="9991" width="11.5" style="2" bestFit="1" customWidth="1"/>
    <col min="9992" max="9992" width="9" style="2" bestFit="1" customWidth="1"/>
    <col min="9993" max="9993" width="9.875" style="2" bestFit="1" customWidth="1"/>
    <col min="9994" max="9994" width="9" style="2" bestFit="1" customWidth="1"/>
    <col min="9995" max="9995" width="9.875" style="2" bestFit="1" customWidth="1"/>
    <col min="9996" max="10240" width="5.875" style="2"/>
    <col min="10241" max="10241" width="10.625" style="2" customWidth="1"/>
    <col min="10242" max="10242" width="8.625" style="2" customWidth="1"/>
    <col min="10243" max="10243" width="11.5" style="2" bestFit="1" customWidth="1"/>
    <col min="10244" max="10244" width="7" style="2" bestFit="1" customWidth="1"/>
    <col min="10245" max="10245" width="9.875" style="2" bestFit="1" customWidth="1"/>
    <col min="10246" max="10246" width="8.375" style="2" bestFit="1" customWidth="1"/>
    <col min="10247" max="10247" width="11.5" style="2" bestFit="1" customWidth="1"/>
    <col min="10248" max="10248" width="9" style="2" bestFit="1" customWidth="1"/>
    <col min="10249" max="10249" width="9.875" style="2" bestFit="1" customWidth="1"/>
    <col min="10250" max="10250" width="9" style="2" bestFit="1" customWidth="1"/>
    <col min="10251" max="10251" width="9.875" style="2" bestFit="1" customWidth="1"/>
    <col min="10252" max="10496" width="5.875" style="2"/>
    <col min="10497" max="10497" width="10.625" style="2" customWidth="1"/>
    <col min="10498" max="10498" width="8.625" style="2" customWidth="1"/>
    <col min="10499" max="10499" width="11.5" style="2" bestFit="1" customWidth="1"/>
    <col min="10500" max="10500" width="7" style="2" bestFit="1" customWidth="1"/>
    <col min="10501" max="10501" width="9.875" style="2" bestFit="1" customWidth="1"/>
    <col min="10502" max="10502" width="8.375" style="2" bestFit="1" customWidth="1"/>
    <col min="10503" max="10503" width="11.5" style="2" bestFit="1" customWidth="1"/>
    <col min="10504" max="10504" width="9" style="2" bestFit="1" customWidth="1"/>
    <col min="10505" max="10505" width="9.875" style="2" bestFit="1" customWidth="1"/>
    <col min="10506" max="10506" width="9" style="2" bestFit="1" customWidth="1"/>
    <col min="10507" max="10507" width="9.875" style="2" bestFit="1" customWidth="1"/>
    <col min="10508" max="10752" width="5.875" style="2"/>
    <col min="10753" max="10753" width="10.625" style="2" customWidth="1"/>
    <col min="10754" max="10754" width="8.625" style="2" customWidth="1"/>
    <col min="10755" max="10755" width="11.5" style="2" bestFit="1" customWidth="1"/>
    <col min="10756" max="10756" width="7" style="2" bestFit="1" customWidth="1"/>
    <col min="10757" max="10757" width="9.875" style="2" bestFit="1" customWidth="1"/>
    <col min="10758" max="10758" width="8.375" style="2" bestFit="1" customWidth="1"/>
    <col min="10759" max="10759" width="11.5" style="2" bestFit="1" customWidth="1"/>
    <col min="10760" max="10760" width="9" style="2" bestFit="1" customWidth="1"/>
    <col min="10761" max="10761" width="9.875" style="2" bestFit="1" customWidth="1"/>
    <col min="10762" max="10762" width="9" style="2" bestFit="1" customWidth="1"/>
    <col min="10763" max="10763" width="9.875" style="2" bestFit="1" customWidth="1"/>
    <col min="10764" max="11008" width="5.875" style="2"/>
    <col min="11009" max="11009" width="10.625" style="2" customWidth="1"/>
    <col min="11010" max="11010" width="8.625" style="2" customWidth="1"/>
    <col min="11011" max="11011" width="11.5" style="2" bestFit="1" customWidth="1"/>
    <col min="11012" max="11012" width="7" style="2" bestFit="1" customWidth="1"/>
    <col min="11013" max="11013" width="9.875" style="2" bestFit="1" customWidth="1"/>
    <col min="11014" max="11014" width="8.375" style="2" bestFit="1" customWidth="1"/>
    <col min="11015" max="11015" width="11.5" style="2" bestFit="1" customWidth="1"/>
    <col min="11016" max="11016" width="9" style="2" bestFit="1" customWidth="1"/>
    <col min="11017" max="11017" width="9.875" style="2" bestFit="1" customWidth="1"/>
    <col min="11018" max="11018" width="9" style="2" bestFit="1" customWidth="1"/>
    <col min="11019" max="11019" width="9.875" style="2" bestFit="1" customWidth="1"/>
    <col min="11020" max="11264" width="5.875" style="2"/>
    <col min="11265" max="11265" width="10.625" style="2" customWidth="1"/>
    <col min="11266" max="11266" width="8.625" style="2" customWidth="1"/>
    <col min="11267" max="11267" width="11.5" style="2" bestFit="1" customWidth="1"/>
    <col min="11268" max="11268" width="7" style="2" bestFit="1" customWidth="1"/>
    <col min="11269" max="11269" width="9.875" style="2" bestFit="1" customWidth="1"/>
    <col min="11270" max="11270" width="8.375" style="2" bestFit="1" customWidth="1"/>
    <col min="11271" max="11271" width="11.5" style="2" bestFit="1" customWidth="1"/>
    <col min="11272" max="11272" width="9" style="2" bestFit="1" customWidth="1"/>
    <col min="11273" max="11273" width="9.875" style="2" bestFit="1" customWidth="1"/>
    <col min="11274" max="11274" width="9" style="2" bestFit="1" customWidth="1"/>
    <col min="11275" max="11275" width="9.875" style="2" bestFit="1" customWidth="1"/>
    <col min="11276" max="11520" width="5.875" style="2"/>
    <col min="11521" max="11521" width="10.625" style="2" customWidth="1"/>
    <col min="11522" max="11522" width="8.625" style="2" customWidth="1"/>
    <col min="11523" max="11523" width="11.5" style="2" bestFit="1" customWidth="1"/>
    <col min="11524" max="11524" width="7" style="2" bestFit="1" customWidth="1"/>
    <col min="11525" max="11525" width="9.875" style="2" bestFit="1" customWidth="1"/>
    <col min="11526" max="11526" width="8.375" style="2" bestFit="1" customWidth="1"/>
    <col min="11527" max="11527" width="11.5" style="2" bestFit="1" customWidth="1"/>
    <col min="11528" max="11528" width="9" style="2" bestFit="1" customWidth="1"/>
    <col min="11529" max="11529" width="9.875" style="2" bestFit="1" customWidth="1"/>
    <col min="11530" max="11530" width="9" style="2" bestFit="1" customWidth="1"/>
    <col min="11531" max="11531" width="9.875" style="2" bestFit="1" customWidth="1"/>
    <col min="11532" max="11776" width="5.875" style="2"/>
    <col min="11777" max="11777" width="10.625" style="2" customWidth="1"/>
    <col min="11778" max="11778" width="8.625" style="2" customWidth="1"/>
    <col min="11779" max="11779" width="11.5" style="2" bestFit="1" customWidth="1"/>
    <col min="11780" max="11780" width="7" style="2" bestFit="1" customWidth="1"/>
    <col min="11781" max="11781" width="9.875" style="2" bestFit="1" customWidth="1"/>
    <col min="11782" max="11782" width="8.375" style="2" bestFit="1" customWidth="1"/>
    <col min="11783" max="11783" width="11.5" style="2" bestFit="1" customWidth="1"/>
    <col min="11784" max="11784" width="9" style="2" bestFit="1" customWidth="1"/>
    <col min="11785" max="11785" width="9.875" style="2" bestFit="1" customWidth="1"/>
    <col min="11786" max="11786" width="9" style="2" bestFit="1" customWidth="1"/>
    <col min="11787" max="11787" width="9.875" style="2" bestFit="1" customWidth="1"/>
    <col min="11788" max="12032" width="5.875" style="2"/>
    <col min="12033" max="12033" width="10.625" style="2" customWidth="1"/>
    <col min="12034" max="12034" width="8.625" style="2" customWidth="1"/>
    <col min="12035" max="12035" width="11.5" style="2" bestFit="1" customWidth="1"/>
    <col min="12036" max="12036" width="7" style="2" bestFit="1" customWidth="1"/>
    <col min="12037" max="12037" width="9.875" style="2" bestFit="1" customWidth="1"/>
    <col min="12038" max="12038" width="8.375" style="2" bestFit="1" customWidth="1"/>
    <col min="12039" max="12039" width="11.5" style="2" bestFit="1" customWidth="1"/>
    <col min="12040" max="12040" width="9" style="2" bestFit="1" customWidth="1"/>
    <col min="12041" max="12041" width="9.875" style="2" bestFit="1" customWidth="1"/>
    <col min="12042" max="12042" width="9" style="2" bestFit="1" customWidth="1"/>
    <col min="12043" max="12043" width="9.875" style="2" bestFit="1" customWidth="1"/>
    <col min="12044" max="12288" width="5.875" style="2"/>
    <col min="12289" max="12289" width="10.625" style="2" customWidth="1"/>
    <col min="12290" max="12290" width="8.625" style="2" customWidth="1"/>
    <col min="12291" max="12291" width="11.5" style="2" bestFit="1" customWidth="1"/>
    <col min="12292" max="12292" width="7" style="2" bestFit="1" customWidth="1"/>
    <col min="12293" max="12293" width="9.875" style="2" bestFit="1" customWidth="1"/>
    <col min="12294" max="12294" width="8.375" style="2" bestFit="1" customWidth="1"/>
    <col min="12295" max="12295" width="11.5" style="2" bestFit="1" customWidth="1"/>
    <col min="12296" max="12296" width="9" style="2" bestFit="1" customWidth="1"/>
    <col min="12297" max="12297" width="9.875" style="2" bestFit="1" customWidth="1"/>
    <col min="12298" max="12298" width="9" style="2" bestFit="1" customWidth="1"/>
    <col min="12299" max="12299" width="9.875" style="2" bestFit="1" customWidth="1"/>
    <col min="12300" max="12544" width="5.875" style="2"/>
    <col min="12545" max="12545" width="10.625" style="2" customWidth="1"/>
    <col min="12546" max="12546" width="8.625" style="2" customWidth="1"/>
    <col min="12547" max="12547" width="11.5" style="2" bestFit="1" customWidth="1"/>
    <col min="12548" max="12548" width="7" style="2" bestFit="1" customWidth="1"/>
    <col min="12549" max="12549" width="9.875" style="2" bestFit="1" customWidth="1"/>
    <col min="12550" max="12550" width="8.375" style="2" bestFit="1" customWidth="1"/>
    <col min="12551" max="12551" width="11.5" style="2" bestFit="1" customWidth="1"/>
    <col min="12552" max="12552" width="9" style="2" bestFit="1" customWidth="1"/>
    <col min="12553" max="12553" width="9.875" style="2" bestFit="1" customWidth="1"/>
    <col min="12554" max="12554" width="9" style="2" bestFit="1" customWidth="1"/>
    <col min="12555" max="12555" width="9.875" style="2" bestFit="1" customWidth="1"/>
    <col min="12556" max="12800" width="5.875" style="2"/>
    <col min="12801" max="12801" width="10.625" style="2" customWidth="1"/>
    <col min="12802" max="12802" width="8.625" style="2" customWidth="1"/>
    <col min="12803" max="12803" width="11.5" style="2" bestFit="1" customWidth="1"/>
    <col min="12804" max="12804" width="7" style="2" bestFit="1" customWidth="1"/>
    <col min="12805" max="12805" width="9.875" style="2" bestFit="1" customWidth="1"/>
    <col min="12806" max="12806" width="8.375" style="2" bestFit="1" customWidth="1"/>
    <col min="12807" max="12807" width="11.5" style="2" bestFit="1" customWidth="1"/>
    <col min="12808" max="12808" width="9" style="2" bestFit="1" customWidth="1"/>
    <col min="12809" max="12809" width="9.875" style="2" bestFit="1" customWidth="1"/>
    <col min="12810" max="12810" width="9" style="2" bestFit="1" customWidth="1"/>
    <col min="12811" max="12811" width="9.875" style="2" bestFit="1" customWidth="1"/>
    <col min="12812" max="13056" width="5.875" style="2"/>
    <col min="13057" max="13057" width="10.625" style="2" customWidth="1"/>
    <col min="13058" max="13058" width="8.625" style="2" customWidth="1"/>
    <col min="13059" max="13059" width="11.5" style="2" bestFit="1" customWidth="1"/>
    <col min="13060" max="13060" width="7" style="2" bestFit="1" customWidth="1"/>
    <col min="13061" max="13061" width="9.875" style="2" bestFit="1" customWidth="1"/>
    <col min="13062" max="13062" width="8.375" style="2" bestFit="1" customWidth="1"/>
    <col min="13063" max="13063" width="11.5" style="2" bestFit="1" customWidth="1"/>
    <col min="13064" max="13064" width="9" style="2" bestFit="1" customWidth="1"/>
    <col min="13065" max="13065" width="9.875" style="2" bestFit="1" customWidth="1"/>
    <col min="13066" max="13066" width="9" style="2" bestFit="1" customWidth="1"/>
    <col min="13067" max="13067" width="9.875" style="2" bestFit="1" customWidth="1"/>
    <col min="13068" max="13312" width="5.875" style="2"/>
    <col min="13313" max="13313" width="10.625" style="2" customWidth="1"/>
    <col min="13314" max="13314" width="8.625" style="2" customWidth="1"/>
    <col min="13315" max="13315" width="11.5" style="2" bestFit="1" customWidth="1"/>
    <col min="13316" max="13316" width="7" style="2" bestFit="1" customWidth="1"/>
    <col min="13317" max="13317" width="9.875" style="2" bestFit="1" customWidth="1"/>
    <col min="13318" max="13318" width="8.375" style="2" bestFit="1" customWidth="1"/>
    <col min="13319" max="13319" width="11.5" style="2" bestFit="1" customWidth="1"/>
    <col min="13320" max="13320" width="9" style="2" bestFit="1" customWidth="1"/>
    <col min="13321" max="13321" width="9.875" style="2" bestFit="1" customWidth="1"/>
    <col min="13322" max="13322" width="9" style="2" bestFit="1" customWidth="1"/>
    <col min="13323" max="13323" width="9.875" style="2" bestFit="1" customWidth="1"/>
    <col min="13324" max="13568" width="5.875" style="2"/>
    <col min="13569" max="13569" width="10.625" style="2" customWidth="1"/>
    <col min="13570" max="13570" width="8.625" style="2" customWidth="1"/>
    <col min="13571" max="13571" width="11.5" style="2" bestFit="1" customWidth="1"/>
    <col min="13572" max="13572" width="7" style="2" bestFit="1" customWidth="1"/>
    <col min="13573" max="13573" width="9.875" style="2" bestFit="1" customWidth="1"/>
    <col min="13574" max="13574" width="8.375" style="2" bestFit="1" customWidth="1"/>
    <col min="13575" max="13575" width="11.5" style="2" bestFit="1" customWidth="1"/>
    <col min="13576" max="13576" width="9" style="2" bestFit="1" customWidth="1"/>
    <col min="13577" max="13577" width="9.875" style="2" bestFit="1" customWidth="1"/>
    <col min="13578" max="13578" width="9" style="2" bestFit="1" customWidth="1"/>
    <col min="13579" max="13579" width="9.875" style="2" bestFit="1" customWidth="1"/>
    <col min="13580" max="13824" width="5.875" style="2"/>
    <col min="13825" max="13825" width="10.625" style="2" customWidth="1"/>
    <col min="13826" max="13826" width="8.625" style="2" customWidth="1"/>
    <col min="13827" max="13827" width="11.5" style="2" bestFit="1" customWidth="1"/>
    <col min="13828" max="13828" width="7" style="2" bestFit="1" customWidth="1"/>
    <col min="13829" max="13829" width="9.875" style="2" bestFit="1" customWidth="1"/>
    <col min="13830" max="13830" width="8.375" style="2" bestFit="1" customWidth="1"/>
    <col min="13831" max="13831" width="11.5" style="2" bestFit="1" customWidth="1"/>
    <col min="13832" max="13832" width="9" style="2" bestFit="1" customWidth="1"/>
    <col min="13833" max="13833" width="9.875" style="2" bestFit="1" customWidth="1"/>
    <col min="13834" max="13834" width="9" style="2" bestFit="1" customWidth="1"/>
    <col min="13835" max="13835" width="9.875" style="2" bestFit="1" customWidth="1"/>
    <col min="13836" max="14080" width="5.875" style="2"/>
    <col min="14081" max="14081" width="10.625" style="2" customWidth="1"/>
    <col min="14082" max="14082" width="8.625" style="2" customWidth="1"/>
    <col min="14083" max="14083" width="11.5" style="2" bestFit="1" customWidth="1"/>
    <col min="14084" max="14084" width="7" style="2" bestFit="1" customWidth="1"/>
    <col min="14085" max="14085" width="9.875" style="2" bestFit="1" customWidth="1"/>
    <col min="14086" max="14086" width="8.375" style="2" bestFit="1" customWidth="1"/>
    <col min="14087" max="14087" width="11.5" style="2" bestFit="1" customWidth="1"/>
    <col min="14088" max="14088" width="9" style="2" bestFit="1" customWidth="1"/>
    <col min="14089" max="14089" width="9.875" style="2" bestFit="1" customWidth="1"/>
    <col min="14090" max="14090" width="9" style="2" bestFit="1" customWidth="1"/>
    <col min="14091" max="14091" width="9.875" style="2" bestFit="1" customWidth="1"/>
    <col min="14092" max="14336" width="5.875" style="2"/>
    <col min="14337" max="14337" width="10.625" style="2" customWidth="1"/>
    <col min="14338" max="14338" width="8.625" style="2" customWidth="1"/>
    <col min="14339" max="14339" width="11.5" style="2" bestFit="1" customWidth="1"/>
    <col min="14340" max="14340" width="7" style="2" bestFit="1" customWidth="1"/>
    <col min="14341" max="14341" width="9.875" style="2" bestFit="1" customWidth="1"/>
    <col min="14342" max="14342" width="8.375" style="2" bestFit="1" customWidth="1"/>
    <col min="14343" max="14343" width="11.5" style="2" bestFit="1" customWidth="1"/>
    <col min="14344" max="14344" width="9" style="2" bestFit="1" customWidth="1"/>
    <col min="14345" max="14345" width="9.875" style="2" bestFit="1" customWidth="1"/>
    <col min="14346" max="14346" width="9" style="2" bestFit="1" customWidth="1"/>
    <col min="14347" max="14347" width="9.875" style="2" bestFit="1" customWidth="1"/>
    <col min="14348" max="14592" width="5.875" style="2"/>
    <col min="14593" max="14593" width="10.625" style="2" customWidth="1"/>
    <col min="14594" max="14594" width="8.625" style="2" customWidth="1"/>
    <col min="14595" max="14595" width="11.5" style="2" bestFit="1" customWidth="1"/>
    <col min="14596" max="14596" width="7" style="2" bestFit="1" customWidth="1"/>
    <col min="14597" max="14597" width="9.875" style="2" bestFit="1" customWidth="1"/>
    <col min="14598" max="14598" width="8.375" style="2" bestFit="1" customWidth="1"/>
    <col min="14599" max="14599" width="11.5" style="2" bestFit="1" customWidth="1"/>
    <col min="14600" max="14600" width="9" style="2" bestFit="1" customWidth="1"/>
    <col min="14601" max="14601" width="9.875" style="2" bestFit="1" customWidth="1"/>
    <col min="14602" max="14602" width="9" style="2" bestFit="1" customWidth="1"/>
    <col min="14603" max="14603" width="9.875" style="2" bestFit="1" customWidth="1"/>
    <col min="14604" max="14848" width="5.875" style="2"/>
    <col min="14849" max="14849" width="10.625" style="2" customWidth="1"/>
    <col min="14850" max="14850" width="8.625" style="2" customWidth="1"/>
    <col min="14851" max="14851" width="11.5" style="2" bestFit="1" customWidth="1"/>
    <col min="14852" max="14852" width="7" style="2" bestFit="1" customWidth="1"/>
    <col min="14853" max="14853" width="9.875" style="2" bestFit="1" customWidth="1"/>
    <col min="14854" max="14854" width="8.375" style="2" bestFit="1" customWidth="1"/>
    <col min="14855" max="14855" width="11.5" style="2" bestFit="1" customWidth="1"/>
    <col min="14856" max="14856" width="9" style="2" bestFit="1" customWidth="1"/>
    <col min="14857" max="14857" width="9.875" style="2" bestFit="1" customWidth="1"/>
    <col min="14858" max="14858" width="9" style="2" bestFit="1" customWidth="1"/>
    <col min="14859" max="14859" width="9.875" style="2" bestFit="1" customWidth="1"/>
    <col min="14860" max="15104" width="5.875" style="2"/>
    <col min="15105" max="15105" width="10.625" style="2" customWidth="1"/>
    <col min="15106" max="15106" width="8.625" style="2" customWidth="1"/>
    <col min="15107" max="15107" width="11.5" style="2" bestFit="1" customWidth="1"/>
    <col min="15108" max="15108" width="7" style="2" bestFit="1" customWidth="1"/>
    <col min="15109" max="15109" width="9.875" style="2" bestFit="1" customWidth="1"/>
    <col min="15110" max="15110" width="8.375" style="2" bestFit="1" customWidth="1"/>
    <col min="15111" max="15111" width="11.5" style="2" bestFit="1" customWidth="1"/>
    <col min="15112" max="15112" width="9" style="2" bestFit="1" customWidth="1"/>
    <col min="15113" max="15113" width="9.875" style="2" bestFit="1" customWidth="1"/>
    <col min="15114" max="15114" width="9" style="2" bestFit="1" customWidth="1"/>
    <col min="15115" max="15115" width="9.875" style="2" bestFit="1" customWidth="1"/>
    <col min="15116" max="15360" width="5.875" style="2"/>
    <col min="15361" max="15361" width="10.625" style="2" customWidth="1"/>
    <col min="15362" max="15362" width="8.625" style="2" customWidth="1"/>
    <col min="15363" max="15363" width="11.5" style="2" bestFit="1" customWidth="1"/>
    <col min="15364" max="15364" width="7" style="2" bestFit="1" customWidth="1"/>
    <col min="15365" max="15365" width="9.875" style="2" bestFit="1" customWidth="1"/>
    <col min="15366" max="15366" width="8.375" style="2" bestFit="1" customWidth="1"/>
    <col min="15367" max="15367" width="11.5" style="2" bestFit="1" customWidth="1"/>
    <col min="15368" max="15368" width="9" style="2" bestFit="1" customWidth="1"/>
    <col min="15369" max="15369" width="9.875" style="2" bestFit="1" customWidth="1"/>
    <col min="15370" max="15370" width="9" style="2" bestFit="1" customWidth="1"/>
    <col min="15371" max="15371" width="9.875" style="2" bestFit="1" customWidth="1"/>
    <col min="15372" max="15616" width="5.875" style="2"/>
    <col min="15617" max="15617" width="10.625" style="2" customWidth="1"/>
    <col min="15618" max="15618" width="8.625" style="2" customWidth="1"/>
    <col min="15619" max="15619" width="11.5" style="2" bestFit="1" customWidth="1"/>
    <col min="15620" max="15620" width="7" style="2" bestFit="1" customWidth="1"/>
    <col min="15621" max="15621" width="9.875" style="2" bestFit="1" customWidth="1"/>
    <col min="15622" max="15622" width="8.375" style="2" bestFit="1" customWidth="1"/>
    <col min="15623" max="15623" width="11.5" style="2" bestFit="1" customWidth="1"/>
    <col min="15624" max="15624" width="9" style="2" bestFit="1" customWidth="1"/>
    <col min="15625" max="15625" width="9.875" style="2" bestFit="1" customWidth="1"/>
    <col min="15626" max="15626" width="9" style="2" bestFit="1" customWidth="1"/>
    <col min="15627" max="15627" width="9.875" style="2" bestFit="1" customWidth="1"/>
    <col min="15628" max="15872" width="5.875" style="2"/>
    <col min="15873" max="15873" width="10.625" style="2" customWidth="1"/>
    <col min="15874" max="15874" width="8.625" style="2" customWidth="1"/>
    <col min="15875" max="15875" width="11.5" style="2" bestFit="1" customWidth="1"/>
    <col min="15876" max="15876" width="7" style="2" bestFit="1" customWidth="1"/>
    <col min="15877" max="15877" width="9.875" style="2" bestFit="1" customWidth="1"/>
    <col min="15878" max="15878" width="8.375" style="2" bestFit="1" customWidth="1"/>
    <col min="15879" max="15879" width="11.5" style="2" bestFit="1" customWidth="1"/>
    <col min="15880" max="15880" width="9" style="2" bestFit="1" customWidth="1"/>
    <col min="15881" max="15881" width="9.875" style="2" bestFit="1" customWidth="1"/>
    <col min="15882" max="15882" width="9" style="2" bestFit="1" customWidth="1"/>
    <col min="15883" max="15883" width="9.875" style="2" bestFit="1" customWidth="1"/>
    <col min="15884" max="16128" width="5.875" style="2"/>
    <col min="16129" max="16129" width="10.625" style="2" customWidth="1"/>
    <col min="16130" max="16130" width="8.625" style="2" customWidth="1"/>
    <col min="16131" max="16131" width="11.5" style="2" bestFit="1" customWidth="1"/>
    <col min="16132" max="16132" width="7" style="2" bestFit="1" customWidth="1"/>
    <col min="16133" max="16133" width="9.875" style="2" bestFit="1" customWidth="1"/>
    <col min="16134" max="16134" width="8.375" style="2" bestFit="1" customWidth="1"/>
    <col min="16135" max="16135" width="11.5" style="2" bestFit="1" customWidth="1"/>
    <col min="16136" max="16136" width="9" style="2" bestFit="1" customWidth="1"/>
    <col min="16137" max="16137" width="9.875" style="2" bestFit="1" customWidth="1"/>
    <col min="16138" max="16138" width="9" style="2" bestFit="1" customWidth="1"/>
    <col min="16139" max="16139" width="9.875" style="2" bestFit="1" customWidth="1"/>
    <col min="16140" max="16384" width="5.875" style="2"/>
  </cols>
  <sheetData>
    <row r="1" spans="1:11" ht="12" thickBot="1">
      <c r="A1" s="2" t="s">
        <v>41</v>
      </c>
    </row>
    <row r="2" spans="1:11" ht="15" customHeight="1">
      <c r="A2" s="188" t="s">
        <v>42</v>
      </c>
      <c r="B2" s="191" t="s">
        <v>43</v>
      </c>
      <c r="C2" s="170"/>
      <c r="D2" s="170"/>
      <c r="E2" s="170"/>
      <c r="F2" s="170"/>
      <c r="G2" s="171"/>
      <c r="H2" s="176" t="s">
        <v>44</v>
      </c>
      <c r="I2" s="173"/>
      <c r="J2" s="176" t="s">
        <v>45</v>
      </c>
      <c r="K2" s="177"/>
    </row>
    <row r="3" spans="1:11" ht="15" customHeight="1">
      <c r="A3" s="189"/>
      <c r="B3" s="149" t="s">
        <v>46</v>
      </c>
      <c r="C3" s="148"/>
      <c r="D3" s="149" t="s">
        <v>47</v>
      </c>
      <c r="E3" s="148"/>
      <c r="F3" s="149" t="s">
        <v>48</v>
      </c>
      <c r="G3" s="148"/>
      <c r="H3" s="178"/>
      <c r="I3" s="175"/>
      <c r="J3" s="178"/>
      <c r="K3" s="179"/>
    </row>
    <row r="4" spans="1:11" ht="15" customHeight="1">
      <c r="A4" s="190"/>
      <c r="B4" s="75" t="s">
        <v>8</v>
      </c>
      <c r="C4" s="4" t="s">
        <v>9</v>
      </c>
      <c r="D4" s="75" t="s">
        <v>8</v>
      </c>
      <c r="E4" s="4" t="s">
        <v>9</v>
      </c>
      <c r="F4" s="75" t="s">
        <v>8</v>
      </c>
      <c r="G4" s="4" t="s">
        <v>9</v>
      </c>
      <c r="H4" s="75" t="s">
        <v>8</v>
      </c>
      <c r="I4" s="4" t="s">
        <v>9</v>
      </c>
      <c r="J4" s="75" t="s">
        <v>8</v>
      </c>
      <c r="K4" s="6" t="s">
        <v>9</v>
      </c>
    </row>
    <row r="5" spans="1:11">
      <c r="A5" s="76"/>
      <c r="B5" s="77" t="s">
        <v>12</v>
      </c>
      <c r="C5" s="10" t="s">
        <v>13</v>
      </c>
      <c r="D5" s="77" t="s">
        <v>12</v>
      </c>
      <c r="E5" s="10" t="s">
        <v>13</v>
      </c>
      <c r="F5" s="77" t="s">
        <v>12</v>
      </c>
      <c r="G5" s="10" t="s">
        <v>13</v>
      </c>
      <c r="H5" s="77" t="s">
        <v>12</v>
      </c>
      <c r="I5" s="10" t="s">
        <v>13</v>
      </c>
      <c r="J5" s="77" t="s">
        <v>12</v>
      </c>
      <c r="K5" s="11" t="s">
        <v>13</v>
      </c>
    </row>
    <row r="6" spans="1:11" ht="24" customHeight="1">
      <c r="A6" s="78" t="s">
        <v>49</v>
      </c>
      <c r="B6" s="79">
        <v>3278</v>
      </c>
      <c r="C6" s="80">
        <v>902</v>
      </c>
      <c r="D6" s="79">
        <v>2441</v>
      </c>
      <c r="E6" s="80">
        <v>1049</v>
      </c>
      <c r="F6" s="79">
        <v>5719</v>
      </c>
      <c r="G6" s="80">
        <f>SUM(C6,E6)</f>
        <v>1951</v>
      </c>
      <c r="H6" s="79">
        <v>1950</v>
      </c>
      <c r="I6" s="80">
        <v>973</v>
      </c>
      <c r="J6" s="79">
        <v>3769</v>
      </c>
      <c r="K6" s="81">
        <v>977</v>
      </c>
    </row>
    <row r="7" spans="1:11" ht="24" customHeight="1">
      <c r="A7" s="82" t="s">
        <v>50</v>
      </c>
      <c r="B7" s="83">
        <v>2630</v>
      </c>
      <c r="C7" s="84">
        <v>495</v>
      </c>
      <c r="D7" s="83">
        <v>1353</v>
      </c>
      <c r="E7" s="84">
        <v>592</v>
      </c>
      <c r="F7" s="83">
        <v>3983</v>
      </c>
      <c r="G7" s="80">
        <f t="shared" ref="G7:G12" si="0">SUM(C7,E7)</f>
        <v>1087</v>
      </c>
      <c r="H7" s="83">
        <v>1328</v>
      </c>
      <c r="I7" s="84">
        <v>616</v>
      </c>
      <c r="J7" s="83">
        <v>2655</v>
      </c>
      <c r="K7" s="197">
        <f>471+1</f>
        <v>472</v>
      </c>
    </row>
    <row r="8" spans="1:11" ht="24" customHeight="1">
      <c r="A8" s="82" t="s">
        <v>51</v>
      </c>
      <c r="B8" s="83">
        <v>4120</v>
      </c>
      <c r="C8" s="84">
        <v>1012</v>
      </c>
      <c r="D8" s="83">
        <v>2196</v>
      </c>
      <c r="E8" s="84">
        <v>972</v>
      </c>
      <c r="F8" s="83">
        <v>6316</v>
      </c>
      <c r="G8" s="80">
        <f t="shared" si="0"/>
        <v>1984</v>
      </c>
      <c r="H8" s="83">
        <v>1963</v>
      </c>
      <c r="I8" s="84">
        <v>853</v>
      </c>
      <c r="J8" s="83">
        <v>4353</v>
      </c>
      <c r="K8" s="197">
        <v>1132</v>
      </c>
    </row>
    <row r="9" spans="1:11" ht="24" customHeight="1">
      <c r="A9" s="82" t="s">
        <v>52</v>
      </c>
      <c r="B9" s="83">
        <v>1002</v>
      </c>
      <c r="C9" s="84">
        <v>195</v>
      </c>
      <c r="D9" s="83">
        <v>584</v>
      </c>
      <c r="E9" s="198">
        <f>266-1</f>
        <v>265</v>
      </c>
      <c r="F9" s="83">
        <v>1586</v>
      </c>
      <c r="G9" s="80">
        <f t="shared" si="0"/>
        <v>460</v>
      </c>
      <c r="H9" s="83">
        <v>518</v>
      </c>
      <c r="I9" s="84">
        <v>249</v>
      </c>
      <c r="J9" s="83">
        <v>1068</v>
      </c>
      <c r="K9" s="85">
        <v>211</v>
      </c>
    </row>
    <row r="10" spans="1:11" ht="24" customHeight="1">
      <c r="A10" s="82" t="s">
        <v>53</v>
      </c>
      <c r="B10" s="83">
        <v>1963</v>
      </c>
      <c r="C10" s="84">
        <v>412</v>
      </c>
      <c r="D10" s="83">
        <v>891</v>
      </c>
      <c r="E10" s="84">
        <v>343</v>
      </c>
      <c r="F10" s="83">
        <v>2854</v>
      </c>
      <c r="G10" s="80">
        <f t="shared" si="0"/>
        <v>755</v>
      </c>
      <c r="H10" s="83">
        <v>853</v>
      </c>
      <c r="I10" s="84">
        <v>377</v>
      </c>
      <c r="J10" s="83">
        <v>2001</v>
      </c>
      <c r="K10" s="85">
        <v>378</v>
      </c>
    </row>
    <row r="11" spans="1:11" ht="24" customHeight="1">
      <c r="A11" s="82" t="s">
        <v>54</v>
      </c>
      <c r="B11" s="83">
        <v>3246</v>
      </c>
      <c r="C11" s="84">
        <v>581</v>
      </c>
      <c r="D11" s="83">
        <v>1640</v>
      </c>
      <c r="E11" s="84">
        <v>646</v>
      </c>
      <c r="F11" s="83">
        <v>4886</v>
      </c>
      <c r="G11" s="80">
        <f t="shared" si="0"/>
        <v>1227</v>
      </c>
      <c r="H11" s="83">
        <v>1678</v>
      </c>
      <c r="I11" s="84">
        <v>633</v>
      </c>
      <c r="J11" s="83">
        <v>3208</v>
      </c>
      <c r="K11" s="85">
        <v>594</v>
      </c>
    </row>
    <row r="12" spans="1:11" ht="24" customHeight="1">
      <c r="A12" s="82" t="s">
        <v>55</v>
      </c>
      <c r="B12" s="83">
        <v>1153</v>
      </c>
      <c r="C12" s="84">
        <v>193</v>
      </c>
      <c r="D12" s="83">
        <v>391</v>
      </c>
      <c r="E12" s="198">
        <v>188</v>
      </c>
      <c r="F12" s="83">
        <v>1544</v>
      </c>
      <c r="G12" s="80">
        <f t="shared" si="0"/>
        <v>381</v>
      </c>
      <c r="H12" s="83">
        <v>497</v>
      </c>
      <c r="I12" s="84">
        <v>206</v>
      </c>
      <c r="J12" s="83">
        <v>1047</v>
      </c>
      <c r="K12" s="85">
        <v>175</v>
      </c>
    </row>
    <row r="13" spans="1:11" ht="24" customHeight="1">
      <c r="A13" s="86" t="s">
        <v>56</v>
      </c>
      <c r="B13" s="87">
        <f t="shared" ref="B13:K13" si="1">SUM(B6:B12)</f>
        <v>17392</v>
      </c>
      <c r="C13" s="88">
        <f t="shared" si="1"/>
        <v>3790</v>
      </c>
      <c r="D13" s="87">
        <f t="shared" si="1"/>
        <v>9496</v>
      </c>
      <c r="E13" s="88">
        <f t="shared" si="1"/>
        <v>4055</v>
      </c>
      <c r="F13" s="87">
        <f t="shared" si="1"/>
        <v>26888</v>
      </c>
      <c r="G13" s="199">
        <f>SUM(G6:G12)</f>
        <v>7845</v>
      </c>
      <c r="H13" s="87">
        <f t="shared" si="1"/>
        <v>8787</v>
      </c>
      <c r="I13" s="88">
        <f t="shared" si="1"/>
        <v>3907</v>
      </c>
      <c r="J13" s="87">
        <f t="shared" si="1"/>
        <v>18101</v>
      </c>
      <c r="K13" s="89">
        <f t="shared" si="1"/>
        <v>3939</v>
      </c>
    </row>
    <row r="14" spans="1:11" ht="15" customHeight="1">
      <c r="A14" s="145"/>
      <c r="B14" s="200"/>
      <c r="C14" s="201"/>
      <c r="D14" s="200"/>
      <c r="E14" s="201"/>
      <c r="F14" s="200"/>
      <c r="G14" s="201"/>
      <c r="H14" s="200"/>
      <c r="I14" s="201"/>
      <c r="J14" s="200"/>
      <c r="K14" s="202"/>
    </row>
    <row r="15" spans="1:11" ht="24" customHeight="1">
      <c r="A15" s="90" t="s">
        <v>57</v>
      </c>
      <c r="B15" s="91">
        <v>6225</v>
      </c>
      <c r="C15" s="92">
        <v>1332</v>
      </c>
      <c r="D15" s="91">
        <v>4095</v>
      </c>
      <c r="E15" s="92">
        <v>1754</v>
      </c>
      <c r="F15" s="91">
        <v>10320</v>
      </c>
      <c r="G15" s="92">
        <f>SUM(C15,E15)</f>
        <v>3086</v>
      </c>
      <c r="H15" s="91">
        <v>4250</v>
      </c>
      <c r="I15" s="92">
        <v>1828</v>
      </c>
      <c r="J15" s="91">
        <v>6070</v>
      </c>
      <c r="K15" s="93">
        <v>1259</v>
      </c>
    </row>
    <row r="16" spans="1:11" ht="24" customHeight="1">
      <c r="A16" s="82" t="s">
        <v>58</v>
      </c>
      <c r="B16" s="83">
        <v>644</v>
      </c>
      <c r="C16" s="84">
        <v>145</v>
      </c>
      <c r="D16" s="83">
        <v>424</v>
      </c>
      <c r="E16" s="84">
        <v>196</v>
      </c>
      <c r="F16" s="83">
        <v>1068</v>
      </c>
      <c r="G16" s="84">
        <f>SUM(C16,E16)</f>
        <v>341</v>
      </c>
      <c r="H16" s="83">
        <v>404</v>
      </c>
      <c r="I16" s="84">
        <v>210</v>
      </c>
      <c r="J16" s="83">
        <v>664</v>
      </c>
      <c r="K16" s="85">
        <v>130</v>
      </c>
    </row>
    <row r="17" spans="1:11" ht="24" customHeight="1">
      <c r="A17" s="82" t="s">
        <v>59</v>
      </c>
      <c r="B17" s="83">
        <v>448</v>
      </c>
      <c r="C17" s="84">
        <v>117</v>
      </c>
      <c r="D17" s="83">
        <v>418</v>
      </c>
      <c r="E17" s="198">
        <f>201+1</f>
        <v>202</v>
      </c>
      <c r="F17" s="83">
        <v>866</v>
      </c>
      <c r="G17" s="84">
        <f t="shared" ref="G17:G23" si="2">SUM(C17,E17)</f>
        <v>319</v>
      </c>
      <c r="H17" s="83">
        <v>394</v>
      </c>
      <c r="I17" s="84">
        <v>181</v>
      </c>
      <c r="J17" s="83">
        <v>472</v>
      </c>
      <c r="K17" s="85">
        <v>137</v>
      </c>
    </row>
    <row r="18" spans="1:11" ht="24" customHeight="1">
      <c r="A18" s="82" t="s">
        <v>60</v>
      </c>
      <c r="B18" s="83">
        <v>1122</v>
      </c>
      <c r="C18" s="84">
        <v>224</v>
      </c>
      <c r="D18" s="83">
        <v>933</v>
      </c>
      <c r="E18" s="84">
        <v>296</v>
      </c>
      <c r="F18" s="83">
        <v>2055</v>
      </c>
      <c r="G18" s="84">
        <f t="shared" si="2"/>
        <v>520</v>
      </c>
      <c r="H18" s="83">
        <v>721</v>
      </c>
      <c r="I18" s="198">
        <f>292+1</f>
        <v>293</v>
      </c>
      <c r="J18" s="83">
        <v>1334</v>
      </c>
      <c r="K18" s="85">
        <v>228</v>
      </c>
    </row>
    <row r="19" spans="1:11" ht="24" customHeight="1">
      <c r="A19" s="82" t="s">
        <v>61</v>
      </c>
      <c r="B19" s="83">
        <v>1843</v>
      </c>
      <c r="C19" s="84">
        <v>378</v>
      </c>
      <c r="D19" s="83">
        <v>1318</v>
      </c>
      <c r="E19" s="84">
        <v>598</v>
      </c>
      <c r="F19" s="83">
        <v>3161</v>
      </c>
      <c r="G19" s="84">
        <f t="shared" si="2"/>
        <v>976</v>
      </c>
      <c r="H19" s="83">
        <v>1248</v>
      </c>
      <c r="I19" s="84">
        <v>578</v>
      </c>
      <c r="J19" s="83">
        <v>1913</v>
      </c>
      <c r="K19" s="85">
        <v>398</v>
      </c>
    </row>
    <row r="20" spans="1:11" ht="24" customHeight="1">
      <c r="A20" s="82" t="s">
        <v>62</v>
      </c>
      <c r="B20" s="83">
        <v>454</v>
      </c>
      <c r="C20" s="84">
        <v>100</v>
      </c>
      <c r="D20" s="83">
        <v>422</v>
      </c>
      <c r="E20" s="84">
        <v>226</v>
      </c>
      <c r="F20" s="83">
        <v>876</v>
      </c>
      <c r="G20" s="84">
        <f t="shared" si="2"/>
        <v>326</v>
      </c>
      <c r="H20" s="83">
        <v>400</v>
      </c>
      <c r="I20" s="84">
        <v>206</v>
      </c>
      <c r="J20" s="83">
        <v>476</v>
      </c>
      <c r="K20" s="85">
        <v>120</v>
      </c>
    </row>
    <row r="21" spans="1:11" ht="24" customHeight="1">
      <c r="A21" s="82" t="s">
        <v>63</v>
      </c>
      <c r="B21" s="83">
        <v>979</v>
      </c>
      <c r="C21" s="84">
        <v>179</v>
      </c>
      <c r="D21" s="83">
        <v>712</v>
      </c>
      <c r="E21" s="84">
        <v>273</v>
      </c>
      <c r="F21" s="83">
        <v>1691</v>
      </c>
      <c r="G21" s="84">
        <f t="shared" si="2"/>
        <v>452</v>
      </c>
      <c r="H21" s="83">
        <v>740</v>
      </c>
      <c r="I21" s="84">
        <v>303</v>
      </c>
      <c r="J21" s="83">
        <v>951</v>
      </c>
      <c r="K21" s="85">
        <v>150</v>
      </c>
    </row>
    <row r="22" spans="1:11" ht="24" customHeight="1">
      <c r="A22" s="82" t="s">
        <v>64</v>
      </c>
      <c r="B22" s="83">
        <v>628</v>
      </c>
      <c r="C22" s="84">
        <v>124</v>
      </c>
      <c r="D22" s="83">
        <v>535</v>
      </c>
      <c r="E22" s="84">
        <v>171</v>
      </c>
      <c r="F22" s="83">
        <v>1163</v>
      </c>
      <c r="G22" s="84">
        <f t="shared" si="2"/>
        <v>295</v>
      </c>
      <c r="H22" s="83">
        <v>490</v>
      </c>
      <c r="I22" s="84">
        <v>157</v>
      </c>
      <c r="J22" s="83">
        <v>673</v>
      </c>
      <c r="K22" s="85">
        <v>138</v>
      </c>
    </row>
    <row r="23" spans="1:11" ht="24" customHeight="1">
      <c r="A23" s="82" t="s">
        <v>65</v>
      </c>
      <c r="B23" s="83">
        <v>441</v>
      </c>
      <c r="C23" s="84">
        <v>90</v>
      </c>
      <c r="D23" s="83">
        <v>393</v>
      </c>
      <c r="E23" s="84">
        <v>163</v>
      </c>
      <c r="F23" s="83">
        <v>834</v>
      </c>
      <c r="G23" s="84">
        <f t="shared" si="2"/>
        <v>253</v>
      </c>
      <c r="H23" s="83">
        <v>355</v>
      </c>
      <c r="I23" s="84">
        <v>159</v>
      </c>
      <c r="J23" s="83">
        <v>479</v>
      </c>
      <c r="K23" s="85">
        <v>93</v>
      </c>
    </row>
    <row r="24" spans="1:11" ht="24" customHeight="1">
      <c r="A24" s="86" t="s">
        <v>66</v>
      </c>
      <c r="B24" s="87">
        <f t="shared" ref="B24:K24" si="3">SUM(B15:B23)</f>
        <v>12784</v>
      </c>
      <c r="C24" s="88">
        <f t="shared" si="3"/>
        <v>2689</v>
      </c>
      <c r="D24" s="87">
        <f t="shared" si="3"/>
        <v>9250</v>
      </c>
      <c r="E24" s="88">
        <f t="shared" si="3"/>
        <v>3879</v>
      </c>
      <c r="F24" s="87">
        <f t="shared" si="3"/>
        <v>22034</v>
      </c>
      <c r="G24" s="88">
        <f t="shared" si="3"/>
        <v>6568</v>
      </c>
      <c r="H24" s="87">
        <f t="shared" si="3"/>
        <v>9002</v>
      </c>
      <c r="I24" s="88">
        <f>SUM(I15:I23)</f>
        <v>3915</v>
      </c>
      <c r="J24" s="87">
        <f t="shared" si="3"/>
        <v>13032</v>
      </c>
      <c r="K24" s="89">
        <f t="shared" si="3"/>
        <v>2653</v>
      </c>
    </row>
    <row r="25" spans="1:11" ht="15" customHeight="1">
      <c r="A25" s="145"/>
      <c r="B25" s="200"/>
      <c r="C25" s="201"/>
      <c r="D25" s="200"/>
      <c r="E25" s="201"/>
      <c r="F25" s="200"/>
      <c r="G25" s="201"/>
      <c r="H25" s="200"/>
      <c r="I25" s="201"/>
      <c r="J25" s="200"/>
      <c r="K25" s="202"/>
    </row>
    <row r="26" spans="1:11" ht="24" customHeight="1">
      <c r="A26" s="90" t="s">
        <v>67</v>
      </c>
      <c r="B26" s="91">
        <v>7620</v>
      </c>
      <c r="C26" s="203">
        <f>1743-1</f>
        <v>1742</v>
      </c>
      <c r="D26" s="91">
        <v>6186</v>
      </c>
      <c r="E26" s="92">
        <v>2600</v>
      </c>
      <c r="F26" s="91">
        <v>13806</v>
      </c>
      <c r="G26" s="92">
        <f>SUM(C26,E26)</f>
        <v>4342</v>
      </c>
      <c r="H26" s="91">
        <v>6145</v>
      </c>
      <c r="I26" s="203">
        <f>2635+1</f>
        <v>2636</v>
      </c>
      <c r="J26" s="91">
        <v>7661</v>
      </c>
      <c r="K26" s="93">
        <v>1707</v>
      </c>
    </row>
    <row r="27" spans="1:11" ht="24" customHeight="1">
      <c r="A27" s="82" t="s">
        <v>68</v>
      </c>
      <c r="B27" s="83">
        <v>4073</v>
      </c>
      <c r="C27" s="84">
        <v>1175</v>
      </c>
      <c r="D27" s="83">
        <v>3846</v>
      </c>
      <c r="E27" s="84">
        <v>2171</v>
      </c>
      <c r="F27" s="83">
        <v>7919</v>
      </c>
      <c r="G27" s="84">
        <f t="shared" ref="G27:G35" si="4">SUM(C27,E27)</f>
        <v>3346</v>
      </c>
      <c r="H27" s="83">
        <v>3493</v>
      </c>
      <c r="I27" s="84">
        <v>2016</v>
      </c>
      <c r="J27" s="83">
        <v>4426</v>
      </c>
      <c r="K27" s="85">
        <v>1331</v>
      </c>
    </row>
    <row r="28" spans="1:11" ht="24" customHeight="1">
      <c r="A28" s="82" t="s">
        <v>69</v>
      </c>
      <c r="B28" s="83">
        <v>3522</v>
      </c>
      <c r="C28" s="84">
        <v>875</v>
      </c>
      <c r="D28" s="83">
        <v>3446</v>
      </c>
      <c r="E28" s="84">
        <v>1348</v>
      </c>
      <c r="F28" s="83">
        <v>6968</v>
      </c>
      <c r="G28" s="84">
        <f t="shared" si="4"/>
        <v>2223</v>
      </c>
      <c r="H28" s="83">
        <v>3090</v>
      </c>
      <c r="I28" s="84">
        <v>1299</v>
      </c>
      <c r="J28" s="83">
        <v>3878</v>
      </c>
      <c r="K28" s="85">
        <v>923</v>
      </c>
    </row>
    <row r="29" spans="1:11" ht="24" customHeight="1">
      <c r="A29" s="82" t="s">
        <v>70</v>
      </c>
      <c r="B29" s="83">
        <v>2584</v>
      </c>
      <c r="C29" s="198">
        <f>583-1</f>
        <v>582</v>
      </c>
      <c r="D29" s="83">
        <v>1644</v>
      </c>
      <c r="E29" s="84">
        <v>841</v>
      </c>
      <c r="F29" s="83">
        <v>4228</v>
      </c>
      <c r="G29" s="84">
        <f t="shared" si="4"/>
        <v>1423</v>
      </c>
      <c r="H29" s="83">
        <v>1797</v>
      </c>
      <c r="I29" s="84">
        <v>837</v>
      </c>
      <c r="J29" s="83">
        <v>2431</v>
      </c>
      <c r="K29" s="85">
        <v>586</v>
      </c>
    </row>
    <row r="30" spans="1:11" ht="24" customHeight="1">
      <c r="A30" s="82" t="s">
        <v>71</v>
      </c>
      <c r="B30" s="83">
        <v>2285</v>
      </c>
      <c r="C30" s="84">
        <v>433</v>
      </c>
      <c r="D30" s="83">
        <v>1619</v>
      </c>
      <c r="E30" s="84">
        <v>600</v>
      </c>
      <c r="F30" s="83">
        <v>3904</v>
      </c>
      <c r="G30" s="84">
        <f t="shared" si="4"/>
        <v>1033</v>
      </c>
      <c r="H30" s="83">
        <v>1519</v>
      </c>
      <c r="I30" s="84">
        <v>584</v>
      </c>
      <c r="J30" s="83">
        <v>2385</v>
      </c>
      <c r="K30" s="85">
        <v>449</v>
      </c>
    </row>
    <row r="31" spans="1:11" ht="24" customHeight="1">
      <c r="A31" s="82" t="s">
        <v>72</v>
      </c>
      <c r="B31" s="83">
        <v>2205</v>
      </c>
      <c r="C31" s="84">
        <v>473</v>
      </c>
      <c r="D31" s="83">
        <v>1714</v>
      </c>
      <c r="E31" s="84">
        <v>645</v>
      </c>
      <c r="F31" s="83">
        <v>3919</v>
      </c>
      <c r="G31" s="84">
        <f t="shared" si="4"/>
        <v>1118</v>
      </c>
      <c r="H31" s="83">
        <v>1391</v>
      </c>
      <c r="I31" s="84">
        <v>593</v>
      </c>
      <c r="J31" s="83">
        <v>2528</v>
      </c>
      <c r="K31" s="85">
        <v>525</v>
      </c>
    </row>
    <row r="32" spans="1:11" ht="24" customHeight="1">
      <c r="A32" s="82" t="s">
        <v>73</v>
      </c>
      <c r="B32" s="83">
        <v>497</v>
      </c>
      <c r="C32" s="84">
        <v>78</v>
      </c>
      <c r="D32" s="83">
        <v>436</v>
      </c>
      <c r="E32" s="84">
        <v>172</v>
      </c>
      <c r="F32" s="83">
        <v>933</v>
      </c>
      <c r="G32" s="84">
        <f t="shared" si="4"/>
        <v>250</v>
      </c>
      <c r="H32" s="83">
        <v>465</v>
      </c>
      <c r="I32" s="84">
        <v>178</v>
      </c>
      <c r="J32" s="83">
        <v>468</v>
      </c>
      <c r="K32" s="197">
        <f>72+1</f>
        <v>73</v>
      </c>
    </row>
    <row r="33" spans="1:11" ht="24" customHeight="1">
      <c r="A33" s="82" t="s">
        <v>74</v>
      </c>
      <c r="B33" s="83">
        <v>1640</v>
      </c>
      <c r="C33" s="84">
        <v>356</v>
      </c>
      <c r="D33" s="83">
        <v>1346</v>
      </c>
      <c r="E33" s="84">
        <v>561</v>
      </c>
      <c r="F33" s="83">
        <v>2986</v>
      </c>
      <c r="G33" s="84">
        <f>SUM(C33,E33)</f>
        <v>917</v>
      </c>
      <c r="H33" s="83">
        <v>1221</v>
      </c>
      <c r="I33" s="84">
        <v>509</v>
      </c>
      <c r="J33" s="83">
        <v>1765</v>
      </c>
      <c r="K33" s="85">
        <v>407</v>
      </c>
    </row>
    <row r="34" spans="1:11" ht="24" customHeight="1">
      <c r="A34" s="82" t="s">
        <v>75</v>
      </c>
      <c r="B34" s="83">
        <v>624</v>
      </c>
      <c r="C34" s="84">
        <v>129</v>
      </c>
      <c r="D34" s="83">
        <v>469</v>
      </c>
      <c r="E34" s="84">
        <v>158</v>
      </c>
      <c r="F34" s="83">
        <v>1093</v>
      </c>
      <c r="G34" s="84">
        <f t="shared" si="4"/>
        <v>287</v>
      </c>
      <c r="H34" s="83">
        <v>353</v>
      </c>
      <c r="I34" s="84">
        <v>129</v>
      </c>
      <c r="J34" s="83">
        <v>740</v>
      </c>
      <c r="K34" s="85">
        <v>158</v>
      </c>
    </row>
    <row r="35" spans="1:11" ht="24" customHeight="1">
      <c r="A35" s="82" t="s">
        <v>76</v>
      </c>
      <c r="B35" s="83">
        <v>774</v>
      </c>
      <c r="C35" s="84">
        <v>153</v>
      </c>
      <c r="D35" s="83">
        <v>580</v>
      </c>
      <c r="E35" s="84">
        <v>196</v>
      </c>
      <c r="F35" s="83">
        <v>1354</v>
      </c>
      <c r="G35" s="84">
        <f t="shared" si="4"/>
        <v>349</v>
      </c>
      <c r="H35" s="83">
        <v>446</v>
      </c>
      <c r="I35" s="84">
        <v>172</v>
      </c>
      <c r="J35" s="83">
        <v>908</v>
      </c>
      <c r="K35" s="85">
        <v>177</v>
      </c>
    </row>
    <row r="36" spans="1:11" ht="24" customHeight="1">
      <c r="A36" s="86" t="s">
        <v>77</v>
      </c>
      <c r="B36" s="87">
        <f t="shared" ref="B36:K36" si="5">SUM(B26:B35)</f>
        <v>25824</v>
      </c>
      <c r="C36" s="88">
        <f t="shared" si="5"/>
        <v>5996</v>
      </c>
      <c r="D36" s="87">
        <f t="shared" si="5"/>
        <v>21286</v>
      </c>
      <c r="E36" s="88">
        <f t="shared" si="5"/>
        <v>9292</v>
      </c>
      <c r="F36" s="87">
        <f t="shared" si="5"/>
        <v>47110</v>
      </c>
      <c r="G36" s="204">
        <f t="shared" si="5"/>
        <v>15288</v>
      </c>
      <c r="H36" s="87">
        <f t="shared" si="5"/>
        <v>19920</v>
      </c>
      <c r="I36" s="88">
        <f t="shared" si="5"/>
        <v>8953</v>
      </c>
      <c r="J36" s="87">
        <f t="shared" si="5"/>
        <v>27190</v>
      </c>
      <c r="K36" s="89">
        <f t="shared" si="5"/>
        <v>6336</v>
      </c>
    </row>
    <row r="37" spans="1:11" ht="15" customHeight="1">
      <c r="A37" s="205"/>
      <c r="B37" s="200"/>
      <c r="C37" s="201"/>
      <c r="D37" s="200"/>
      <c r="E37" s="201"/>
      <c r="F37" s="200"/>
      <c r="G37" s="201"/>
      <c r="H37" s="200"/>
      <c r="I37" s="201"/>
      <c r="J37" s="200"/>
      <c r="K37" s="202"/>
    </row>
    <row r="38" spans="1:11" ht="24" customHeight="1">
      <c r="A38" s="78" t="s">
        <v>78</v>
      </c>
      <c r="B38" s="79">
        <v>3053</v>
      </c>
      <c r="C38" s="80">
        <v>653</v>
      </c>
      <c r="D38" s="79">
        <v>1784</v>
      </c>
      <c r="E38" s="80">
        <v>684</v>
      </c>
      <c r="F38" s="79">
        <v>4837</v>
      </c>
      <c r="G38" s="80">
        <f>SUM(C38,E38)</f>
        <v>1337</v>
      </c>
      <c r="H38" s="79">
        <v>1609</v>
      </c>
      <c r="I38" s="80">
        <v>661</v>
      </c>
      <c r="J38" s="79">
        <v>3228</v>
      </c>
      <c r="K38" s="81">
        <v>677</v>
      </c>
    </row>
    <row r="39" spans="1:11" ht="24" customHeight="1">
      <c r="A39" s="82" t="s">
        <v>79</v>
      </c>
      <c r="B39" s="83">
        <v>1758</v>
      </c>
      <c r="C39" s="84">
        <v>289</v>
      </c>
      <c r="D39" s="83">
        <v>835</v>
      </c>
      <c r="E39" s="84">
        <v>405</v>
      </c>
      <c r="F39" s="83">
        <v>2593</v>
      </c>
      <c r="G39" s="84">
        <f t="shared" ref="G39:G45" si="6">SUM(C39,E39)</f>
        <v>694</v>
      </c>
      <c r="H39" s="83">
        <v>832</v>
      </c>
      <c r="I39" s="84">
        <v>388</v>
      </c>
      <c r="J39" s="83">
        <v>1761</v>
      </c>
      <c r="K39" s="85">
        <v>305</v>
      </c>
    </row>
    <row r="40" spans="1:11" ht="24" customHeight="1">
      <c r="A40" s="82" t="s">
        <v>80</v>
      </c>
      <c r="B40" s="83">
        <v>746</v>
      </c>
      <c r="C40" s="84">
        <v>140</v>
      </c>
      <c r="D40" s="83">
        <v>472</v>
      </c>
      <c r="E40" s="84">
        <v>174</v>
      </c>
      <c r="F40" s="83">
        <v>1218</v>
      </c>
      <c r="G40" s="84">
        <f t="shared" si="6"/>
        <v>314</v>
      </c>
      <c r="H40" s="83">
        <v>445</v>
      </c>
      <c r="I40" s="84">
        <v>165</v>
      </c>
      <c r="J40" s="83">
        <v>773</v>
      </c>
      <c r="K40" s="85">
        <v>148</v>
      </c>
    </row>
    <row r="41" spans="1:11" ht="24" customHeight="1">
      <c r="A41" s="82" t="s">
        <v>81</v>
      </c>
      <c r="B41" s="83">
        <v>586</v>
      </c>
      <c r="C41" s="84">
        <v>115</v>
      </c>
      <c r="D41" s="83">
        <v>448</v>
      </c>
      <c r="E41" s="84">
        <v>158</v>
      </c>
      <c r="F41" s="83">
        <v>1034</v>
      </c>
      <c r="G41" s="84">
        <f t="shared" si="6"/>
        <v>273</v>
      </c>
      <c r="H41" s="83">
        <v>361</v>
      </c>
      <c r="I41" s="84">
        <v>155</v>
      </c>
      <c r="J41" s="83">
        <v>673</v>
      </c>
      <c r="K41" s="85">
        <v>119</v>
      </c>
    </row>
    <row r="42" spans="1:11" ht="24" customHeight="1">
      <c r="A42" s="82" t="s">
        <v>82</v>
      </c>
      <c r="B42" s="83">
        <v>1416</v>
      </c>
      <c r="C42" s="84">
        <v>226</v>
      </c>
      <c r="D42" s="83">
        <v>795</v>
      </c>
      <c r="E42" s="84">
        <v>334</v>
      </c>
      <c r="F42" s="83">
        <v>2211</v>
      </c>
      <c r="G42" s="84">
        <f t="shared" si="6"/>
        <v>560</v>
      </c>
      <c r="H42" s="83">
        <v>728</v>
      </c>
      <c r="I42" s="84">
        <v>271</v>
      </c>
      <c r="J42" s="83">
        <v>1483</v>
      </c>
      <c r="K42" s="85">
        <v>289</v>
      </c>
    </row>
    <row r="43" spans="1:11" ht="24" customHeight="1">
      <c r="A43" s="82" t="s">
        <v>83</v>
      </c>
      <c r="B43" s="83">
        <v>863</v>
      </c>
      <c r="C43" s="84">
        <v>143</v>
      </c>
      <c r="D43" s="83">
        <v>608</v>
      </c>
      <c r="E43" s="84">
        <v>223</v>
      </c>
      <c r="F43" s="83">
        <v>1471</v>
      </c>
      <c r="G43" s="84">
        <f t="shared" si="6"/>
        <v>366</v>
      </c>
      <c r="H43" s="83">
        <v>681</v>
      </c>
      <c r="I43" s="84">
        <v>229</v>
      </c>
      <c r="J43" s="83">
        <v>790</v>
      </c>
      <c r="K43" s="85">
        <v>137</v>
      </c>
    </row>
    <row r="44" spans="1:11" ht="24" customHeight="1">
      <c r="A44" s="82" t="s">
        <v>84</v>
      </c>
      <c r="B44" s="83">
        <v>428</v>
      </c>
      <c r="C44" s="84">
        <v>147</v>
      </c>
      <c r="D44" s="83">
        <v>297</v>
      </c>
      <c r="E44" s="84">
        <v>79</v>
      </c>
      <c r="F44" s="83">
        <v>725</v>
      </c>
      <c r="G44" s="84">
        <f t="shared" si="6"/>
        <v>226</v>
      </c>
      <c r="H44" s="83">
        <v>239</v>
      </c>
      <c r="I44" s="84">
        <v>125</v>
      </c>
      <c r="J44" s="83">
        <v>486</v>
      </c>
      <c r="K44" s="197">
        <f>100+1</f>
        <v>101</v>
      </c>
    </row>
    <row r="45" spans="1:11" ht="24" customHeight="1">
      <c r="A45" s="82" t="s">
        <v>85</v>
      </c>
      <c r="B45" s="83">
        <v>971</v>
      </c>
      <c r="C45" s="84">
        <v>209</v>
      </c>
      <c r="D45" s="83">
        <v>806</v>
      </c>
      <c r="E45" s="84">
        <v>277</v>
      </c>
      <c r="F45" s="83">
        <v>1777</v>
      </c>
      <c r="G45" s="84">
        <f t="shared" si="6"/>
        <v>486</v>
      </c>
      <c r="H45" s="83">
        <v>786</v>
      </c>
      <c r="I45" s="84">
        <v>324</v>
      </c>
      <c r="J45" s="83">
        <v>991</v>
      </c>
      <c r="K45" s="85">
        <v>162</v>
      </c>
    </row>
    <row r="46" spans="1:11" ht="24" customHeight="1">
      <c r="A46" s="86" t="s">
        <v>86</v>
      </c>
      <c r="B46" s="87">
        <f t="shared" ref="B46:K46" si="7">SUM(B38:B45)</f>
        <v>9821</v>
      </c>
      <c r="C46" s="88">
        <f t="shared" si="7"/>
        <v>1922</v>
      </c>
      <c r="D46" s="87">
        <f t="shared" si="7"/>
        <v>6045</v>
      </c>
      <c r="E46" s="88">
        <f t="shared" si="7"/>
        <v>2334</v>
      </c>
      <c r="F46" s="87">
        <f t="shared" si="7"/>
        <v>15866</v>
      </c>
      <c r="G46" s="88">
        <f t="shared" si="7"/>
        <v>4256</v>
      </c>
      <c r="H46" s="87">
        <f t="shared" si="7"/>
        <v>5681</v>
      </c>
      <c r="I46" s="88">
        <f t="shared" si="7"/>
        <v>2318</v>
      </c>
      <c r="J46" s="87">
        <f t="shared" si="7"/>
        <v>10185</v>
      </c>
      <c r="K46" s="89">
        <f t="shared" si="7"/>
        <v>1938</v>
      </c>
    </row>
    <row r="47" spans="1:11" ht="15" customHeight="1">
      <c r="A47" s="145"/>
      <c r="B47" s="200"/>
      <c r="C47" s="201"/>
      <c r="D47" s="200"/>
      <c r="E47" s="201"/>
      <c r="F47" s="200"/>
      <c r="G47" s="201"/>
      <c r="H47" s="200"/>
      <c r="I47" s="201"/>
      <c r="J47" s="200"/>
      <c r="K47" s="202"/>
    </row>
    <row r="48" spans="1:11" ht="24" customHeight="1">
      <c r="A48" s="90" t="s">
        <v>87</v>
      </c>
      <c r="B48" s="91">
        <v>4268</v>
      </c>
      <c r="C48" s="92">
        <v>934</v>
      </c>
      <c r="D48" s="91">
        <v>2992</v>
      </c>
      <c r="E48" s="92">
        <v>1120</v>
      </c>
      <c r="F48" s="91">
        <v>7260</v>
      </c>
      <c r="G48" s="92">
        <f>SUM(C48,E48)</f>
        <v>2054</v>
      </c>
      <c r="H48" s="91">
        <v>3001</v>
      </c>
      <c r="I48" s="92">
        <v>1200</v>
      </c>
      <c r="J48" s="91">
        <v>4259</v>
      </c>
      <c r="K48" s="93">
        <v>855</v>
      </c>
    </row>
    <row r="49" spans="1:11" ht="24" customHeight="1">
      <c r="A49" s="82" t="s">
        <v>88</v>
      </c>
      <c r="B49" s="83">
        <v>1690</v>
      </c>
      <c r="C49" s="84">
        <v>281</v>
      </c>
      <c r="D49" s="83">
        <v>1254</v>
      </c>
      <c r="E49" s="198">
        <f>453+1</f>
        <v>454</v>
      </c>
      <c r="F49" s="83">
        <v>2944</v>
      </c>
      <c r="G49" s="84">
        <f t="shared" ref="G49:G55" si="8">SUM(C49,E49)</f>
        <v>735</v>
      </c>
      <c r="H49" s="83">
        <v>1122</v>
      </c>
      <c r="I49" s="84">
        <v>429</v>
      </c>
      <c r="J49" s="83">
        <v>1822</v>
      </c>
      <c r="K49" s="85">
        <v>305</v>
      </c>
    </row>
    <row r="50" spans="1:11" ht="24" customHeight="1">
      <c r="A50" s="82" t="s">
        <v>89</v>
      </c>
      <c r="B50" s="83">
        <v>1967</v>
      </c>
      <c r="C50" s="84">
        <v>276</v>
      </c>
      <c r="D50" s="83">
        <v>987</v>
      </c>
      <c r="E50" s="84">
        <v>335</v>
      </c>
      <c r="F50" s="83">
        <v>2954</v>
      </c>
      <c r="G50" s="84">
        <f t="shared" si="8"/>
        <v>611</v>
      </c>
      <c r="H50" s="83">
        <v>1070</v>
      </c>
      <c r="I50" s="84">
        <v>316</v>
      </c>
      <c r="J50" s="83">
        <v>1884</v>
      </c>
      <c r="K50" s="85">
        <v>295</v>
      </c>
    </row>
    <row r="51" spans="1:11" ht="24" customHeight="1">
      <c r="A51" s="82" t="s">
        <v>90</v>
      </c>
      <c r="B51" s="83">
        <v>1625</v>
      </c>
      <c r="C51" s="84">
        <v>294</v>
      </c>
      <c r="D51" s="83">
        <v>620</v>
      </c>
      <c r="E51" s="84">
        <v>293</v>
      </c>
      <c r="F51" s="83">
        <v>2245</v>
      </c>
      <c r="G51" s="84">
        <f t="shared" si="8"/>
        <v>587</v>
      </c>
      <c r="H51" s="83">
        <v>680</v>
      </c>
      <c r="I51" s="84">
        <v>289</v>
      </c>
      <c r="J51" s="83">
        <v>1565</v>
      </c>
      <c r="K51" s="197">
        <f>298-1</f>
        <v>297</v>
      </c>
    </row>
    <row r="52" spans="1:11" ht="24" customHeight="1">
      <c r="A52" s="82" t="s">
        <v>91</v>
      </c>
      <c r="B52" s="83">
        <v>515</v>
      </c>
      <c r="C52" s="84">
        <v>102</v>
      </c>
      <c r="D52" s="83">
        <v>555</v>
      </c>
      <c r="E52" s="84">
        <v>203</v>
      </c>
      <c r="F52" s="83">
        <v>1070</v>
      </c>
      <c r="G52" s="84">
        <f t="shared" si="8"/>
        <v>305</v>
      </c>
      <c r="H52" s="83">
        <v>553</v>
      </c>
      <c r="I52" s="84">
        <v>212</v>
      </c>
      <c r="J52" s="83">
        <v>517</v>
      </c>
      <c r="K52" s="85">
        <v>93</v>
      </c>
    </row>
    <row r="53" spans="1:11" ht="24" customHeight="1">
      <c r="A53" s="82" t="s">
        <v>92</v>
      </c>
      <c r="B53" s="83">
        <v>468</v>
      </c>
      <c r="C53" s="84">
        <v>87</v>
      </c>
      <c r="D53" s="83">
        <v>452</v>
      </c>
      <c r="E53" s="84">
        <v>201</v>
      </c>
      <c r="F53" s="83">
        <v>920</v>
      </c>
      <c r="G53" s="84">
        <f t="shared" si="8"/>
        <v>288</v>
      </c>
      <c r="H53" s="83">
        <v>509</v>
      </c>
      <c r="I53" s="84">
        <v>202</v>
      </c>
      <c r="J53" s="83">
        <v>411</v>
      </c>
      <c r="K53" s="85">
        <v>86</v>
      </c>
    </row>
    <row r="54" spans="1:11" ht="24" customHeight="1">
      <c r="A54" s="82" t="s">
        <v>93</v>
      </c>
      <c r="B54" s="83">
        <v>688</v>
      </c>
      <c r="C54" s="84">
        <v>136</v>
      </c>
      <c r="D54" s="83">
        <v>702</v>
      </c>
      <c r="E54" s="198">
        <f>259+1</f>
        <v>260</v>
      </c>
      <c r="F54" s="83">
        <v>1390</v>
      </c>
      <c r="G54" s="84">
        <f t="shared" si="8"/>
        <v>396</v>
      </c>
      <c r="H54" s="83">
        <v>585</v>
      </c>
      <c r="I54" s="84">
        <v>233</v>
      </c>
      <c r="J54" s="83">
        <v>805</v>
      </c>
      <c r="K54" s="85">
        <v>163</v>
      </c>
    </row>
    <row r="55" spans="1:11" ht="24" customHeight="1">
      <c r="A55" s="82" t="s">
        <v>94</v>
      </c>
      <c r="B55" s="83">
        <v>424</v>
      </c>
      <c r="C55" s="198">
        <f>62-1</f>
        <v>61</v>
      </c>
      <c r="D55" s="83">
        <v>392</v>
      </c>
      <c r="E55" s="84">
        <v>122</v>
      </c>
      <c r="F55" s="83">
        <v>816</v>
      </c>
      <c r="G55" s="84">
        <f t="shared" si="8"/>
        <v>183</v>
      </c>
      <c r="H55" s="83">
        <v>405</v>
      </c>
      <c r="I55" s="84">
        <v>119</v>
      </c>
      <c r="J55" s="83">
        <v>411</v>
      </c>
      <c r="K55" s="85">
        <v>64</v>
      </c>
    </row>
    <row r="56" spans="1:11" s="27" customFormat="1" ht="24" customHeight="1">
      <c r="A56" s="86" t="s">
        <v>95</v>
      </c>
      <c r="B56" s="87">
        <f>SUM(B48:B55)</f>
        <v>11645</v>
      </c>
      <c r="C56" s="88">
        <f t="shared" ref="C56:K56" si="9">SUM(C48:C55)</f>
        <v>2171</v>
      </c>
      <c r="D56" s="87">
        <f t="shared" si="9"/>
        <v>7954</v>
      </c>
      <c r="E56" s="88">
        <f t="shared" si="9"/>
        <v>2988</v>
      </c>
      <c r="F56" s="87">
        <f t="shared" si="9"/>
        <v>19599</v>
      </c>
      <c r="G56" s="204">
        <f t="shared" si="9"/>
        <v>5159</v>
      </c>
      <c r="H56" s="87">
        <f t="shared" si="9"/>
        <v>7925</v>
      </c>
      <c r="I56" s="88">
        <f t="shared" si="9"/>
        <v>3000</v>
      </c>
      <c r="J56" s="87">
        <f t="shared" si="9"/>
        <v>11674</v>
      </c>
      <c r="K56" s="89">
        <f t="shared" si="9"/>
        <v>2158</v>
      </c>
    </row>
    <row r="57" spans="1:11" ht="15" customHeight="1">
      <c r="A57" s="145"/>
      <c r="B57" s="200"/>
      <c r="C57" s="201"/>
      <c r="D57" s="200"/>
      <c r="E57" s="201"/>
      <c r="F57" s="200"/>
      <c r="G57" s="201"/>
      <c r="H57" s="200"/>
      <c r="I57" s="201"/>
      <c r="J57" s="200"/>
      <c r="K57" s="202"/>
    </row>
    <row r="58" spans="1:11" ht="24" customHeight="1">
      <c r="A58" s="90" t="s">
        <v>96</v>
      </c>
      <c r="B58" s="91">
        <v>4383</v>
      </c>
      <c r="C58" s="92">
        <v>1063</v>
      </c>
      <c r="D58" s="91">
        <v>2909</v>
      </c>
      <c r="E58" s="92">
        <v>1295</v>
      </c>
      <c r="F58" s="91">
        <v>7292</v>
      </c>
      <c r="G58" s="92">
        <f t="shared" ref="G58:G67" si="10">SUM(C58,E58)</f>
        <v>2358</v>
      </c>
      <c r="H58" s="91">
        <v>2486</v>
      </c>
      <c r="I58" s="92">
        <v>1213</v>
      </c>
      <c r="J58" s="91">
        <v>4806</v>
      </c>
      <c r="K58" s="93">
        <v>1146</v>
      </c>
    </row>
    <row r="59" spans="1:11" ht="24" customHeight="1">
      <c r="A59" s="82" t="s">
        <v>97</v>
      </c>
      <c r="B59" s="83">
        <v>1704</v>
      </c>
      <c r="C59" s="84">
        <v>352</v>
      </c>
      <c r="D59" s="83">
        <v>1444</v>
      </c>
      <c r="E59" s="84">
        <v>497</v>
      </c>
      <c r="F59" s="83">
        <v>3148</v>
      </c>
      <c r="G59" s="84">
        <f t="shared" si="10"/>
        <v>849</v>
      </c>
      <c r="H59" s="83">
        <v>1394</v>
      </c>
      <c r="I59" s="84">
        <v>490</v>
      </c>
      <c r="J59" s="83">
        <v>1754</v>
      </c>
      <c r="K59" s="85">
        <v>359</v>
      </c>
    </row>
    <row r="60" spans="1:11" ht="24" customHeight="1">
      <c r="A60" s="82" t="s">
        <v>98</v>
      </c>
      <c r="B60" s="83">
        <v>6846</v>
      </c>
      <c r="C60" s="84">
        <v>1578</v>
      </c>
      <c r="D60" s="83">
        <v>3861</v>
      </c>
      <c r="E60" s="84">
        <v>1787</v>
      </c>
      <c r="F60" s="83">
        <v>10707</v>
      </c>
      <c r="G60" s="84">
        <f t="shared" si="10"/>
        <v>3365</v>
      </c>
      <c r="H60" s="83">
        <v>3666</v>
      </c>
      <c r="I60" s="84">
        <v>1789</v>
      </c>
      <c r="J60" s="83">
        <v>7041</v>
      </c>
      <c r="K60" s="85">
        <v>1577</v>
      </c>
    </row>
    <row r="61" spans="1:11" ht="24" customHeight="1">
      <c r="A61" s="82" t="s">
        <v>99</v>
      </c>
      <c r="B61" s="83">
        <v>3870</v>
      </c>
      <c r="C61" s="84">
        <v>1304</v>
      </c>
      <c r="D61" s="83">
        <v>3388</v>
      </c>
      <c r="E61" s="84">
        <v>1674</v>
      </c>
      <c r="F61" s="83">
        <v>7258</v>
      </c>
      <c r="G61" s="84">
        <f t="shared" si="10"/>
        <v>2978</v>
      </c>
      <c r="H61" s="83">
        <v>2947</v>
      </c>
      <c r="I61" s="84">
        <v>1644</v>
      </c>
      <c r="J61" s="83">
        <v>4311</v>
      </c>
      <c r="K61" s="85">
        <v>1334</v>
      </c>
    </row>
    <row r="62" spans="1:11" ht="24" customHeight="1">
      <c r="A62" s="82" t="s">
        <v>100</v>
      </c>
      <c r="B62" s="83">
        <v>1707</v>
      </c>
      <c r="C62" s="84">
        <v>342</v>
      </c>
      <c r="D62" s="83">
        <v>974</v>
      </c>
      <c r="E62" s="84">
        <v>422</v>
      </c>
      <c r="F62" s="83">
        <v>2681</v>
      </c>
      <c r="G62" s="84">
        <f t="shared" si="10"/>
        <v>764</v>
      </c>
      <c r="H62" s="83">
        <v>1092</v>
      </c>
      <c r="I62" s="198">
        <f>455-1</f>
        <v>454</v>
      </c>
      <c r="J62" s="83">
        <v>1589</v>
      </c>
      <c r="K62" s="85">
        <v>309</v>
      </c>
    </row>
    <row r="63" spans="1:11" ht="24" customHeight="1">
      <c r="A63" s="82" t="s">
        <v>101</v>
      </c>
      <c r="B63" s="83">
        <v>1415</v>
      </c>
      <c r="C63" s="84">
        <v>239</v>
      </c>
      <c r="D63" s="83">
        <v>1079</v>
      </c>
      <c r="E63" s="84">
        <v>417</v>
      </c>
      <c r="F63" s="83">
        <v>2494</v>
      </c>
      <c r="G63" s="84">
        <f t="shared" si="10"/>
        <v>656</v>
      </c>
      <c r="H63" s="83">
        <v>1023</v>
      </c>
      <c r="I63" s="84">
        <v>392</v>
      </c>
      <c r="J63" s="83">
        <v>1471</v>
      </c>
      <c r="K63" s="85">
        <v>264</v>
      </c>
    </row>
    <row r="64" spans="1:11" ht="24" customHeight="1">
      <c r="A64" s="82" t="s">
        <v>102</v>
      </c>
      <c r="B64" s="83">
        <v>458</v>
      </c>
      <c r="C64" s="84">
        <v>98</v>
      </c>
      <c r="D64" s="83">
        <v>377</v>
      </c>
      <c r="E64" s="84">
        <v>149</v>
      </c>
      <c r="F64" s="83">
        <v>835</v>
      </c>
      <c r="G64" s="84">
        <f t="shared" si="10"/>
        <v>247</v>
      </c>
      <c r="H64" s="83">
        <v>375</v>
      </c>
      <c r="I64" s="198">
        <f>146-1</f>
        <v>145</v>
      </c>
      <c r="J64" s="83">
        <v>460</v>
      </c>
      <c r="K64" s="85">
        <v>101</v>
      </c>
    </row>
    <row r="65" spans="1:11" ht="24" customHeight="1">
      <c r="A65" s="82" t="s">
        <v>103</v>
      </c>
      <c r="B65" s="83">
        <v>1581</v>
      </c>
      <c r="C65" s="84">
        <v>398</v>
      </c>
      <c r="D65" s="83">
        <v>1113</v>
      </c>
      <c r="E65" s="84">
        <v>539</v>
      </c>
      <c r="F65" s="83">
        <v>2694</v>
      </c>
      <c r="G65" s="84">
        <f t="shared" si="10"/>
        <v>937</v>
      </c>
      <c r="H65" s="83">
        <v>1116</v>
      </c>
      <c r="I65" s="84">
        <v>494</v>
      </c>
      <c r="J65" s="83">
        <v>1578</v>
      </c>
      <c r="K65" s="85">
        <v>443</v>
      </c>
    </row>
    <row r="66" spans="1:11" s="27" customFormat="1" ht="24" customHeight="1">
      <c r="A66" s="82" t="s">
        <v>104</v>
      </c>
      <c r="B66" s="83">
        <v>1050</v>
      </c>
      <c r="C66" s="84">
        <v>213</v>
      </c>
      <c r="D66" s="83">
        <v>702</v>
      </c>
      <c r="E66" s="84">
        <v>310</v>
      </c>
      <c r="F66" s="83">
        <v>1752</v>
      </c>
      <c r="G66" s="84">
        <f t="shared" si="10"/>
        <v>523</v>
      </c>
      <c r="H66" s="83">
        <v>568</v>
      </c>
      <c r="I66" s="84">
        <v>280</v>
      </c>
      <c r="J66" s="83">
        <v>1184</v>
      </c>
      <c r="K66" s="197">
        <f>244-1</f>
        <v>243</v>
      </c>
    </row>
    <row r="67" spans="1:11" ht="24" customHeight="1">
      <c r="A67" s="82" t="s">
        <v>105</v>
      </c>
      <c r="B67" s="83">
        <v>142</v>
      </c>
      <c r="C67" s="84">
        <v>23</v>
      </c>
      <c r="D67" s="83">
        <v>175</v>
      </c>
      <c r="E67" s="84">
        <v>61</v>
      </c>
      <c r="F67" s="83">
        <v>317</v>
      </c>
      <c r="G67" s="84">
        <f t="shared" si="10"/>
        <v>84</v>
      </c>
      <c r="H67" s="83">
        <v>133</v>
      </c>
      <c r="I67" s="84">
        <v>52</v>
      </c>
      <c r="J67" s="83">
        <v>184</v>
      </c>
      <c r="K67" s="85">
        <v>32</v>
      </c>
    </row>
    <row r="68" spans="1:11" ht="24" customHeight="1">
      <c r="A68" s="86" t="s">
        <v>106</v>
      </c>
      <c r="B68" s="87">
        <f>SUM(B58:B67)</f>
        <v>23156</v>
      </c>
      <c r="C68" s="88">
        <f t="shared" ref="C68:K68" si="11">SUM(C58:C67)</f>
        <v>5610</v>
      </c>
      <c r="D68" s="87">
        <f t="shared" si="11"/>
        <v>16022</v>
      </c>
      <c r="E68" s="88">
        <f t="shared" si="11"/>
        <v>7151</v>
      </c>
      <c r="F68" s="87">
        <f t="shared" si="11"/>
        <v>39178</v>
      </c>
      <c r="G68" s="88">
        <f t="shared" si="11"/>
        <v>12761</v>
      </c>
      <c r="H68" s="87">
        <f t="shared" si="11"/>
        <v>14800</v>
      </c>
      <c r="I68" s="88">
        <f t="shared" si="11"/>
        <v>6953</v>
      </c>
      <c r="J68" s="87">
        <f t="shared" si="11"/>
        <v>24378</v>
      </c>
      <c r="K68" s="89">
        <f t="shared" si="11"/>
        <v>5808</v>
      </c>
    </row>
    <row r="69" spans="1:11" ht="15" customHeight="1">
      <c r="A69" s="145"/>
      <c r="B69" s="206"/>
      <c r="C69" s="207"/>
      <c r="D69" s="206"/>
      <c r="E69" s="207"/>
      <c r="F69" s="206"/>
      <c r="G69" s="207"/>
      <c r="H69" s="206"/>
      <c r="I69" s="207"/>
      <c r="J69" s="206"/>
      <c r="K69" s="208"/>
    </row>
    <row r="70" spans="1:11" ht="15" customHeight="1">
      <c r="A70" s="145"/>
      <c r="B70" s="209"/>
      <c r="C70" s="210"/>
      <c r="D70" s="209"/>
      <c r="E70" s="210"/>
      <c r="F70" s="209"/>
      <c r="G70" s="210"/>
      <c r="H70" s="209"/>
      <c r="I70" s="210"/>
      <c r="J70" s="209"/>
      <c r="K70" s="211"/>
    </row>
    <row r="71" spans="1:11" ht="24" customHeight="1" thickBot="1">
      <c r="A71" s="94" t="s">
        <v>107</v>
      </c>
      <c r="B71" s="95">
        <v>16344</v>
      </c>
      <c r="C71" s="212">
        <f>15200+1</f>
        <v>15201</v>
      </c>
      <c r="D71" s="95">
        <v>3586</v>
      </c>
      <c r="E71" s="96">
        <v>7357</v>
      </c>
      <c r="F71" s="95">
        <v>19930</v>
      </c>
      <c r="G71" s="212">
        <f>22557+1</f>
        <v>22558</v>
      </c>
      <c r="H71" s="95">
        <v>2936</v>
      </c>
      <c r="I71" s="96">
        <v>5156</v>
      </c>
      <c r="J71" s="95">
        <v>16994</v>
      </c>
      <c r="K71" s="213">
        <f>17402-1</f>
        <v>17401</v>
      </c>
    </row>
    <row r="72" spans="1:11" ht="24" customHeight="1" thickTop="1" thickBot="1">
      <c r="A72" s="144" t="s">
        <v>108</v>
      </c>
      <c r="B72" s="97">
        <f>SUM(B13,B24,B36,B46,B56,B68,B71)</f>
        <v>116966</v>
      </c>
      <c r="C72" s="98">
        <f t="shared" ref="C72:K72" si="12">SUM(C13,C24,C36,C46,C56,C68,C71)</f>
        <v>37379</v>
      </c>
      <c r="D72" s="97">
        <f t="shared" si="12"/>
        <v>73639</v>
      </c>
      <c r="E72" s="98">
        <f t="shared" si="12"/>
        <v>37056</v>
      </c>
      <c r="F72" s="97">
        <f t="shared" si="12"/>
        <v>190605</v>
      </c>
      <c r="G72" s="98">
        <f t="shared" si="12"/>
        <v>74435</v>
      </c>
      <c r="H72" s="97">
        <f t="shared" si="12"/>
        <v>69051</v>
      </c>
      <c r="I72" s="98">
        <f t="shared" si="12"/>
        <v>34202</v>
      </c>
      <c r="J72" s="97">
        <f t="shared" si="12"/>
        <v>121554</v>
      </c>
      <c r="K72" s="99">
        <f t="shared" si="12"/>
        <v>40233</v>
      </c>
    </row>
    <row r="73" spans="1:11">
      <c r="A73" s="2" t="s">
        <v>109</v>
      </c>
    </row>
    <row r="77" spans="1:11">
      <c r="B77" s="100"/>
      <c r="C77" s="100"/>
      <c r="D77" s="100"/>
      <c r="E77" s="100"/>
      <c r="F77" s="100"/>
      <c r="G77" s="100"/>
      <c r="H77" s="100"/>
      <c r="I77" s="100"/>
      <c r="J77" s="100"/>
      <c r="K77" s="100"/>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2" fitToHeight="2" orientation="portrait" r:id="rId1"/>
  <headerFooter>
    <oddFooter>&amp;R仙台国税局　
国税滞納
（R05）</oddFooter>
  </headerFooter>
  <rowBreaks count="1" manualBreakCount="1">
    <brk id="3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showGridLines="0" zoomScaleNormal="100" zoomScaleSheetLayoutView="85" workbookViewId="0">
      <selection sqref="A1:L1"/>
    </sheetView>
  </sheetViews>
  <sheetFormatPr defaultColWidth="15.625" defaultRowHeight="11.25"/>
  <cols>
    <col min="1" max="1" width="38.875" style="2" bestFit="1" customWidth="1"/>
    <col min="2" max="2" width="30.875" style="2" customWidth="1"/>
    <col min="3" max="3" width="18.125" style="2" customWidth="1"/>
    <col min="4" max="16384" width="15.625" style="2"/>
  </cols>
  <sheetData>
    <row r="1" spans="1:3" ht="21">
      <c r="A1" s="192" t="s">
        <v>113</v>
      </c>
      <c r="B1" s="192"/>
    </row>
    <row r="2" spans="1:3" ht="4.5" customHeight="1">
      <c r="A2" s="103"/>
      <c r="B2" s="103"/>
    </row>
    <row r="3" spans="1:3" ht="13.5" customHeight="1" thickBot="1">
      <c r="A3" s="2" t="s">
        <v>114</v>
      </c>
    </row>
    <row r="4" spans="1:3" ht="20.25" customHeight="1">
      <c r="A4" s="193" t="s">
        <v>1</v>
      </c>
      <c r="B4" s="195" t="s">
        <v>115</v>
      </c>
    </row>
    <row r="5" spans="1:3" ht="13.5" customHeight="1" thickBot="1">
      <c r="A5" s="194"/>
      <c r="B5" s="196"/>
    </row>
    <row r="6" spans="1:3" ht="12" customHeight="1">
      <c r="A6" s="104"/>
      <c r="B6" s="105" t="s">
        <v>116</v>
      </c>
    </row>
    <row r="7" spans="1:3" s="62" customFormat="1" ht="30" customHeight="1">
      <c r="A7" s="106" t="s">
        <v>111</v>
      </c>
      <c r="B7" s="107">
        <v>204731520</v>
      </c>
      <c r="C7" s="108"/>
    </row>
    <row r="8" spans="1:3" s="62" customFormat="1" ht="30" customHeight="1">
      <c r="A8" s="106" t="s">
        <v>122</v>
      </c>
      <c r="B8" s="109">
        <v>221376873</v>
      </c>
      <c r="C8" s="108"/>
    </row>
    <row r="9" spans="1:3" s="62" customFormat="1" ht="30" customHeight="1">
      <c r="A9" s="106" t="s">
        <v>123</v>
      </c>
      <c r="B9" s="109">
        <v>259824014</v>
      </c>
      <c r="C9" s="108"/>
    </row>
    <row r="10" spans="1:3" s="62" customFormat="1" ht="30" customHeight="1">
      <c r="A10" s="106" t="s">
        <v>124</v>
      </c>
      <c r="B10" s="109">
        <v>279728212</v>
      </c>
      <c r="C10" s="108"/>
    </row>
    <row r="11" spans="1:3" ht="30" customHeight="1" thickBot="1">
      <c r="A11" s="110" t="s">
        <v>126</v>
      </c>
      <c r="B11" s="111">
        <v>313123503</v>
      </c>
      <c r="C11" s="112"/>
    </row>
    <row r="12" spans="1:3" ht="30" customHeight="1" thickTop="1">
      <c r="A12" s="113" t="s">
        <v>117</v>
      </c>
      <c r="B12" s="114">
        <v>64555360</v>
      </c>
      <c r="C12" s="112"/>
    </row>
    <row r="13" spans="1:3" ht="30" customHeight="1">
      <c r="A13" s="115" t="s">
        <v>118</v>
      </c>
      <c r="B13" s="116">
        <v>8208962</v>
      </c>
      <c r="C13" s="112"/>
    </row>
    <row r="14" spans="1:3" ht="30" customHeight="1">
      <c r="A14" s="115" t="s">
        <v>18</v>
      </c>
      <c r="B14" s="116">
        <v>51424271</v>
      </c>
      <c r="C14" s="112"/>
    </row>
    <row r="15" spans="1:3" ht="30" customHeight="1">
      <c r="A15" s="115" t="s">
        <v>119</v>
      </c>
      <c r="B15" s="116">
        <v>178993308</v>
      </c>
      <c r="C15" s="112"/>
    </row>
    <row r="16" spans="1:3" ht="30" customHeight="1" thickBot="1">
      <c r="A16" s="117" t="s">
        <v>21</v>
      </c>
      <c r="B16" s="118">
        <v>9941602</v>
      </c>
      <c r="C16" s="112"/>
    </row>
    <row r="17" spans="1:3" s="27" customFormat="1" ht="30" customHeight="1" thickTop="1" thickBot="1">
      <c r="A17" s="119" t="s">
        <v>120</v>
      </c>
      <c r="B17" s="120">
        <v>313123503</v>
      </c>
      <c r="C17" s="121"/>
    </row>
    <row r="18" spans="1:3" s="27" customFormat="1" ht="8.25" customHeight="1">
      <c r="A18" s="122"/>
      <c r="B18" s="123"/>
      <c r="C18" s="121"/>
    </row>
    <row r="19" spans="1:3">
      <c r="A19" s="54" t="s">
        <v>127</v>
      </c>
    </row>
    <row r="20" spans="1:3">
      <c r="A20" s="2" t="s">
        <v>121</v>
      </c>
    </row>
  </sheetData>
  <mergeCells count="3">
    <mergeCell ref="A1:B1"/>
    <mergeCell ref="A4:A5"/>
    <mergeCell ref="B4:B5"/>
  </mergeCells>
  <phoneticPr fontId="3"/>
  <pageMargins left="0.78740157480314965" right="0.78740157480314965" top="0.98425196850393704" bottom="0.98425196850393704" header="0.51181102362204722" footer="0.51181102362204722"/>
  <pageSetup paperSize="9" orientation="landscape" r:id="rId1"/>
  <headerFooter>
    <oddFooter>&amp;R仙台国税局　
還付金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A8C3E6-CC4D-4CB9-9285-6005A7B2CB56}">
  <ds:schemaRefs>
    <ds:schemaRef ds:uri="http://schemas.microsoft.com/sharepoint/v3/contenttype/forms"/>
  </ds:schemaRefs>
</ds:datastoreItem>
</file>

<file path=customXml/itemProps2.xml><?xml version="1.0" encoding="utf-8"?>
<ds:datastoreItem xmlns:ds="http://schemas.openxmlformats.org/officeDocument/2006/customXml" ds:itemID="{82B8288F-1296-4260-B14D-B75EE1D67355}">
  <ds:schemaRef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c69fedeb-612f-4f71-bf39-c359edfd8fe7"/>
    <ds:schemaRef ds:uri="c1e1fd5d-d5a4-4438-b594-53628234b2d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BB7A19A-B2EB-481C-8EA1-CD066CE92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2024-06-11T01:06:36Z</dcterms:created>
  <dcterms:modified xsi:type="dcterms:W3CDTF">2025-06-04T02:13:12Z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